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Dell\Documents\0. IVV - MARÇO 2020\SINTESE ESTATISTICA\EXPORTAÇÃO\SÉRIE 2010_2020\"/>
    </mc:Choice>
  </mc:AlternateContent>
  <xr:revisionPtr revIDLastSave="0" documentId="13_ncr:1_{DA2648EC-DA51-4006-9A6C-1625F261EAD6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Indice" sheetId="97" r:id="rId1"/>
    <sheet name="0" sheetId="34" r:id="rId2"/>
    <sheet name="1" sheetId="66" r:id="rId3"/>
    <sheet name="2" sheetId="67" r:id="rId4"/>
    <sheet name="3" sheetId="68" r:id="rId5"/>
    <sheet name="4" sheetId="2" r:id="rId6"/>
    <sheet name="5" sheetId="24" r:id="rId7"/>
    <sheet name="6" sheetId="45" r:id="rId8"/>
    <sheet name="7" sheetId="3" r:id="rId9"/>
    <sheet name="8" sheetId="70" r:id="rId10"/>
    <sheet name="9" sheetId="38" r:id="rId11"/>
    <sheet name="10" sheetId="87" r:id="rId12"/>
    <sheet name="11" sheetId="88" r:id="rId13"/>
    <sheet name="12" sheetId="71" r:id="rId14"/>
    <sheet name="13" sheetId="74" r:id="rId15"/>
    <sheet name="14" sheetId="75" r:id="rId16"/>
    <sheet name="15" sheetId="96" r:id="rId17"/>
    <sheet name="16" sheetId="76" r:id="rId18"/>
    <sheet name="17" sheetId="72" r:id="rId19"/>
    <sheet name="18" sheetId="77" r:id="rId20"/>
    <sheet name="19" sheetId="78" r:id="rId21"/>
    <sheet name="20" sheetId="79" r:id="rId22"/>
    <sheet name="21" sheetId="73" r:id="rId23"/>
    <sheet name="22" sheetId="80" r:id="rId24"/>
    <sheet name="23" sheetId="81" r:id="rId25"/>
    <sheet name="24" sheetId="82" r:id="rId26"/>
    <sheet name="25" sheetId="94" r:id="rId27"/>
    <sheet name="26" sheetId="93" r:id="rId28"/>
    <sheet name="27" sheetId="19" r:id="rId29"/>
    <sheet name="28" sheetId="83" r:id="rId30"/>
    <sheet name="29" sheetId="62" r:id="rId31"/>
    <sheet name="30" sheetId="85" r:id="rId32"/>
    <sheet name="31" sheetId="84" r:id="rId33"/>
    <sheet name="32" sheetId="86" r:id="rId34"/>
  </sheets>
  <externalReferences>
    <externalReference r:id="rId35"/>
    <externalReference r:id="rId36"/>
  </externalReferences>
  <definedNames>
    <definedName name="_xlnm._FilterDatabase" localSheetId="13" hidden="1">'12'!$F$30:$P$30</definedName>
    <definedName name="_xlnm.Print_Area" localSheetId="2">'1'!$A$1:$Q$36</definedName>
    <definedName name="_xlnm.Print_Area" localSheetId="12">'11'!$A$1:$AW$100</definedName>
    <definedName name="_xlnm.Print_Area" localSheetId="14">'13'!$A$1:$AW$100</definedName>
    <definedName name="_xlnm.Print_Area" localSheetId="15">'14'!$A$1:$AW$100</definedName>
    <definedName name="_xlnm.Print_Area" localSheetId="16">'15'!$A$1:$AW$98</definedName>
    <definedName name="_xlnm.Print_Area" localSheetId="17">'16'!$A$1:$AW$100</definedName>
    <definedName name="_xlnm.Print_Area" localSheetId="19">'18'!$A$1:$AW$100</definedName>
    <definedName name="_xlnm.Print_Area" localSheetId="20">'19'!$A$1:$AW$100</definedName>
    <definedName name="_xlnm.Print_Area" localSheetId="3">'2'!$A$1:$AN$68</definedName>
    <definedName name="_xlnm.Print_Area" localSheetId="21">'20'!$A$1:$AW$100</definedName>
    <definedName name="_xlnm.Print_Area" localSheetId="23">'22'!$A$1:$AW$100</definedName>
    <definedName name="_xlnm.Print_Area" localSheetId="24">'23'!$A$1:$AW$99</definedName>
    <definedName name="_xlnm.Print_Area" localSheetId="25">'24'!$A$1:$AW$99</definedName>
    <definedName name="_xlnm.Print_Area" localSheetId="26">'25'!$A$1:$AQ$57</definedName>
    <definedName name="_xlnm.Print_Area" localSheetId="27">'26'!$A$1:$AQ$57</definedName>
    <definedName name="_xlnm.Print_Area" localSheetId="28">'27'!$A$1:$AQ$8</definedName>
    <definedName name="_xlnm.Print_Area" localSheetId="29">'28'!$A$1:$AW$99</definedName>
    <definedName name="_xlnm.Print_Area" localSheetId="30">'29'!$A$1:$AQ$8</definedName>
    <definedName name="_xlnm.Print_Area" localSheetId="4">'3'!$A$1:$AN$68</definedName>
    <definedName name="_xlnm.Print_Area" localSheetId="31">'30'!$A$1:$AW$99</definedName>
    <definedName name="_xlnm.Print_Area" localSheetId="32">'31'!$A$1:$AQ$8</definedName>
    <definedName name="_xlnm.Print_Area" localSheetId="33">'32'!$A$1:$AW$96</definedName>
    <definedName name="_xlnm.Print_Area" localSheetId="5">'4'!$A$1:$AX$61</definedName>
    <definedName name="_xlnm.Print_Area" localSheetId="6">'5'!$A$1:$AX$75</definedName>
    <definedName name="_xlnm.Print_Area" localSheetId="8">'7'!$A$1:$AW$96</definedName>
    <definedName name="_xlnm.Print_Area" localSheetId="10">'9'!$A$1:$AW$100</definedName>
    <definedName name="_xlnm.Print_Area" localSheetId="0">Indice!$A$1:$M$36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75" i="24" l="1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6" i="24"/>
  <c r="Q75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6" i="24"/>
  <c r="AM56" i="96"/>
  <c r="AN56" i="96"/>
  <c r="AP56" i="96"/>
  <c r="AQ56" i="96"/>
  <c r="AR56" i="96"/>
  <c r="AS56" i="96"/>
  <c r="AT56" i="96"/>
  <c r="AU56" i="96"/>
  <c r="AV56" i="96"/>
  <c r="AL57" i="96"/>
  <c r="AM57" i="96"/>
  <c r="AN57" i="96"/>
  <c r="AO57" i="96"/>
  <c r="AP57" i="96"/>
  <c r="AQ57" i="96"/>
  <c r="AR57" i="96"/>
  <c r="AS57" i="96"/>
  <c r="AT57" i="96"/>
  <c r="AU57" i="96"/>
  <c r="AV57" i="96"/>
  <c r="AL58" i="96"/>
  <c r="AM58" i="96"/>
  <c r="AN58" i="96"/>
  <c r="AO58" i="96"/>
  <c r="AP58" i="96"/>
  <c r="AQ58" i="96"/>
  <c r="AR58" i="96"/>
  <c r="AS58" i="96"/>
  <c r="AT58" i="96"/>
  <c r="AU58" i="96"/>
  <c r="AV58" i="96"/>
  <c r="AL59" i="96"/>
  <c r="AM59" i="96"/>
  <c r="AN59" i="96"/>
  <c r="AO59" i="96"/>
  <c r="AP59" i="96"/>
  <c r="AQ59" i="96"/>
  <c r="AR59" i="96"/>
  <c r="AS59" i="96"/>
  <c r="AT59" i="96"/>
  <c r="AU59" i="96"/>
  <c r="AV59" i="96"/>
  <c r="AM60" i="96"/>
  <c r="AN60" i="96"/>
  <c r="AO60" i="96"/>
  <c r="AP60" i="96"/>
  <c r="AQ60" i="96"/>
  <c r="AR60" i="96"/>
  <c r="AS60" i="96"/>
  <c r="AT60" i="96"/>
  <c r="AU60" i="96"/>
  <c r="AV60" i="96"/>
  <c r="AL61" i="96"/>
  <c r="AM61" i="96"/>
  <c r="AN61" i="96"/>
  <c r="AO61" i="96"/>
  <c r="AT61" i="96"/>
  <c r="AU61" i="96"/>
  <c r="AV61" i="96"/>
  <c r="AP62" i="96"/>
  <c r="AQ62" i="96"/>
  <c r="AR62" i="96"/>
  <c r="AS62" i="96"/>
  <c r="AT62" i="96"/>
  <c r="AU62" i="96"/>
  <c r="AV62" i="96"/>
  <c r="AL63" i="96"/>
  <c r="AM63" i="96"/>
  <c r="AN63" i="96"/>
  <c r="AO63" i="96"/>
  <c r="AP63" i="96"/>
  <c r="AQ63" i="96"/>
  <c r="AR63" i="96"/>
  <c r="AS63" i="96"/>
  <c r="AT63" i="96"/>
  <c r="AU63" i="96"/>
  <c r="AV63" i="96"/>
  <c r="AV72" i="96"/>
  <c r="AL73" i="96"/>
  <c r="AM73" i="96"/>
  <c r="AN73" i="96"/>
  <c r="AO73" i="96"/>
  <c r="AP73" i="96"/>
  <c r="AQ73" i="96"/>
  <c r="AR73" i="96"/>
  <c r="AS73" i="96"/>
  <c r="AT73" i="96"/>
  <c r="AU73" i="96"/>
  <c r="AV73" i="96"/>
  <c r="AV98" i="96" l="1"/>
  <c r="AW98" i="96" s="1"/>
  <c r="AU98" i="96"/>
  <c r="AT98" i="96"/>
  <c r="AS98" i="96"/>
  <c r="AR98" i="96"/>
  <c r="AQ98" i="96"/>
  <c r="AP98" i="96"/>
  <c r="AO98" i="96"/>
  <c r="AN98" i="96"/>
  <c r="AM98" i="96"/>
  <c r="AL98" i="96"/>
  <c r="AE98" i="96"/>
  <c r="M98" i="96"/>
  <c r="AD97" i="96"/>
  <c r="AJ97" i="96" s="1"/>
  <c r="AC97" i="96"/>
  <c r="AU97" i="96" s="1"/>
  <c r="AB97" i="96"/>
  <c r="AA97" i="96"/>
  <c r="Z97" i="96"/>
  <c r="Y97" i="96"/>
  <c r="X97" i="96"/>
  <c r="W97" i="96"/>
  <c r="V97" i="96"/>
  <c r="U97" i="96"/>
  <c r="AM97" i="96" s="1"/>
  <c r="T97" i="96"/>
  <c r="L97" i="96"/>
  <c r="R97" i="96" s="1"/>
  <c r="K97" i="96"/>
  <c r="Q97" i="96" s="1"/>
  <c r="J97" i="96"/>
  <c r="I97" i="96"/>
  <c r="H97" i="96"/>
  <c r="G97" i="96"/>
  <c r="P97" i="96" s="1"/>
  <c r="F97" i="96"/>
  <c r="E97" i="96"/>
  <c r="D97" i="96"/>
  <c r="C97" i="96"/>
  <c r="B97" i="96"/>
  <c r="O97" i="96" s="1"/>
  <c r="AV96" i="96"/>
  <c r="AU96" i="96"/>
  <c r="AT96" i="96"/>
  <c r="AS96" i="96"/>
  <c r="AR96" i="96"/>
  <c r="AQ96" i="96"/>
  <c r="AP96" i="96"/>
  <c r="AO96" i="96"/>
  <c r="AN96" i="96"/>
  <c r="AM96" i="96"/>
  <c r="AL96" i="96"/>
  <c r="AJ96" i="96"/>
  <c r="AI96" i="96"/>
  <c r="AH96" i="96"/>
  <c r="AG96" i="96"/>
  <c r="AE96" i="96"/>
  <c r="R96" i="96"/>
  <c r="Q96" i="96"/>
  <c r="P96" i="96"/>
  <c r="O96" i="96"/>
  <c r="M96" i="96"/>
  <c r="AV95" i="96"/>
  <c r="AU95" i="96"/>
  <c r="AT95" i="96"/>
  <c r="AS95" i="96"/>
  <c r="AR95" i="96"/>
  <c r="AQ95" i="96"/>
  <c r="AP95" i="96"/>
  <c r="AO95" i="96"/>
  <c r="AN95" i="96"/>
  <c r="AM95" i="96"/>
  <c r="AL95" i="96"/>
  <c r="AJ95" i="96"/>
  <c r="AI95" i="96"/>
  <c r="AH95" i="96"/>
  <c r="AG95" i="96"/>
  <c r="AE95" i="96"/>
  <c r="R95" i="96"/>
  <c r="Q95" i="96"/>
  <c r="P95" i="96"/>
  <c r="O95" i="96"/>
  <c r="M95" i="96"/>
  <c r="AV94" i="96"/>
  <c r="AU94" i="96"/>
  <c r="AT94" i="96"/>
  <c r="AS94" i="96"/>
  <c r="AR94" i="96"/>
  <c r="AQ94" i="96"/>
  <c r="AP94" i="96"/>
  <c r="AO94" i="96"/>
  <c r="AN94" i="96"/>
  <c r="AM94" i="96"/>
  <c r="AL94" i="96"/>
  <c r="AJ94" i="96"/>
  <c r="AI94" i="96"/>
  <c r="AH94" i="96"/>
  <c r="AG94" i="96"/>
  <c r="AE94" i="96"/>
  <c r="R94" i="96"/>
  <c r="Q94" i="96"/>
  <c r="P94" i="96"/>
  <c r="O94" i="96"/>
  <c r="M94" i="96"/>
  <c r="AV93" i="96"/>
  <c r="AU93" i="96"/>
  <c r="AT93" i="96"/>
  <c r="AS93" i="96"/>
  <c r="AR93" i="96"/>
  <c r="AQ93" i="96"/>
  <c r="AP93" i="96"/>
  <c r="AO93" i="96"/>
  <c r="AN93" i="96"/>
  <c r="AM93" i="96"/>
  <c r="AL93" i="96"/>
  <c r="AJ93" i="96"/>
  <c r="AI93" i="96"/>
  <c r="AH93" i="96"/>
  <c r="AG93" i="96"/>
  <c r="AE93" i="96"/>
  <c r="R93" i="96"/>
  <c r="Q93" i="96"/>
  <c r="P93" i="96"/>
  <c r="O93" i="96"/>
  <c r="M93" i="96"/>
  <c r="AV92" i="96"/>
  <c r="AU92" i="96"/>
  <c r="AT92" i="96"/>
  <c r="AS92" i="96"/>
  <c r="AR92" i="96"/>
  <c r="AQ92" i="96"/>
  <c r="AP92" i="96"/>
  <c r="AO92" i="96"/>
  <c r="AN92" i="96"/>
  <c r="AM92" i="96"/>
  <c r="AJ92" i="96"/>
  <c r="AI92" i="96"/>
  <c r="AH92" i="96"/>
  <c r="AG92" i="96"/>
  <c r="AE92" i="96"/>
  <c r="R92" i="96"/>
  <c r="Q92" i="96"/>
  <c r="P92" i="96"/>
  <c r="O92" i="96"/>
  <c r="M92" i="96"/>
  <c r="AV91" i="96"/>
  <c r="AU91" i="96"/>
  <c r="AT91" i="96"/>
  <c r="AS91" i="96"/>
  <c r="AR91" i="96"/>
  <c r="AQ91" i="96"/>
  <c r="AP91" i="96"/>
  <c r="AO91" i="96"/>
  <c r="AN91" i="96"/>
  <c r="AJ91" i="96"/>
  <c r="AI91" i="96"/>
  <c r="AH91" i="96"/>
  <c r="AG91" i="96"/>
  <c r="AE91" i="96"/>
  <c r="R91" i="96"/>
  <c r="Q91" i="96"/>
  <c r="P91" i="96"/>
  <c r="O91" i="96"/>
  <c r="M91" i="96"/>
  <c r="AV90" i="96"/>
  <c r="AU90" i="96"/>
  <c r="AT90" i="96"/>
  <c r="AS90" i="96"/>
  <c r="AR90" i="96"/>
  <c r="AQ90" i="96"/>
  <c r="AP90" i="96"/>
  <c r="AO90" i="96"/>
  <c r="AN90" i="96"/>
  <c r="AM90" i="96"/>
  <c r="AL90" i="96"/>
  <c r="AJ90" i="96"/>
  <c r="AI90" i="96"/>
  <c r="AH90" i="96"/>
  <c r="AG90" i="96"/>
  <c r="AE90" i="96"/>
  <c r="R90" i="96"/>
  <c r="Q90" i="96"/>
  <c r="P90" i="96"/>
  <c r="O90" i="96"/>
  <c r="M90" i="96"/>
  <c r="AV89" i="96"/>
  <c r="AU89" i="96"/>
  <c r="AT89" i="96"/>
  <c r="AS89" i="96"/>
  <c r="AR89" i="96"/>
  <c r="AQ89" i="96"/>
  <c r="AP89" i="96"/>
  <c r="AO89" i="96"/>
  <c r="AN89" i="96"/>
  <c r="AM89" i="96"/>
  <c r="AJ89" i="96"/>
  <c r="AI89" i="96"/>
  <c r="AH89" i="96"/>
  <c r="AG89" i="96"/>
  <c r="AE89" i="96"/>
  <c r="R89" i="96"/>
  <c r="Q89" i="96"/>
  <c r="P89" i="96"/>
  <c r="O89" i="96"/>
  <c r="M89" i="96"/>
  <c r="AV88" i="96"/>
  <c r="AW88" i="96" s="1"/>
  <c r="AU88" i="96"/>
  <c r="AT88" i="96"/>
  <c r="AS88" i="96"/>
  <c r="AR88" i="96"/>
  <c r="AQ88" i="96"/>
  <c r="AP88" i="96"/>
  <c r="AO88" i="96"/>
  <c r="AN88" i="96"/>
  <c r="AM88" i="96"/>
  <c r="AL88" i="96"/>
  <c r="AJ88" i="96"/>
  <c r="AI88" i="96"/>
  <c r="AH88" i="96"/>
  <c r="AG88" i="96"/>
  <c r="AE88" i="96"/>
  <c r="R88" i="96"/>
  <c r="Q88" i="96"/>
  <c r="P88" i="96"/>
  <c r="O88" i="96"/>
  <c r="M88" i="96"/>
  <c r="AV87" i="96"/>
  <c r="AU87" i="96"/>
  <c r="AT87" i="96"/>
  <c r="AS87" i="96"/>
  <c r="AR87" i="96"/>
  <c r="AQ87" i="96"/>
  <c r="AP87" i="96"/>
  <c r="AO87" i="96"/>
  <c r="AN87" i="96"/>
  <c r="AJ87" i="96"/>
  <c r="AI87" i="96"/>
  <c r="AH87" i="96"/>
  <c r="AG87" i="96"/>
  <c r="AE87" i="96"/>
  <c r="R87" i="96"/>
  <c r="Q87" i="96"/>
  <c r="P87" i="96"/>
  <c r="O87" i="96"/>
  <c r="M87" i="96"/>
  <c r="AV86" i="96"/>
  <c r="AU86" i="96"/>
  <c r="AT86" i="96"/>
  <c r="AS86" i="96"/>
  <c r="AR86" i="96"/>
  <c r="AQ86" i="96"/>
  <c r="AP86" i="96"/>
  <c r="AO86" i="96"/>
  <c r="AN86" i="96"/>
  <c r="AM86" i="96"/>
  <c r="AL86" i="96"/>
  <c r="AJ86" i="96"/>
  <c r="AI86" i="96"/>
  <c r="AH86" i="96"/>
  <c r="AG86" i="96"/>
  <c r="AE86" i="96"/>
  <c r="R86" i="96"/>
  <c r="Q86" i="96"/>
  <c r="P86" i="96"/>
  <c r="O86" i="96"/>
  <c r="M86" i="96"/>
  <c r="AV85" i="96"/>
  <c r="AU85" i="96"/>
  <c r="AT85" i="96"/>
  <c r="AS85" i="96"/>
  <c r="AR85" i="96"/>
  <c r="AQ85" i="96"/>
  <c r="AP85" i="96"/>
  <c r="AO85" i="96"/>
  <c r="AN85" i="96"/>
  <c r="AM85" i="96"/>
  <c r="AL85" i="96"/>
  <c r="AJ85" i="96"/>
  <c r="AI85" i="96"/>
  <c r="AH85" i="96"/>
  <c r="AG85" i="96"/>
  <c r="AE85" i="96"/>
  <c r="R85" i="96"/>
  <c r="Q85" i="96"/>
  <c r="P85" i="96"/>
  <c r="O85" i="96"/>
  <c r="M85" i="96"/>
  <c r="AV84" i="96"/>
  <c r="AU84" i="96"/>
  <c r="AT84" i="96"/>
  <c r="AS84" i="96"/>
  <c r="AR84" i="96"/>
  <c r="AQ84" i="96"/>
  <c r="AP84" i="96"/>
  <c r="AO84" i="96"/>
  <c r="AN84" i="96"/>
  <c r="AM84" i="96"/>
  <c r="AL84" i="96"/>
  <c r="AJ84" i="96"/>
  <c r="AI84" i="96"/>
  <c r="AH84" i="96"/>
  <c r="AG84" i="96"/>
  <c r="AE84" i="96"/>
  <c r="R84" i="96"/>
  <c r="Q84" i="96"/>
  <c r="P84" i="96"/>
  <c r="O84" i="96"/>
  <c r="M84" i="96"/>
  <c r="AV83" i="96"/>
  <c r="AU83" i="96"/>
  <c r="AT83" i="96"/>
  <c r="AS83" i="96"/>
  <c r="AR83" i="96"/>
  <c r="AQ83" i="96"/>
  <c r="AP83" i="96"/>
  <c r="AO83" i="96"/>
  <c r="AN83" i="96"/>
  <c r="AM83" i="96"/>
  <c r="AL83" i="96"/>
  <c r="AJ83" i="96"/>
  <c r="AI83" i="96"/>
  <c r="AH83" i="96"/>
  <c r="AG83" i="96"/>
  <c r="AE83" i="96"/>
  <c r="R83" i="96"/>
  <c r="Q83" i="96"/>
  <c r="P83" i="96"/>
  <c r="O83" i="96"/>
  <c r="M83" i="96"/>
  <c r="AV82" i="96"/>
  <c r="AU82" i="96"/>
  <c r="AT82" i="96"/>
  <c r="AS82" i="96"/>
  <c r="AR82" i="96"/>
  <c r="AQ82" i="96"/>
  <c r="AP82" i="96"/>
  <c r="AO82" i="96"/>
  <c r="AN82" i="96"/>
  <c r="AM82" i="96"/>
  <c r="AL82" i="96"/>
  <c r="AJ82" i="96"/>
  <c r="AI82" i="96"/>
  <c r="AH82" i="96"/>
  <c r="AG82" i="96"/>
  <c r="AE82" i="96"/>
  <c r="R82" i="96"/>
  <c r="Q82" i="96"/>
  <c r="P82" i="96"/>
  <c r="O82" i="96"/>
  <c r="M82" i="96"/>
  <c r="AV81" i="96"/>
  <c r="AU81" i="96"/>
  <c r="AT81" i="96"/>
  <c r="AS81" i="96"/>
  <c r="AR81" i="96"/>
  <c r="AQ81" i="96"/>
  <c r="AP81" i="96"/>
  <c r="AO81" i="96"/>
  <c r="AN81" i="96"/>
  <c r="AM81" i="96"/>
  <c r="AL81" i="96"/>
  <c r="AJ81" i="96"/>
  <c r="AI81" i="96"/>
  <c r="AH81" i="96"/>
  <c r="AG81" i="96"/>
  <c r="AE81" i="96"/>
  <c r="R81" i="96"/>
  <c r="Q81" i="96"/>
  <c r="P81" i="96"/>
  <c r="O81" i="96"/>
  <c r="M81" i="96"/>
  <c r="AV80" i="96"/>
  <c r="AW80" i="96" s="1"/>
  <c r="AU80" i="96"/>
  <c r="AT80" i="96"/>
  <c r="AS80" i="96"/>
  <c r="AR80" i="96"/>
  <c r="AQ80" i="96"/>
  <c r="AP80" i="96"/>
  <c r="AO80" i="96"/>
  <c r="AN80" i="96"/>
  <c r="AM80" i="96"/>
  <c r="AL80" i="96"/>
  <c r="AJ80" i="96"/>
  <c r="AI80" i="96"/>
  <c r="AH80" i="96"/>
  <c r="AG80" i="96"/>
  <c r="AE80" i="96"/>
  <c r="R80" i="96"/>
  <c r="Q80" i="96"/>
  <c r="P80" i="96"/>
  <c r="O80" i="96"/>
  <c r="M80" i="96"/>
  <c r="AV79" i="96"/>
  <c r="AU79" i="96"/>
  <c r="AT79" i="96"/>
  <c r="AS79" i="96"/>
  <c r="AR79" i="96"/>
  <c r="AQ79" i="96"/>
  <c r="AP79" i="96"/>
  <c r="AO79" i="96"/>
  <c r="AN79" i="96"/>
  <c r="AM79" i="96"/>
  <c r="AL79" i="96"/>
  <c r="AJ79" i="96"/>
  <c r="AI79" i="96"/>
  <c r="AH79" i="96"/>
  <c r="AG79" i="96"/>
  <c r="AE79" i="96"/>
  <c r="R79" i="96"/>
  <c r="Q79" i="96"/>
  <c r="P79" i="96"/>
  <c r="O79" i="96"/>
  <c r="M79" i="96"/>
  <c r="AV78" i="96"/>
  <c r="AU78" i="96"/>
  <c r="AT78" i="96"/>
  <c r="AS78" i="96"/>
  <c r="AR78" i="96"/>
  <c r="AQ78" i="96"/>
  <c r="AP78" i="96"/>
  <c r="AO78" i="96"/>
  <c r="AN78" i="96"/>
  <c r="AM78" i="96"/>
  <c r="AL78" i="96"/>
  <c r="AJ78" i="96"/>
  <c r="AI78" i="96"/>
  <c r="AH78" i="96"/>
  <c r="AG78" i="96"/>
  <c r="AE78" i="96"/>
  <c r="R78" i="96"/>
  <c r="Q78" i="96"/>
  <c r="P78" i="96"/>
  <c r="O78" i="96"/>
  <c r="M78" i="96"/>
  <c r="AV77" i="96"/>
  <c r="AU77" i="96"/>
  <c r="AT77" i="96"/>
  <c r="AS77" i="96"/>
  <c r="AR77" i="96"/>
  <c r="AQ77" i="96"/>
  <c r="AP77" i="96"/>
  <c r="AO77" i="96"/>
  <c r="AN77" i="96"/>
  <c r="AM77" i="96"/>
  <c r="AL77" i="96"/>
  <c r="AJ77" i="96"/>
  <c r="AI77" i="96"/>
  <c r="AH77" i="96"/>
  <c r="AG77" i="96"/>
  <c r="AE77" i="96"/>
  <c r="R77" i="96"/>
  <c r="Q77" i="96"/>
  <c r="P77" i="96"/>
  <c r="O77" i="96"/>
  <c r="M77" i="96"/>
  <c r="AV76" i="96"/>
  <c r="AU76" i="96"/>
  <c r="AT76" i="96"/>
  <c r="AS76" i="96"/>
  <c r="AR76" i="96"/>
  <c r="AQ76" i="96"/>
  <c r="AP76" i="96"/>
  <c r="AO76" i="96"/>
  <c r="AN76" i="96"/>
  <c r="AM76" i="96"/>
  <c r="AJ76" i="96"/>
  <c r="AI76" i="96"/>
  <c r="AH76" i="96"/>
  <c r="AG76" i="96"/>
  <c r="AE76" i="96"/>
  <c r="R76" i="96"/>
  <c r="Q76" i="96"/>
  <c r="P76" i="96"/>
  <c r="O76" i="96"/>
  <c r="M76" i="96"/>
  <c r="AV75" i="96"/>
  <c r="AU75" i="96"/>
  <c r="AT75" i="96"/>
  <c r="AS75" i="96"/>
  <c r="AR75" i="96"/>
  <c r="AQ75" i="96"/>
  <c r="AP75" i="96"/>
  <c r="AO75" i="96"/>
  <c r="AN75" i="96"/>
  <c r="AM75" i="96"/>
  <c r="AL75" i="96"/>
  <c r="AJ75" i="96"/>
  <c r="AI75" i="96"/>
  <c r="AH75" i="96"/>
  <c r="AG75" i="96"/>
  <c r="AE75" i="96"/>
  <c r="R75" i="96"/>
  <c r="Q75" i="96"/>
  <c r="P75" i="96"/>
  <c r="O75" i="96"/>
  <c r="M75" i="96"/>
  <c r="AV74" i="96"/>
  <c r="AU74" i="96"/>
  <c r="AT74" i="96"/>
  <c r="AS74" i="96"/>
  <c r="AR74" i="96"/>
  <c r="AQ74" i="96"/>
  <c r="AP74" i="96"/>
  <c r="AO74" i="96"/>
  <c r="AN74" i="96"/>
  <c r="AM74" i="96"/>
  <c r="AL74" i="96"/>
  <c r="AJ74" i="96"/>
  <c r="AI74" i="96"/>
  <c r="AH74" i="96"/>
  <c r="AG74" i="96"/>
  <c r="AE74" i="96"/>
  <c r="R74" i="96"/>
  <c r="Q74" i="96"/>
  <c r="P74" i="96"/>
  <c r="O74" i="96"/>
  <c r="M74" i="96"/>
  <c r="AW73" i="96"/>
  <c r="AJ73" i="96"/>
  <c r="AI73" i="96"/>
  <c r="AH73" i="96"/>
  <c r="AG73" i="96"/>
  <c r="AE73" i="96"/>
  <c r="R73" i="96"/>
  <c r="Q73" i="96"/>
  <c r="P73" i="96"/>
  <c r="O73" i="96"/>
  <c r="M73" i="96"/>
  <c r="AJ72" i="96"/>
  <c r="AI72" i="96"/>
  <c r="AH72" i="96"/>
  <c r="AG72" i="96"/>
  <c r="AE72" i="96"/>
  <c r="R72" i="96"/>
  <c r="Q72" i="96"/>
  <c r="P72" i="96"/>
  <c r="O72" i="96"/>
  <c r="M72" i="96"/>
  <c r="AV71" i="96"/>
  <c r="AU71" i="96"/>
  <c r="AT71" i="96"/>
  <c r="AS71" i="96"/>
  <c r="AR71" i="96"/>
  <c r="AQ71" i="96"/>
  <c r="AP71" i="96"/>
  <c r="AO71" i="96"/>
  <c r="AN71" i="96"/>
  <c r="AM71" i="96"/>
  <c r="AL71" i="96"/>
  <c r="AJ71" i="96"/>
  <c r="AI71" i="96"/>
  <c r="AH71" i="96"/>
  <c r="AG71" i="96"/>
  <c r="AE71" i="96"/>
  <c r="R71" i="96"/>
  <c r="Q71" i="96"/>
  <c r="P71" i="96"/>
  <c r="O71" i="96"/>
  <c r="M71" i="96"/>
  <c r="AV70" i="96"/>
  <c r="AW70" i="96" s="1"/>
  <c r="AU70" i="96"/>
  <c r="AT70" i="96"/>
  <c r="AS70" i="96"/>
  <c r="AR70" i="96"/>
  <c r="AQ70" i="96"/>
  <c r="AP70" i="96"/>
  <c r="AO70" i="96"/>
  <c r="AN70" i="96"/>
  <c r="AM70" i="96"/>
  <c r="AL70" i="96"/>
  <c r="AJ70" i="96"/>
  <c r="AI70" i="96"/>
  <c r="AH70" i="96"/>
  <c r="AG70" i="96"/>
  <c r="AE70" i="96"/>
  <c r="R70" i="96"/>
  <c r="Q70" i="96"/>
  <c r="P70" i="96"/>
  <c r="O70" i="96"/>
  <c r="M70" i="96"/>
  <c r="AL68" i="96"/>
  <c r="T68" i="96"/>
  <c r="AV64" i="96"/>
  <c r="AU64" i="96"/>
  <c r="AT64" i="96"/>
  <c r="AS64" i="96"/>
  <c r="AR64" i="96"/>
  <c r="AQ64" i="96"/>
  <c r="AP64" i="96"/>
  <c r="AO64" i="96"/>
  <c r="AN64" i="96"/>
  <c r="AM64" i="96"/>
  <c r="AL64" i="96"/>
  <c r="AE64" i="96"/>
  <c r="M64" i="96"/>
  <c r="AD63" i="96"/>
  <c r="AC63" i="96"/>
  <c r="AI63" i="96" s="1"/>
  <c r="AB63" i="96"/>
  <c r="AA63" i="96"/>
  <c r="Z63" i="96"/>
  <c r="Y63" i="96"/>
  <c r="X63" i="96"/>
  <c r="W63" i="96"/>
  <c r="V63" i="96"/>
  <c r="U63" i="96"/>
  <c r="T63" i="96"/>
  <c r="AG63" i="96" s="1"/>
  <c r="L63" i="96"/>
  <c r="K63" i="96"/>
  <c r="Q63" i="96" s="1"/>
  <c r="J63" i="96"/>
  <c r="I63" i="96"/>
  <c r="H63" i="96"/>
  <c r="G63" i="96"/>
  <c r="P63" i="96" s="1"/>
  <c r="F63" i="96"/>
  <c r="E63" i="96"/>
  <c r="D63" i="96"/>
  <c r="C63" i="96"/>
  <c r="B63" i="96"/>
  <c r="O63" i="96" s="1"/>
  <c r="AJ62" i="96"/>
  <c r="AI62" i="96"/>
  <c r="AH62" i="96"/>
  <c r="AG62" i="96"/>
  <c r="AE62" i="96"/>
  <c r="R62" i="96"/>
  <c r="Q62" i="96"/>
  <c r="P62" i="96"/>
  <c r="O62" i="96"/>
  <c r="M62" i="96"/>
  <c r="AJ61" i="96"/>
  <c r="AI61" i="96"/>
  <c r="AH61" i="96"/>
  <c r="AG61" i="96"/>
  <c r="AE61" i="96"/>
  <c r="R61" i="96"/>
  <c r="Q61" i="96"/>
  <c r="P61" i="96"/>
  <c r="O61" i="96"/>
  <c r="M61" i="96"/>
  <c r="AJ60" i="96"/>
  <c r="AI60" i="96"/>
  <c r="AH60" i="96"/>
  <c r="AG60" i="96"/>
  <c r="AE60" i="96"/>
  <c r="R60" i="96"/>
  <c r="Q60" i="96"/>
  <c r="P60" i="96"/>
  <c r="O60" i="96"/>
  <c r="M60" i="96"/>
  <c r="AJ59" i="96"/>
  <c r="AI59" i="96"/>
  <c r="AH59" i="96"/>
  <c r="AG59" i="96"/>
  <c r="AE59" i="96"/>
  <c r="R59" i="96"/>
  <c r="Q59" i="96"/>
  <c r="P59" i="96"/>
  <c r="O59" i="96"/>
  <c r="M59" i="96"/>
  <c r="AJ58" i="96"/>
  <c r="AI58" i="96"/>
  <c r="AH58" i="96"/>
  <c r="AG58" i="96"/>
  <c r="AE58" i="96"/>
  <c r="R58" i="96"/>
  <c r="Q58" i="96"/>
  <c r="P58" i="96"/>
  <c r="O58" i="96"/>
  <c r="M58" i="96"/>
  <c r="AJ57" i="96"/>
  <c r="AI57" i="96"/>
  <c r="AH57" i="96"/>
  <c r="AG57" i="96"/>
  <c r="AE57" i="96"/>
  <c r="R57" i="96"/>
  <c r="Q57" i="96"/>
  <c r="P57" i="96"/>
  <c r="O57" i="96"/>
  <c r="M57" i="96"/>
  <c r="AJ56" i="96"/>
  <c r="AI56" i="96"/>
  <c r="AH56" i="96"/>
  <c r="AG56" i="96"/>
  <c r="AE56" i="96"/>
  <c r="R56" i="96"/>
  <c r="Q56" i="96"/>
  <c r="P56" i="96"/>
  <c r="O56" i="96"/>
  <c r="M56" i="96"/>
  <c r="AV55" i="96"/>
  <c r="AU55" i="96"/>
  <c r="AT55" i="96"/>
  <c r="AS55" i="96"/>
  <c r="AR55" i="96"/>
  <c r="AQ55" i="96"/>
  <c r="AP55" i="96"/>
  <c r="AO55" i="96"/>
  <c r="AN55" i="96"/>
  <c r="AM55" i="96"/>
  <c r="AL55" i="96"/>
  <c r="AJ55" i="96"/>
  <c r="AI55" i="96"/>
  <c r="AH55" i="96"/>
  <c r="AG55" i="96"/>
  <c r="AE55" i="96"/>
  <c r="R55" i="96"/>
  <c r="Q55" i="96"/>
  <c r="P55" i="96"/>
  <c r="O55" i="96"/>
  <c r="M55" i="96"/>
  <c r="AV54" i="96"/>
  <c r="AU54" i="96"/>
  <c r="AT54" i="96"/>
  <c r="AS54" i="96"/>
  <c r="AR54" i="96"/>
  <c r="AQ54" i="96"/>
  <c r="AP54" i="96"/>
  <c r="AO54" i="96"/>
  <c r="AN54" i="96"/>
  <c r="AM54" i="96"/>
  <c r="AL54" i="96"/>
  <c r="AJ54" i="96"/>
  <c r="AI54" i="96"/>
  <c r="AH54" i="96"/>
  <c r="AG54" i="96"/>
  <c r="AE54" i="96"/>
  <c r="R54" i="96"/>
  <c r="Q54" i="96"/>
  <c r="P54" i="96"/>
  <c r="O54" i="96"/>
  <c r="M54" i="96"/>
  <c r="AV53" i="96"/>
  <c r="AU53" i="96"/>
  <c r="AT53" i="96"/>
  <c r="AS53" i="96"/>
  <c r="AR53" i="96"/>
  <c r="AQ53" i="96"/>
  <c r="AP53" i="96"/>
  <c r="AO53" i="96"/>
  <c r="AN53" i="96"/>
  <c r="AM53" i="96"/>
  <c r="AL53" i="96"/>
  <c r="AJ53" i="96"/>
  <c r="AI53" i="96"/>
  <c r="AH53" i="96"/>
  <c r="AG53" i="96"/>
  <c r="AE53" i="96"/>
  <c r="R53" i="96"/>
  <c r="Q53" i="96"/>
  <c r="P53" i="96"/>
  <c r="O53" i="96"/>
  <c r="M53" i="96"/>
  <c r="AV52" i="96"/>
  <c r="AU52" i="96"/>
  <c r="AT52" i="96"/>
  <c r="AS52" i="96"/>
  <c r="AR52" i="96"/>
  <c r="AQ52" i="96"/>
  <c r="AP52" i="96"/>
  <c r="AO52" i="96"/>
  <c r="AN52" i="96"/>
  <c r="AM52" i="96"/>
  <c r="AL52" i="96"/>
  <c r="AJ52" i="96"/>
  <c r="AI52" i="96"/>
  <c r="AH52" i="96"/>
  <c r="AG52" i="96"/>
  <c r="AE52" i="96"/>
  <c r="R52" i="96"/>
  <c r="Q52" i="96"/>
  <c r="P52" i="96"/>
  <c r="O52" i="96"/>
  <c r="M52" i="96"/>
  <c r="AV51" i="96"/>
  <c r="AW51" i="96" s="1"/>
  <c r="AU51" i="96"/>
  <c r="AT51" i="96"/>
  <c r="AS51" i="96"/>
  <c r="AR51" i="96"/>
  <c r="AQ51" i="96"/>
  <c r="AP51" i="96"/>
  <c r="AO51" i="96"/>
  <c r="AN51" i="96"/>
  <c r="AM51" i="96"/>
  <c r="AL51" i="96"/>
  <c r="AJ51" i="96"/>
  <c r="AI51" i="96"/>
  <c r="AH51" i="96"/>
  <c r="AG51" i="96"/>
  <c r="AE51" i="96"/>
  <c r="R51" i="96"/>
  <c r="Q51" i="96"/>
  <c r="P51" i="96"/>
  <c r="O51" i="96"/>
  <c r="M51" i="96"/>
  <c r="AV50" i="96"/>
  <c r="AU50" i="96"/>
  <c r="AT50" i="96"/>
  <c r="AS50" i="96"/>
  <c r="AR50" i="96"/>
  <c r="AQ50" i="96"/>
  <c r="AP50" i="96"/>
  <c r="AO50" i="96"/>
  <c r="AN50" i="96"/>
  <c r="AM50" i="96"/>
  <c r="AL50" i="96"/>
  <c r="AJ50" i="96"/>
  <c r="AI50" i="96"/>
  <c r="AH50" i="96"/>
  <c r="AG50" i="96"/>
  <c r="AE50" i="96"/>
  <c r="R50" i="96"/>
  <c r="Q50" i="96"/>
  <c r="P50" i="96"/>
  <c r="O50" i="96"/>
  <c r="M50" i="96"/>
  <c r="AV49" i="96"/>
  <c r="AU49" i="96"/>
  <c r="AT49" i="96"/>
  <c r="AS49" i="96"/>
  <c r="AR49" i="96"/>
  <c r="AQ49" i="96"/>
  <c r="AP49" i="96"/>
  <c r="AO49" i="96"/>
  <c r="AN49" i="96"/>
  <c r="AM49" i="96"/>
  <c r="AL49" i="96"/>
  <c r="AJ49" i="96"/>
  <c r="AI49" i="96"/>
  <c r="AH49" i="96"/>
  <c r="AG49" i="96"/>
  <c r="AE49" i="96"/>
  <c r="R49" i="96"/>
  <c r="Q49" i="96"/>
  <c r="P49" i="96"/>
  <c r="O49" i="96"/>
  <c r="M49" i="96"/>
  <c r="AV48" i="96"/>
  <c r="AU48" i="96"/>
  <c r="AT48" i="96"/>
  <c r="AS48" i="96"/>
  <c r="AR48" i="96"/>
  <c r="AQ48" i="96"/>
  <c r="AP48" i="96"/>
  <c r="AO48" i="96"/>
  <c r="AN48" i="96"/>
  <c r="AM48" i="96"/>
  <c r="AL48" i="96"/>
  <c r="AJ48" i="96"/>
  <c r="AI48" i="96"/>
  <c r="AH48" i="96"/>
  <c r="AG48" i="96"/>
  <c r="AE48" i="96"/>
  <c r="R48" i="96"/>
  <c r="Q48" i="96"/>
  <c r="P48" i="96"/>
  <c r="O48" i="96"/>
  <c r="M48" i="96"/>
  <c r="AV47" i="96"/>
  <c r="AU47" i="96"/>
  <c r="AT47" i="96"/>
  <c r="AS47" i="96"/>
  <c r="AR47" i="96"/>
  <c r="AQ47" i="96"/>
  <c r="AP47" i="96"/>
  <c r="AO47" i="96"/>
  <c r="AN47" i="96"/>
  <c r="AM47" i="96"/>
  <c r="AL47" i="96"/>
  <c r="AJ47" i="96"/>
  <c r="AI47" i="96"/>
  <c r="AH47" i="96"/>
  <c r="AG47" i="96"/>
  <c r="AE47" i="96"/>
  <c r="R47" i="96"/>
  <c r="Q47" i="96"/>
  <c r="P47" i="96"/>
  <c r="O47" i="96"/>
  <c r="M47" i="96"/>
  <c r="AV46" i="96"/>
  <c r="AU46" i="96"/>
  <c r="AT46" i="96"/>
  <c r="AS46" i="96"/>
  <c r="AR46" i="96"/>
  <c r="AQ46" i="96"/>
  <c r="AP46" i="96"/>
  <c r="AO46" i="96"/>
  <c r="AN46" i="96"/>
  <c r="AM46" i="96"/>
  <c r="AL46" i="96"/>
  <c r="AJ46" i="96"/>
  <c r="AI46" i="96"/>
  <c r="AH46" i="96"/>
  <c r="AG46" i="96"/>
  <c r="AE46" i="96"/>
  <c r="R46" i="96"/>
  <c r="Q46" i="96"/>
  <c r="P46" i="96"/>
  <c r="O46" i="96"/>
  <c r="M46" i="96"/>
  <c r="AV45" i="96"/>
  <c r="AU45" i="96"/>
  <c r="AT45" i="96"/>
  <c r="AS45" i="96"/>
  <c r="AR45" i="96"/>
  <c r="AQ45" i="96"/>
  <c r="AP45" i="96"/>
  <c r="AO45" i="96"/>
  <c r="AN45" i="96"/>
  <c r="AM45" i="96"/>
  <c r="AL45" i="96"/>
  <c r="AJ45" i="96"/>
  <c r="AI45" i="96"/>
  <c r="AH45" i="96"/>
  <c r="AG45" i="96"/>
  <c r="AE45" i="96"/>
  <c r="R45" i="96"/>
  <c r="Q45" i="96"/>
  <c r="P45" i="96"/>
  <c r="O45" i="96"/>
  <c r="M45" i="96"/>
  <c r="AV44" i="96"/>
  <c r="AU44" i="96"/>
  <c r="AT44" i="96"/>
  <c r="AS44" i="96"/>
  <c r="AR44" i="96"/>
  <c r="AQ44" i="96"/>
  <c r="AP44" i="96"/>
  <c r="AO44" i="96"/>
  <c r="AN44" i="96"/>
  <c r="AM44" i="96"/>
  <c r="AL44" i="96"/>
  <c r="AJ44" i="96"/>
  <c r="AI44" i="96"/>
  <c r="AH44" i="96"/>
  <c r="AG44" i="96"/>
  <c r="AE44" i="96"/>
  <c r="R44" i="96"/>
  <c r="Q44" i="96"/>
  <c r="P44" i="96"/>
  <c r="O44" i="96"/>
  <c r="M44" i="96"/>
  <c r="AV43" i="96"/>
  <c r="AU43" i="96"/>
  <c r="AT43" i="96"/>
  <c r="AS43" i="96"/>
  <c r="AR43" i="96"/>
  <c r="AQ43" i="96"/>
  <c r="AP43" i="96"/>
  <c r="AO43" i="96"/>
  <c r="AN43" i="96"/>
  <c r="AM43" i="96"/>
  <c r="AL43" i="96"/>
  <c r="AJ43" i="96"/>
  <c r="AI43" i="96"/>
  <c r="AH43" i="96"/>
  <c r="AG43" i="96"/>
  <c r="AE43" i="96"/>
  <c r="R43" i="96"/>
  <c r="Q43" i="96"/>
  <c r="P43" i="96"/>
  <c r="O43" i="96"/>
  <c r="M43" i="96"/>
  <c r="AV42" i="96"/>
  <c r="AU42" i="96"/>
  <c r="AT42" i="96"/>
  <c r="AS42" i="96"/>
  <c r="AR42" i="96"/>
  <c r="AQ42" i="96"/>
  <c r="AP42" i="96"/>
  <c r="AO42" i="96"/>
  <c r="AN42" i="96"/>
  <c r="AM42" i="96"/>
  <c r="AL42" i="96"/>
  <c r="AJ42" i="96"/>
  <c r="AI42" i="96"/>
  <c r="AH42" i="96"/>
  <c r="AG42" i="96"/>
  <c r="AE42" i="96"/>
  <c r="R42" i="96"/>
  <c r="Q42" i="96"/>
  <c r="P42" i="96"/>
  <c r="O42" i="96"/>
  <c r="M42" i="96"/>
  <c r="AV41" i="96"/>
  <c r="AU41" i="96"/>
  <c r="AT41" i="96"/>
  <c r="AS41" i="96"/>
  <c r="AR41" i="96"/>
  <c r="AQ41" i="96"/>
  <c r="AP41" i="96"/>
  <c r="AO41" i="96"/>
  <c r="AN41" i="96"/>
  <c r="AM41" i="96"/>
  <c r="AL41" i="96"/>
  <c r="AJ41" i="96"/>
  <c r="AI41" i="96"/>
  <c r="AH41" i="96"/>
  <c r="AG41" i="96"/>
  <c r="AE41" i="96"/>
  <c r="R41" i="96"/>
  <c r="Q41" i="96"/>
  <c r="P41" i="96"/>
  <c r="O41" i="96"/>
  <c r="M41" i="96"/>
  <c r="AV40" i="96"/>
  <c r="AU40" i="96"/>
  <c r="AT40" i="96"/>
  <c r="AS40" i="96"/>
  <c r="AR40" i="96"/>
  <c r="AQ40" i="96"/>
  <c r="AP40" i="96"/>
  <c r="AO40" i="96"/>
  <c r="AN40" i="96"/>
  <c r="AM40" i="96"/>
  <c r="AL40" i="96"/>
  <c r="AJ40" i="96"/>
  <c r="AI40" i="96"/>
  <c r="AH40" i="96"/>
  <c r="AG40" i="96"/>
  <c r="AE40" i="96"/>
  <c r="R40" i="96"/>
  <c r="Q40" i="96"/>
  <c r="P40" i="96"/>
  <c r="O40" i="96"/>
  <c r="M40" i="96"/>
  <c r="AV39" i="96"/>
  <c r="AW39" i="96" s="1"/>
  <c r="AU39" i="96"/>
  <c r="AT39" i="96"/>
  <c r="AS39" i="96"/>
  <c r="AR39" i="96"/>
  <c r="AQ39" i="96"/>
  <c r="AP39" i="96"/>
  <c r="AO39" i="96"/>
  <c r="AN39" i="96"/>
  <c r="AM39" i="96"/>
  <c r="AL39" i="96"/>
  <c r="AJ39" i="96"/>
  <c r="AI39" i="96"/>
  <c r="AH39" i="96"/>
  <c r="AG39" i="96"/>
  <c r="AE39" i="96"/>
  <c r="R39" i="96"/>
  <c r="Q39" i="96"/>
  <c r="P39" i="96"/>
  <c r="O39" i="96"/>
  <c r="M39" i="96"/>
  <c r="AL37" i="96"/>
  <c r="T37" i="96"/>
  <c r="AV33" i="96"/>
  <c r="AU33" i="96"/>
  <c r="AT33" i="96"/>
  <c r="AS33" i="96"/>
  <c r="AR33" i="96"/>
  <c r="AQ33" i="96"/>
  <c r="AP33" i="96"/>
  <c r="AO33" i="96"/>
  <c r="AN33" i="96"/>
  <c r="AM33" i="96"/>
  <c r="AL33" i="96"/>
  <c r="AE33" i="96"/>
  <c r="M33" i="96"/>
  <c r="AD32" i="96"/>
  <c r="AJ32" i="96" s="1"/>
  <c r="AC32" i="96"/>
  <c r="AB32" i="96"/>
  <c r="AA32" i="96"/>
  <c r="Z32" i="96"/>
  <c r="Y32" i="96"/>
  <c r="X32" i="96"/>
  <c r="W32" i="96"/>
  <c r="V32" i="96"/>
  <c r="U32" i="96"/>
  <c r="T32" i="96"/>
  <c r="L32" i="96"/>
  <c r="R32" i="96" s="1"/>
  <c r="K32" i="96"/>
  <c r="Q32" i="96" s="1"/>
  <c r="J32" i="96"/>
  <c r="I32" i="96"/>
  <c r="H32" i="96"/>
  <c r="G32" i="96"/>
  <c r="P32" i="96" s="1"/>
  <c r="F32" i="96"/>
  <c r="E32" i="96"/>
  <c r="D32" i="96"/>
  <c r="C32" i="96"/>
  <c r="B32" i="96"/>
  <c r="O32" i="96" s="1"/>
  <c r="AV31" i="96"/>
  <c r="AU31" i="96"/>
  <c r="AT31" i="96"/>
  <c r="AS31" i="96"/>
  <c r="AR31" i="96"/>
  <c r="AQ31" i="96"/>
  <c r="AP31" i="96"/>
  <c r="AO31" i="96"/>
  <c r="AN31" i="96"/>
  <c r="AM31" i="96"/>
  <c r="AL31" i="96"/>
  <c r="AJ31" i="96"/>
  <c r="AI31" i="96"/>
  <c r="AH31" i="96"/>
  <c r="AG31" i="96"/>
  <c r="AE31" i="96"/>
  <c r="R31" i="96"/>
  <c r="Q31" i="96"/>
  <c r="P31" i="96"/>
  <c r="O31" i="96"/>
  <c r="M31" i="96"/>
  <c r="AV30" i="96"/>
  <c r="AU30" i="96"/>
  <c r="AT30" i="96"/>
  <c r="AS30" i="96"/>
  <c r="AR30" i="96"/>
  <c r="AQ30" i="96"/>
  <c r="AP30" i="96"/>
  <c r="AO30" i="96"/>
  <c r="AN30" i="96"/>
  <c r="AM30" i="96"/>
  <c r="AL30" i="96"/>
  <c r="AJ30" i="96"/>
  <c r="AI30" i="96"/>
  <c r="AH30" i="96"/>
  <c r="AG30" i="96"/>
  <c r="AE30" i="96"/>
  <c r="R30" i="96"/>
  <c r="Q30" i="96"/>
  <c r="P30" i="96"/>
  <c r="O30" i="96"/>
  <c r="M30" i="96"/>
  <c r="AV29" i="96"/>
  <c r="AU29" i="96"/>
  <c r="AT29" i="96"/>
  <c r="AS29" i="96"/>
  <c r="AR29" i="96"/>
  <c r="AQ29" i="96"/>
  <c r="AP29" i="96"/>
  <c r="AO29" i="96"/>
  <c r="AN29" i="96"/>
  <c r="AM29" i="96"/>
  <c r="AL29" i="96"/>
  <c r="AJ29" i="96"/>
  <c r="AI29" i="96"/>
  <c r="AH29" i="96"/>
  <c r="AG29" i="96"/>
  <c r="AE29" i="96"/>
  <c r="R29" i="96"/>
  <c r="Q29" i="96"/>
  <c r="P29" i="96"/>
  <c r="O29" i="96"/>
  <c r="M29" i="96"/>
  <c r="AV28" i="96"/>
  <c r="AU28" i="96"/>
  <c r="AT28" i="96"/>
  <c r="AS28" i="96"/>
  <c r="AR28" i="96"/>
  <c r="AQ28" i="96"/>
  <c r="AP28" i="96"/>
  <c r="AO28" i="96"/>
  <c r="AN28" i="96"/>
  <c r="AM28" i="96"/>
  <c r="AL28" i="96"/>
  <c r="AJ28" i="96"/>
  <c r="AI28" i="96"/>
  <c r="AH28" i="96"/>
  <c r="AG28" i="96"/>
  <c r="AE28" i="96"/>
  <c r="R28" i="96"/>
  <c r="Q28" i="96"/>
  <c r="P28" i="96"/>
  <c r="O28" i="96"/>
  <c r="M28" i="96"/>
  <c r="AV27" i="96"/>
  <c r="AU27" i="96"/>
  <c r="AT27" i="96"/>
  <c r="AS27" i="96"/>
  <c r="AR27" i="96"/>
  <c r="AQ27" i="96"/>
  <c r="AP27" i="96"/>
  <c r="AO27" i="96"/>
  <c r="AN27" i="96"/>
  <c r="AM27" i="96"/>
  <c r="AL27" i="96"/>
  <c r="AJ27" i="96"/>
  <c r="AI27" i="96"/>
  <c r="AH27" i="96"/>
  <c r="AG27" i="96"/>
  <c r="AE27" i="96"/>
  <c r="R27" i="96"/>
  <c r="Q27" i="96"/>
  <c r="P27" i="96"/>
  <c r="O27" i="96"/>
  <c r="M27" i="96"/>
  <c r="AV26" i="96"/>
  <c r="AU26" i="96"/>
  <c r="AT26" i="96"/>
  <c r="AS26" i="96"/>
  <c r="AR26" i="96"/>
  <c r="AQ26" i="96"/>
  <c r="AP26" i="96"/>
  <c r="AO26" i="96"/>
  <c r="AN26" i="96"/>
  <c r="AM26" i="96"/>
  <c r="AL26" i="96"/>
  <c r="AJ26" i="96"/>
  <c r="AI26" i="96"/>
  <c r="AH26" i="96"/>
  <c r="AG26" i="96"/>
  <c r="AE26" i="96"/>
  <c r="R26" i="96"/>
  <c r="Q26" i="96"/>
  <c r="P26" i="96"/>
  <c r="O26" i="96"/>
  <c r="M26" i="96"/>
  <c r="AV25" i="96"/>
  <c r="AU25" i="96"/>
  <c r="AT25" i="96"/>
  <c r="AS25" i="96"/>
  <c r="AR25" i="96"/>
  <c r="AQ25" i="96"/>
  <c r="AP25" i="96"/>
  <c r="AO25" i="96"/>
  <c r="AN25" i="96"/>
  <c r="AM25" i="96"/>
  <c r="AL25" i="96"/>
  <c r="AJ25" i="96"/>
  <c r="AI25" i="96"/>
  <c r="AH25" i="96"/>
  <c r="AG25" i="96"/>
  <c r="AE25" i="96"/>
  <c r="R25" i="96"/>
  <c r="Q25" i="96"/>
  <c r="P25" i="96"/>
  <c r="O25" i="96"/>
  <c r="M25" i="96"/>
  <c r="AV24" i="96"/>
  <c r="AU24" i="96"/>
  <c r="AT24" i="96"/>
  <c r="AS24" i="96"/>
  <c r="AR24" i="96"/>
  <c r="AQ24" i="96"/>
  <c r="AP24" i="96"/>
  <c r="AO24" i="96"/>
  <c r="AN24" i="96"/>
  <c r="AM24" i="96"/>
  <c r="AL24" i="96"/>
  <c r="AJ24" i="96"/>
  <c r="AI24" i="96"/>
  <c r="AH24" i="96"/>
  <c r="AG24" i="96"/>
  <c r="AE24" i="96"/>
  <c r="R24" i="96"/>
  <c r="Q24" i="96"/>
  <c r="P24" i="96"/>
  <c r="O24" i="96"/>
  <c r="M24" i="96"/>
  <c r="AV23" i="96"/>
  <c r="AU23" i="96"/>
  <c r="AT23" i="96"/>
  <c r="AS23" i="96"/>
  <c r="AR23" i="96"/>
  <c r="AQ23" i="96"/>
  <c r="AP23" i="96"/>
  <c r="AO23" i="96"/>
  <c r="AN23" i="96"/>
  <c r="AM23" i="96"/>
  <c r="AL23" i="96"/>
  <c r="AJ23" i="96"/>
  <c r="AI23" i="96"/>
  <c r="AH23" i="96"/>
  <c r="AG23" i="96"/>
  <c r="AE23" i="96"/>
  <c r="R23" i="96"/>
  <c r="Q23" i="96"/>
  <c r="P23" i="96"/>
  <c r="O23" i="96"/>
  <c r="M23" i="96"/>
  <c r="AV22" i="96"/>
  <c r="AU22" i="96"/>
  <c r="AT22" i="96"/>
  <c r="AS22" i="96"/>
  <c r="AR22" i="96"/>
  <c r="AQ22" i="96"/>
  <c r="AP22" i="96"/>
  <c r="AO22" i="96"/>
  <c r="AN22" i="96"/>
  <c r="AM22" i="96"/>
  <c r="AL22" i="96"/>
  <c r="AJ22" i="96"/>
  <c r="AI22" i="96"/>
  <c r="AH22" i="96"/>
  <c r="AG22" i="96"/>
  <c r="AE22" i="96"/>
  <c r="R22" i="96"/>
  <c r="Q22" i="96"/>
  <c r="P22" i="96"/>
  <c r="O22" i="96"/>
  <c r="M22" i="96"/>
  <c r="AV21" i="96"/>
  <c r="AU21" i="96"/>
  <c r="AT21" i="96"/>
  <c r="AS21" i="96"/>
  <c r="AR21" i="96"/>
  <c r="AQ21" i="96"/>
  <c r="AP21" i="96"/>
  <c r="AO21" i="96"/>
  <c r="AN21" i="96"/>
  <c r="AM21" i="96"/>
  <c r="AL21" i="96"/>
  <c r="AJ21" i="96"/>
  <c r="AI21" i="96"/>
  <c r="AH21" i="96"/>
  <c r="AG21" i="96"/>
  <c r="AE21" i="96"/>
  <c r="R21" i="96"/>
  <c r="Q21" i="96"/>
  <c r="P21" i="96"/>
  <c r="O21" i="96"/>
  <c r="M21" i="96"/>
  <c r="AV20" i="96"/>
  <c r="AU20" i="96"/>
  <c r="AT20" i="96"/>
  <c r="AS20" i="96"/>
  <c r="AR20" i="96"/>
  <c r="AQ20" i="96"/>
  <c r="AP20" i="96"/>
  <c r="AO20" i="96"/>
  <c r="AN20" i="96"/>
  <c r="AM20" i="96"/>
  <c r="AL20" i="96"/>
  <c r="AJ20" i="96"/>
  <c r="AI20" i="96"/>
  <c r="AH20" i="96"/>
  <c r="AG20" i="96"/>
  <c r="AE20" i="96"/>
  <c r="R20" i="96"/>
  <c r="Q20" i="96"/>
  <c r="P20" i="96"/>
  <c r="O20" i="96"/>
  <c r="M20" i="96"/>
  <c r="AV19" i="96"/>
  <c r="AU19" i="96"/>
  <c r="AT19" i="96"/>
  <c r="AS19" i="96"/>
  <c r="AR19" i="96"/>
  <c r="AQ19" i="96"/>
  <c r="AP19" i="96"/>
  <c r="AO19" i="96"/>
  <c r="AN19" i="96"/>
  <c r="AM19" i="96"/>
  <c r="AJ19" i="96"/>
  <c r="AI19" i="96"/>
  <c r="AH19" i="96"/>
  <c r="AG19" i="96"/>
  <c r="AE19" i="96"/>
  <c r="R19" i="96"/>
  <c r="Q19" i="96"/>
  <c r="P19" i="96"/>
  <c r="O19" i="96"/>
  <c r="M19" i="96"/>
  <c r="AV18" i="96"/>
  <c r="AU18" i="96"/>
  <c r="AT18" i="96"/>
  <c r="AS18" i="96"/>
  <c r="AR18" i="96"/>
  <c r="AQ18" i="96"/>
  <c r="AP18" i="96"/>
  <c r="AO18" i="96"/>
  <c r="AN18" i="96"/>
  <c r="AM18" i="96"/>
  <c r="AL18" i="96"/>
  <c r="AJ18" i="96"/>
  <c r="AI18" i="96"/>
  <c r="AH18" i="96"/>
  <c r="AG18" i="96"/>
  <c r="AE18" i="96"/>
  <c r="R18" i="96"/>
  <c r="Q18" i="96"/>
  <c r="P18" i="96"/>
  <c r="O18" i="96"/>
  <c r="M18" i="96"/>
  <c r="AV17" i="96"/>
  <c r="AU17" i="96"/>
  <c r="AT17" i="96"/>
  <c r="AS17" i="96"/>
  <c r="AR17" i="96"/>
  <c r="AQ17" i="96"/>
  <c r="AP17" i="96"/>
  <c r="AO17" i="96"/>
  <c r="AN17" i="96"/>
  <c r="AM17" i="96"/>
  <c r="AL17" i="96"/>
  <c r="AJ17" i="96"/>
  <c r="AI17" i="96"/>
  <c r="AH17" i="96"/>
  <c r="AG17" i="96"/>
  <c r="AE17" i="96"/>
  <c r="R17" i="96"/>
  <c r="Q17" i="96"/>
  <c r="P17" i="96"/>
  <c r="O17" i="96"/>
  <c r="M17" i="96"/>
  <c r="AV16" i="96"/>
  <c r="AU16" i="96"/>
  <c r="AT16" i="96"/>
  <c r="AS16" i="96"/>
  <c r="AR16" i="96"/>
  <c r="AQ16" i="96"/>
  <c r="AP16" i="96"/>
  <c r="AO16" i="96"/>
  <c r="AN16" i="96"/>
  <c r="AM16" i="96"/>
  <c r="AL16" i="96"/>
  <c r="AJ16" i="96"/>
  <c r="AI16" i="96"/>
  <c r="AH16" i="96"/>
  <c r="AG16" i="96"/>
  <c r="AE16" i="96"/>
  <c r="R16" i="96"/>
  <c r="Q16" i="96"/>
  <c r="P16" i="96"/>
  <c r="O16" i="96"/>
  <c r="M16" i="96"/>
  <c r="AV15" i="96"/>
  <c r="AU15" i="96"/>
  <c r="AT15" i="96"/>
  <c r="AS15" i="96"/>
  <c r="AR15" i="96"/>
  <c r="AQ15" i="96"/>
  <c r="AP15" i="96"/>
  <c r="AO15" i="96"/>
  <c r="AN15" i="96"/>
  <c r="AM15" i="96"/>
  <c r="AL15" i="96"/>
  <c r="AJ15" i="96"/>
  <c r="AI15" i="96"/>
  <c r="AH15" i="96"/>
  <c r="AG15" i="96"/>
  <c r="AE15" i="96"/>
  <c r="R15" i="96"/>
  <c r="Q15" i="96"/>
  <c r="P15" i="96"/>
  <c r="O15" i="96"/>
  <c r="M15" i="96"/>
  <c r="AV14" i="96"/>
  <c r="AU14" i="96"/>
  <c r="AT14" i="96"/>
  <c r="AS14" i="96"/>
  <c r="AR14" i="96"/>
  <c r="AQ14" i="96"/>
  <c r="AP14" i="96"/>
  <c r="AO14" i="96"/>
  <c r="AN14" i="96"/>
  <c r="AM14" i="96"/>
  <c r="AL14" i="96"/>
  <c r="AJ14" i="96"/>
  <c r="AI14" i="96"/>
  <c r="AH14" i="96"/>
  <c r="AG14" i="96"/>
  <c r="AE14" i="96"/>
  <c r="R14" i="96"/>
  <c r="Q14" i="96"/>
  <c r="P14" i="96"/>
  <c r="O14" i="96"/>
  <c r="M14" i="96"/>
  <c r="AV13" i="96"/>
  <c r="AU13" i="96"/>
  <c r="AT13" i="96"/>
  <c r="AS13" i="96"/>
  <c r="AR13" i="96"/>
  <c r="AQ13" i="96"/>
  <c r="AP13" i="96"/>
  <c r="AO13" i="96"/>
  <c r="AN13" i="96"/>
  <c r="AM13" i="96"/>
  <c r="AL13" i="96"/>
  <c r="AJ13" i="96"/>
  <c r="AI13" i="96"/>
  <c r="AH13" i="96"/>
  <c r="AG13" i="96"/>
  <c r="AE13" i="96"/>
  <c r="R13" i="96"/>
  <c r="Q13" i="96"/>
  <c r="P13" i="96"/>
  <c r="O13" i="96"/>
  <c r="M13" i="96"/>
  <c r="AV12" i="96"/>
  <c r="AU12" i="96"/>
  <c r="AT12" i="96"/>
  <c r="AS12" i="96"/>
  <c r="AR12" i="96"/>
  <c r="AQ12" i="96"/>
  <c r="AP12" i="96"/>
  <c r="AO12" i="96"/>
  <c r="AN12" i="96"/>
  <c r="AM12" i="96"/>
  <c r="AL12" i="96"/>
  <c r="AJ12" i="96"/>
  <c r="AI12" i="96"/>
  <c r="AH12" i="96"/>
  <c r="AG12" i="96"/>
  <c r="AE12" i="96"/>
  <c r="R12" i="96"/>
  <c r="Q12" i="96"/>
  <c r="P12" i="96"/>
  <c r="O12" i="96"/>
  <c r="M12" i="96"/>
  <c r="AV11" i="96"/>
  <c r="AU11" i="96"/>
  <c r="AT11" i="96"/>
  <c r="AS11" i="96"/>
  <c r="AR11" i="96"/>
  <c r="AQ11" i="96"/>
  <c r="AP11" i="96"/>
  <c r="AO11" i="96"/>
  <c r="AN11" i="96"/>
  <c r="AM11" i="96"/>
  <c r="AL11" i="96"/>
  <c r="AJ11" i="96"/>
  <c r="AI11" i="96"/>
  <c r="AH11" i="96"/>
  <c r="AG11" i="96"/>
  <c r="AE11" i="96"/>
  <c r="R11" i="96"/>
  <c r="Q11" i="96"/>
  <c r="P11" i="96"/>
  <c r="O11" i="96"/>
  <c r="M11" i="96"/>
  <c r="AV10" i="96"/>
  <c r="AU10" i="96"/>
  <c r="AT10" i="96"/>
  <c r="AS10" i="96"/>
  <c r="AR10" i="96"/>
  <c r="AQ10" i="96"/>
  <c r="AP10" i="96"/>
  <c r="AO10" i="96"/>
  <c r="AN10" i="96"/>
  <c r="AM10" i="96"/>
  <c r="AL10" i="96"/>
  <c r="AJ10" i="96"/>
  <c r="AI10" i="96"/>
  <c r="AH10" i="96"/>
  <c r="AG10" i="96"/>
  <c r="AE10" i="96"/>
  <c r="R10" i="96"/>
  <c r="Q10" i="96"/>
  <c r="P10" i="96"/>
  <c r="O10" i="96"/>
  <c r="M10" i="96"/>
  <c r="AV9" i="96"/>
  <c r="AU9" i="96"/>
  <c r="AT9" i="96"/>
  <c r="AS9" i="96"/>
  <c r="AR9" i="96"/>
  <c r="AQ9" i="96"/>
  <c r="AP9" i="96"/>
  <c r="AO9" i="96"/>
  <c r="AN9" i="96"/>
  <c r="AM9" i="96"/>
  <c r="AL9" i="96"/>
  <c r="AJ9" i="96"/>
  <c r="AI9" i="96"/>
  <c r="AH9" i="96"/>
  <c r="AG9" i="96"/>
  <c r="AE9" i="96"/>
  <c r="R9" i="96"/>
  <c r="Q9" i="96"/>
  <c r="P9" i="96"/>
  <c r="O9" i="96"/>
  <c r="M9" i="96"/>
  <c r="AV8" i="96"/>
  <c r="AU8" i="96"/>
  <c r="AT8" i="96"/>
  <c r="AS8" i="96"/>
  <c r="AR8" i="96"/>
  <c r="AQ8" i="96"/>
  <c r="AP8" i="96"/>
  <c r="AO8" i="96"/>
  <c r="AN8" i="96"/>
  <c r="AM8" i="96"/>
  <c r="AL8" i="96"/>
  <c r="AJ8" i="96"/>
  <c r="AI8" i="96"/>
  <c r="AH8" i="96"/>
  <c r="AG8" i="96"/>
  <c r="AE8" i="96"/>
  <c r="R8" i="96"/>
  <c r="Q8" i="96"/>
  <c r="P8" i="96"/>
  <c r="O8" i="96"/>
  <c r="M8" i="96"/>
  <c r="AV7" i="96"/>
  <c r="AU7" i="96"/>
  <c r="AT7" i="96"/>
  <c r="AS7" i="96"/>
  <c r="AR7" i="96"/>
  <c r="AQ7" i="96"/>
  <c r="AP7" i="96"/>
  <c r="AO7" i="96"/>
  <c r="AN7" i="96"/>
  <c r="AM7" i="96"/>
  <c r="AL7" i="96"/>
  <c r="AJ7" i="96"/>
  <c r="AI7" i="96"/>
  <c r="AH7" i="96"/>
  <c r="AG7" i="96"/>
  <c r="AE7" i="96"/>
  <c r="R7" i="96"/>
  <c r="Q7" i="96"/>
  <c r="P7" i="96"/>
  <c r="O7" i="96"/>
  <c r="M7" i="96"/>
  <c r="AL5" i="96"/>
  <c r="T5" i="96"/>
  <c r="M46" i="94"/>
  <c r="Q8" i="94"/>
  <c r="Q9" i="94"/>
  <c r="Q10" i="94"/>
  <c r="Q11" i="94"/>
  <c r="Q12" i="94"/>
  <c r="Q13" i="94"/>
  <c r="Q14" i="94"/>
  <c r="Q15" i="94"/>
  <c r="Q16" i="94"/>
  <c r="Q17" i="94"/>
  <c r="Q18" i="94"/>
  <c r="Q19" i="94"/>
  <c r="Q20" i="94"/>
  <c r="Q21" i="94"/>
  <c r="Q22" i="94"/>
  <c r="Q23" i="94"/>
  <c r="Q7" i="94"/>
  <c r="M8" i="94"/>
  <c r="M9" i="94"/>
  <c r="M10" i="94"/>
  <c r="M11" i="94"/>
  <c r="M12" i="94"/>
  <c r="M13" i="94"/>
  <c r="M14" i="94"/>
  <c r="M15" i="94"/>
  <c r="M16" i="94"/>
  <c r="M17" i="94"/>
  <c r="M18" i="94"/>
  <c r="M19" i="94"/>
  <c r="M20" i="94"/>
  <c r="M21" i="94"/>
  <c r="M22" i="94"/>
  <c r="M7" i="94"/>
  <c r="F45" i="94"/>
  <c r="Q8" i="93"/>
  <c r="Q9" i="93"/>
  <c r="Q10" i="93"/>
  <c r="Q11" i="93"/>
  <c r="Q12" i="93"/>
  <c r="Q13" i="93"/>
  <c r="Q14" i="93"/>
  <c r="Q15" i="93"/>
  <c r="Q16" i="93"/>
  <c r="Q17" i="93"/>
  <c r="Q18" i="93"/>
  <c r="Q19" i="93"/>
  <c r="Q20" i="93"/>
  <c r="Q21" i="93"/>
  <c r="Q22" i="93"/>
  <c r="Q23" i="93"/>
  <c r="Q7" i="93"/>
  <c r="M46" i="93"/>
  <c r="M8" i="93"/>
  <c r="M9" i="93"/>
  <c r="M10" i="93"/>
  <c r="M11" i="93"/>
  <c r="M12" i="93"/>
  <c r="M13" i="93"/>
  <c r="M14" i="93"/>
  <c r="M15" i="93"/>
  <c r="M16" i="93"/>
  <c r="M17" i="93"/>
  <c r="M18" i="93"/>
  <c r="M19" i="93"/>
  <c r="M20" i="93"/>
  <c r="M21" i="93"/>
  <c r="M22" i="93"/>
  <c r="M7" i="93"/>
  <c r="AO93" i="82"/>
  <c r="AE72" i="76"/>
  <c r="AE73" i="76"/>
  <c r="AE74" i="76"/>
  <c r="AE75" i="76"/>
  <c r="AE77" i="76"/>
  <c r="AE78" i="76"/>
  <c r="AE79" i="76"/>
  <c r="AE80" i="76"/>
  <c r="AE81" i="76"/>
  <c r="AE82" i="76"/>
  <c r="AE83" i="76"/>
  <c r="AE84" i="76"/>
  <c r="AE85" i="76"/>
  <c r="AE86" i="76"/>
  <c r="AE87" i="76"/>
  <c r="AE88" i="76"/>
  <c r="AE89" i="76"/>
  <c r="AE90" i="76"/>
  <c r="AE91" i="76"/>
  <c r="AE92" i="76"/>
  <c r="AE93" i="76"/>
  <c r="AE94" i="76"/>
  <c r="AE95" i="76"/>
  <c r="AE96" i="76"/>
  <c r="AE97" i="76"/>
  <c r="AE98" i="76"/>
  <c r="P98" i="96" l="1"/>
  <c r="AW95" i="96"/>
  <c r="AW59" i="96"/>
  <c r="AW10" i="96"/>
  <c r="AW28" i="96"/>
  <c r="AW31" i="96"/>
  <c r="M63" i="96"/>
  <c r="AW40" i="96"/>
  <c r="AW62" i="96"/>
  <c r="AW47" i="96"/>
  <c r="AW41" i="96"/>
  <c r="AW60" i="96"/>
  <c r="AW46" i="96"/>
  <c r="AW9" i="96"/>
  <c r="AW45" i="96"/>
  <c r="AW79" i="96"/>
  <c r="AW87" i="96"/>
  <c r="AW58" i="96"/>
  <c r="AN97" i="96"/>
  <c r="AO97" i="96"/>
  <c r="AW44" i="96"/>
  <c r="AW78" i="96"/>
  <c r="AW86" i="96"/>
  <c r="AW96" i="96"/>
  <c r="AW49" i="96"/>
  <c r="AW33" i="96"/>
  <c r="AW14" i="96"/>
  <c r="AW13" i="96"/>
  <c r="AW16" i="96"/>
  <c r="AW7" i="96"/>
  <c r="AW24" i="96"/>
  <c r="AW29" i="96"/>
  <c r="AW18" i="96"/>
  <c r="AW26" i="96"/>
  <c r="AO32" i="96"/>
  <c r="AI98" i="96"/>
  <c r="AW89" i="96"/>
  <c r="AW94" i="96"/>
  <c r="AJ98" i="96"/>
  <c r="AW71" i="96"/>
  <c r="AW91" i="96"/>
  <c r="AI97" i="96"/>
  <c r="AW93" i="96"/>
  <c r="AW90" i="96"/>
  <c r="AW77" i="96"/>
  <c r="AW85" i="96"/>
  <c r="AP97" i="96"/>
  <c r="Q98" i="96"/>
  <c r="AW75" i="96"/>
  <c r="AW83" i="96"/>
  <c r="R98" i="96"/>
  <c r="AW74" i="96"/>
  <c r="AW82" i="96"/>
  <c r="AQ97" i="96"/>
  <c r="AR97" i="96"/>
  <c r="AW76" i="96"/>
  <c r="AW84" i="96"/>
  <c r="AW92" i="96"/>
  <c r="AS97" i="96"/>
  <c r="O98" i="96"/>
  <c r="AW81" i="96"/>
  <c r="AL97" i="96"/>
  <c r="AT97" i="96"/>
  <c r="AW64" i="96"/>
  <c r="AG64" i="96"/>
  <c r="AW50" i="96"/>
  <c r="AW53" i="96"/>
  <c r="AW55" i="96"/>
  <c r="AW43" i="96"/>
  <c r="AW52" i="96"/>
  <c r="AE63" i="96"/>
  <c r="AW48" i="96"/>
  <c r="AW54" i="96"/>
  <c r="AW42" i="96"/>
  <c r="AI64" i="96"/>
  <c r="O64" i="96"/>
  <c r="AW57" i="96"/>
  <c r="Q64" i="96"/>
  <c r="AW61" i="96"/>
  <c r="AW56" i="96"/>
  <c r="AW12" i="96"/>
  <c r="AW15" i="96"/>
  <c r="AW17" i="96"/>
  <c r="AW20" i="96"/>
  <c r="AW25" i="96"/>
  <c r="AJ33" i="96"/>
  <c r="AW11" i="96"/>
  <c r="AW22" i="96"/>
  <c r="AW30" i="96"/>
  <c r="AW8" i="96"/>
  <c r="AW19" i="96"/>
  <c r="AW27" i="96"/>
  <c r="AW23" i="96"/>
  <c r="AP32" i="96"/>
  <c r="AQ32" i="96"/>
  <c r="AR32" i="96"/>
  <c r="AS32" i="96"/>
  <c r="P33" i="96"/>
  <c r="AL32" i="96"/>
  <c r="AT32" i="96"/>
  <c r="Q33" i="96"/>
  <c r="AM32" i="96"/>
  <c r="AU32" i="96"/>
  <c r="R33" i="96"/>
  <c r="AW21" i="96"/>
  <c r="AN32" i="96"/>
  <c r="AV32" i="96"/>
  <c r="P64" i="96"/>
  <c r="O33" i="96"/>
  <c r="AH63" i="96"/>
  <c r="AH64" i="96" s="1"/>
  <c r="M97" i="96"/>
  <c r="AE97" i="96"/>
  <c r="M32" i="96"/>
  <c r="AE32" i="96"/>
  <c r="AG97" i="96"/>
  <c r="AG98" i="96" s="1"/>
  <c r="AV97" i="96"/>
  <c r="AW97" i="96" s="1"/>
  <c r="AG32" i="96"/>
  <c r="AG33" i="96" s="1"/>
  <c r="R63" i="96"/>
  <c r="R64" i="96" s="1"/>
  <c r="AJ63" i="96"/>
  <c r="AJ64" i="96" s="1"/>
  <c r="AH97" i="96"/>
  <c r="AH98" i="96" s="1"/>
  <c r="AH32" i="96"/>
  <c r="AH33" i="96" s="1"/>
  <c r="AI32" i="96"/>
  <c r="AI33" i="96" s="1"/>
  <c r="AL33" i="74"/>
  <c r="AM33" i="74"/>
  <c r="AN33" i="74"/>
  <c r="AO33" i="74"/>
  <c r="AP33" i="74"/>
  <c r="AQ33" i="74"/>
  <c r="AR33" i="74"/>
  <c r="AS33" i="74"/>
  <c r="AT33" i="74"/>
  <c r="AU33" i="74"/>
  <c r="AV33" i="74"/>
  <c r="N65" i="73"/>
  <c r="F29" i="73"/>
  <c r="G29" i="73"/>
  <c r="H29" i="73"/>
  <c r="I29" i="73"/>
  <c r="J29" i="73"/>
  <c r="K29" i="73"/>
  <c r="L29" i="73"/>
  <c r="M29" i="73"/>
  <c r="N29" i="73"/>
  <c r="O29" i="73"/>
  <c r="P29" i="73"/>
  <c r="F30" i="73"/>
  <c r="G30" i="73"/>
  <c r="H30" i="73"/>
  <c r="I30" i="73"/>
  <c r="J30" i="73"/>
  <c r="K30" i="73"/>
  <c r="L30" i="73"/>
  <c r="M30" i="73"/>
  <c r="N30" i="73"/>
  <c r="O30" i="73"/>
  <c r="P30" i="73"/>
  <c r="F17" i="45"/>
  <c r="G17" i="45"/>
  <c r="H17" i="45"/>
  <c r="I17" i="45"/>
  <c r="J17" i="45"/>
  <c r="K17" i="45"/>
  <c r="L17" i="45"/>
  <c r="M17" i="45"/>
  <c r="N17" i="45"/>
  <c r="O17" i="45"/>
  <c r="E17" i="45"/>
  <c r="F15" i="73"/>
  <c r="G15" i="73"/>
  <c r="H15" i="73"/>
  <c r="I15" i="73"/>
  <c r="J15" i="73"/>
  <c r="K15" i="73"/>
  <c r="L15" i="73"/>
  <c r="M15" i="73"/>
  <c r="N15" i="73"/>
  <c r="O15" i="73"/>
  <c r="P15" i="73"/>
  <c r="F46" i="87"/>
  <c r="G46" i="87"/>
  <c r="H46" i="87"/>
  <c r="I46" i="87"/>
  <c r="J46" i="87"/>
  <c r="K46" i="87"/>
  <c r="L46" i="87"/>
  <c r="M46" i="87"/>
  <c r="N46" i="87"/>
  <c r="O46" i="87"/>
  <c r="P46" i="87"/>
  <c r="F21" i="87"/>
  <c r="G21" i="87"/>
  <c r="H21" i="87"/>
  <c r="I21" i="87"/>
  <c r="J21" i="87"/>
  <c r="K21" i="87"/>
  <c r="L21" i="87"/>
  <c r="M21" i="87"/>
  <c r="N21" i="87"/>
  <c r="O21" i="87"/>
  <c r="P21" i="87"/>
  <c r="L68" i="94"/>
  <c r="K68" i="94"/>
  <c r="J68" i="94"/>
  <c r="I68" i="94"/>
  <c r="H68" i="94"/>
  <c r="G68" i="94"/>
  <c r="F68" i="94"/>
  <c r="E68" i="94"/>
  <c r="D68" i="94"/>
  <c r="C68" i="94"/>
  <c r="B68" i="94"/>
  <c r="L66" i="94"/>
  <c r="K66" i="94"/>
  <c r="J66" i="94"/>
  <c r="I66" i="94"/>
  <c r="H66" i="94"/>
  <c r="G66" i="94"/>
  <c r="F66" i="94"/>
  <c r="E66" i="94"/>
  <c r="D66" i="94"/>
  <c r="C66" i="94"/>
  <c r="B66" i="94"/>
  <c r="L65" i="94"/>
  <c r="K65" i="94"/>
  <c r="J65" i="94"/>
  <c r="I65" i="94"/>
  <c r="H65" i="94"/>
  <c r="G65" i="94"/>
  <c r="F65" i="94"/>
  <c r="E65" i="94"/>
  <c r="D65" i="94"/>
  <c r="C65" i="94"/>
  <c r="B65" i="94"/>
  <c r="L64" i="94"/>
  <c r="M64" i="94" s="1"/>
  <c r="K64" i="94"/>
  <c r="J64" i="94"/>
  <c r="I64" i="94"/>
  <c r="H64" i="94"/>
  <c r="G64" i="94"/>
  <c r="F64" i="94"/>
  <c r="E64" i="94"/>
  <c r="D64" i="94"/>
  <c r="C64" i="94"/>
  <c r="B64" i="94"/>
  <c r="L63" i="94"/>
  <c r="K63" i="94"/>
  <c r="J63" i="94"/>
  <c r="I63" i="94"/>
  <c r="H63" i="94"/>
  <c r="G63" i="94"/>
  <c r="F63" i="94"/>
  <c r="E63" i="94"/>
  <c r="D63" i="94"/>
  <c r="C63" i="94"/>
  <c r="B63" i="94"/>
  <c r="L62" i="94"/>
  <c r="K62" i="94"/>
  <c r="J62" i="94"/>
  <c r="I62" i="94"/>
  <c r="H62" i="94"/>
  <c r="G62" i="94"/>
  <c r="F62" i="94"/>
  <c r="E62" i="94"/>
  <c r="D62" i="94"/>
  <c r="C62" i="94"/>
  <c r="B62" i="94"/>
  <c r="L61" i="94"/>
  <c r="K61" i="94"/>
  <c r="J61" i="94"/>
  <c r="I61" i="94"/>
  <c r="H61" i="94"/>
  <c r="G61" i="94"/>
  <c r="F61" i="94"/>
  <c r="E61" i="94"/>
  <c r="D61" i="94"/>
  <c r="C61" i="94"/>
  <c r="B61" i="94"/>
  <c r="L60" i="94"/>
  <c r="K60" i="94"/>
  <c r="J60" i="94"/>
  <c r="I60" i="94"/>
  <c r="H60" i="94"/>
  <c r="G60" i="94"/>
  <c r="F60" i="94"/>
  <c r="E60" i="94"/>
  <c r="D60" i="94"/>
  <c r="C60" i="94"/>
  <c r="B60" i="94"/>
  <c r="L59" i="94"/>
  <c r="K59" i="94"/>
  <c r="J59" i="94"/>
  <c r="I59" i="94"/>
  <c r="H59" i="94"/>
  <c r="G59" i="94"/>
  <c r="F59" i="94"/>
  <c r="E59" i="94"/>
  <c r="D59" i="94"/>
  <c r="C59" i="94"/>
  <c r="B59" i="94"/>
  <c r="L58" i="94"/>
  <c r="K58" i="94"/>
  <c r="J58" i="94"/>
  <c r="L57" i="94"/>
  <c r="K57" i="94"/>
  <c r="J57" i="94"/>
  <c r="I57" i="94"/>
  <c r="H57" i="94"/>
  <c r="G57" i="94"/>
  <c r="F57" i="94"/>
  <c r="E57" i="94"/>
  <c r="D57" i="94"/>
  <c r="C57" i="94"/>
  <c r="B57" i="94"/>
  <c r="L56" i="94"/>
  <c r="K56" i="94"/>
  <c r="J56" i="94"/>
  <c r="I56" i="94"/>
  <c r="H56" i="94"/>
  <c r="G56" i="94"/>
  <c r="F56" i="94"/>
  <c r="E56" i="94"/>
  <c r="D56" i="94"/>
  <c r="C56" i="94"/>
  <c r="B56" i="94"/>
  <c r="L55" i="94"/>
  <c r="M55" i="94" s="1"/>
  <c r="K55" i="94"/>
  <c r="J55" i="94"/>
  <c r="I55" i="94"/>
  <c r="H55" i="94"/>
  <c r="G55" i="94"/>
  <c r="F55" i="94"/>
  <c r="E55" i="94"/>
  <c r="D55" i="94"/>
  <c r="C55" i="94"/>
  <c r="B55" i="94"/>
  <c r="L54" i="94"/>
  <c r="K54" i="94"/>
  <c r="J54" i="94"/>
  <c r="I54" i="94"/>
  <c r="H54" i="94"/>
  <c r="G54" i="94"/>
  <c r="F54" i="94"/>
  <c r="E54" i="94"/>
  <c r="D54" i="94"/>
  <c r="C54" i="94"/>
  <c r="B54" i="94"/>
  <c r="L53" i="94"/>
  <c r="K53" i="94"/>
  <c r="J53" i="94"/>
  <c r="I53" i="94"/>
  <c r="H53" i="94"/>
  <c r="G53" i="94"/>
  <c r="F53" i="94"/>
  <c r="E53" i="94"/>
  <c r="D53" i="94"/>
  <c r="C53" i="94"/>
  <c r="B53" i="94"/>
  <c r="L52" i="94"/>
  <c r="K52" i="94"/>
  <c r="J52" i="94"/>
  <c r="I52" i="94"/>
  <c r="H52" i="94"/>
  <c r="G52" i="94"/>
  <c r="F52" i="94"/>
  <c r="E52" i="94"/>
  <c r="D52" i="94"/>
  <c r="C52" i="94"/>
  <c r="B52" i="94"/>
  <c r="L51" i="94"/>
  <c r="K51" i="94"/>
  <c r="J51" i="94"/>
  <c r="I51" i="94"/>
  <c r="G51" i="94"/>
  <c r="F51" i="94"/>
  <c r="E51" i="94"/>
  <c r="D51" i="94"/>
  <c r="C51" i="94"/>
  <c r="B51" i="94"/>
  <c r="B49" i="94"/>
  <c r="L45" i="94"/>
  <c r="R45" i="94" s="1"/>
  <c r="K45" i="94"/>
  <c r="J45" i="94"/>
  <c r="I45" i="94"/>
  <c r="H45" i="94"/>
  <c r="G45" i="94"/>
  <c r="E45" i="94"/>
  <c r="D45" i="94"/>
  <c r="C45" i="94"/>
  <c r="B45" i="94"/>
  <c r="O45" i="94" s="1"/>
  <c r="R44" i="94"/>
  <c r="Q44" i="94"/>
  <c r="P44" i="94"/>
  <c r="O44" i="94"/>
  <c r="M44" i="94"/>
  <c r="R43" i="94"/>
  <c r="Q43" i="94"/>
  <c r="P43" i="94"/>
  <c r="O43" i="94"/>
  <c r="M43" i="94"/>
  <c r="R42" i="94"/>
  <c r="Q42" i="94"/>
  <c r="P42" i="94"/>
  <c r="O42" i="94"/>
  <c r="M42" i="94"/>
  <c r="R41" i="94"/>
  <c r="Q41" i="94"/>
  <c r="P41" i="94"/>
  <c r="O41" i="94"/>
  <c r="M41" i="94"/>
  <c r="R40" i="94"/>
  <c r="Q40" i="94"/>
  <c r="P40" i="94"/>
  <c r="O40" i="94"/>
  <c r="M40" i="94"/>
  <c r="R39" i="94"/>
  <c r="Q39" i="94"/>
  <c r="P39" i="94"/>
  <c r="O39" i="94"/>
  <c r="M39" i="94"/>
  <c r="R38" i="94"/>
  <c r="Q38" i="94"/>
  <c r="P38" i="94"/>
  <c r="O38" i="94"/>
  <c r="M38" i="94"/>
  <c r="R37" i="94"/>
  <c r="Q37" i="94"/>
  <c r="P37" i="94"/>
  <c r="O37" i="94"/>
  <c r="M37" i="94"/>
  <c r="R36" i="94"/>
  <c r="Q36" i="94"/>
  <c r="P36" i="94"/>
  <c r="O36" i="94"/>
  <c r="M36" i="94"/>
  <c r="R35" i="94"/>
  <c r="Q35" i="94"/>
  <c r="P35" i="94"/>
  <c r="O35" i="94"/>
  <c r="M35" i="94"/>
  <c r="R34" i="94"/>
  <c r="Q34" i="94"/>
  <c r="P34" i="94"/>
  <c r="O34" i="94"/>
  <c r="M34" i="94"/>
  <c r="R33" i="94"/>
  <c r="Q33" i="94"/>
  <c r="P33" i="94"/>
  <c r="O33" i="94"/>
  <c r="M33" i="94"/>
  <c r="R32" i="94"/>
  <c r="Q32" i="94"/>
  <c r="P32" i="94"/>
  <c r="O32" i="94"/>
  <c r="M32" i="94"/>
  <c r="R31" i="94"/>
  <c r="Q31" i="94"/>
  <c r="P31" i="94"/>
  <c r="O31" i="94"/>
  <c r="M31" i="94"/>
  <c r="R30" i="94"/>
  <c r="Q30" i="94"/>
  <c r="P30" i="94"/>
  <c r="O30" i="94"/>
  <c r="M30" i="94"/>
  <c r="R29" i="94"/>
  <c r="Q29" i="94"/>
  <c r="P29" i="94"/>
  <c r="O29" i="94"/>
  <c r="M29" i="94"/>
  <c r="M24" i="94"/>
  <c r="L23" i="94"/>
  <c r="L67" i="94" s="1"/>
  <c r="K23" i="94"/>
  <c r="J23" i="94"/>
  <c r="I23" i="94"/>
  <c r="H23" i="94"/>
  <c r="G23" i="94"/>
  <c r="P23" i="94" s="1"/>
  <c r="F23" i="94"/>
  <c r="F67" i="94" s="1"/>
  <c r="E23" i="94"/>
  <c r="D23" i="94"/>
  <c r="D67" i="94" s="1"/>
  <c r="C23" i="94"/>
  <c r="B23" i="94"/>
  <c r="O23" i="94" s="1"/>
  <c r="R22" i="94"/>
  <c r="P22" i="94"/>
  <c r="O22" i="94"/>
  <c r="R21" i="94"/>
  <c r="P21" i="94"/>
  <c r="O21" i="94"/>
  <c r="R20" i="94"/>
  <c r="P20" i="94"/>
  <c r="O20" i="94"/>
  <c r="R19" i="94"/>
  <c r="P19" i="94"/>
  <c r="O19" i="94"/>
  <c r="R18" i="94"/>
  <c r="P18" i="94"/>
  <c r="O18" i="94"/>
  <c r="R17" i="94"/>
  <c r="P17" i="94"/>
  <c r="O17" i="94"/>
  <c r="R16" i="94"/>
  <c r="P16" i="94"/>
  <c r="O16" i="94"/>
  <c r="R15" i="94"/>
  <c r="P15" i="94"/>
  <c r="O15" i="94"/>
  <c r="R14" i="94"/>
  <c r="P14" i="94"/>
  <c r="O14" i="94"/>
  <c r="R13" i="94"/>
  <c r="P13" i="94"/>
  <c r="O13" i="94"/>
  <c r="R12" i="94"/>
  <c r="P12" i="94"/>
  <c r="O12" i="94"/>
  <c r="R11" i="94"/>
  <c r="P11" i="94"/>
  <c r="O11" i="94"/>
  <c r="R10" i="94"/>
  <c r="P10" i="94"/>
  <c r="O10" i="94"/>
  <c r="R9" i="94"/>
  <c r="P9" i="94"/>
  <c r="O9" i="94"/>
  <c r="R8" i="94"/>
  <c r="P8" i="94"/>
  <c r="O8" i="94"/>
  <c r="R7" i="94"/>
  <c r="Q24" i="94"/>
  <c r="P7" i="94"/>
  <c r="P24" i="94" s="1"/>
  <c r="O7" i="94"/>
  <c r="L68" i="93"/>
  <c r="M68" i="93" s="1"/>
  <c r="K68" i="93"/>
  <c r="J68" i="93"/>
  <c r="I68" i="93"/>
  <c r="H68" i="93"/>
  <c r="G68" i="93"/>
  <c r="F68" i="93"/>
  <c r="E68" i="93"/>
  <c r="D68" i="93"/>
  <c r="C68" i="93"/>
  <c r="B68" i="93"/>
  <c r="L66" i="93"/>
  <c r="K66" i="93"/>
  <c r="J66" i="93"/>
  <c r="I66" i="93"/>
  <c r="H66" i="93"/>
  <c r="G66" i="93"/>
  <c r="F66" i="93"/>
  <c r="E66" i="93"/>
  <c r="D66" i="93"/>
  <c r="C66" i="93"/>
  <c r="B66" i="93"/>
  <c r="L65" i="93"/>
  <c r="K65" i="93"/>
  <c r="J65" i="93"/>
  <c r="I65" i="93"/>
  <c r="H65" i="93"/>
  <c r="G65" i="93"/>
  <c r="F65" i="93"/>
  <c r="E65" i="93"/>
  <c r="D65" i="93"/>
  <c r="C65" i="93"/>
  <c r="B65" i="93"/>
  <c r="L64" i="93"/>
  <c r="K64" i="93"/>
  <c r="M64" i="93" s="1"/>
  <c r="J64" i="93"/>
  <c r="I64" i="93"/>
  <c r="H64" i="93"/>
  <c r="G64" i="93"/>
  <c r="F64" i="93"/>
  <c r="E64" i="93"/>
  <c r="D64" i="93"/>
  <c r="C64" i="93"/>
  <c r="B64" i="93"/>
  <c r="L63" i="93"/>
  <c r="K63" i="93"/>
  <c r="J63" i="93"/>
  <c r="I63" i="93"/>
  <c r="H63" i="93"/>
  <c r="G63" i="93"/>
  <c r="F63" i="93"/>
  <c r="E63" i="93"/>
  <c r="D63" i="93"/>
  <c r="C63" i="93"/>
  <c r="B63" i="93"/>
  <c r="L62" i="93"/>
  <c r="K62" i="93"/>
  <c r="J62" i="93"/>
  <c r="I62" i="93"/>
  <c r="H62" i="93"/>
  <c r="G62" i="93"/>
  <c r="F62" i="93"/>
  <c r="E62" i="93"/>
  <c r="D62" i="93"/>
  <c r="C62" i="93"/>
  <c r="B62" i="93"/>
  <c r="L61" i="93"/>
  <c r="K61" i="93"/>
  <c r="J61" i="93"/>
  <c r="I61" i="93"/>
  <c r="H61" i="93"/>
  <c r="G61" i="93"/>
  <c r="F61" i="93"/>
  <c r="E61" i="93"/>
  <c r="D61" i="93"/>
  <c r="C61" i="93"/>
  <c r="B61" i="93"/>
  <c r="L60" i="93"/>
  <c r="K60" i="93"/>
  <c r="J60" i="93"/>
  <c r="I60" i="93"/>
  <c r="H60" i="93"/>
  <c r="G60" i="93"/>
  <c r="F60" i="93"/>
  <c r="E60" i="93"/>
  <c r="D60" i="93"/>
  <c r="C60" i="93"/>
  <c r="B60" i="93"/>
  <c r="L59" i="93"/>
  <c r="K59" i="93"/>
  <c r="J59" i="93"/>
  <c r="I59" i="93"/>
  <c r="H59" i="93"/>
  <c r="G59" i="93"/>
  <c r="F59" i="93"/>
  <c r="E59" i="93"/>
  <c r="D59" i="93"/>
  <c r="C59" i="93"/>
  <c r="B59" i="93"/>
  <c r="L58" i="93"/>
  <c r="K58" i="93"/>
  <c r="J58" i="93"/>
  <c r="I58" i="93"/>
  <c r="H58" i="93"/>
  <c r="G58" i="93"/>
  <c r="F58" i="93"/>
  <c r="E58" i="93"/>
  <c r="D58" i="93"/>
  <c r="C58" i="93"/>
  <c r="B58" i="93"/>
  <c r="L57" i="93"/>
  <c r="K57" i="93"/>
  <c r="H57" i="93"/>
  <c r="G57" i="93"/>
  <c r="F57" i="93"/>
  <c r="E57" i="93"/>
  <c r="C57" i="93"/>
  <c r="L56" i="93"/>
  <c r="K56" i="93"/>
  <c r="J56" i="93"/>
  <c r="I56" i="93"/>
  <c r="H56" i="93"/>
  <c r="G56" i="93"/>
  <c r="F56" i="93"/>
  <c r="E56" i="93"/>
  <c r="D56" i="93"/>
  <c r="C56" i="93"/>
  <c r="B56" i="93"/>
  <c r="L55" i="93"/>
  <c r="M55" i="93" s="1"/>
  <c r="K55" i="93"/>
  <c r="J55" i="93"/>
  <c r="I55" i="93"/>
  <c r="H55" i="93"/>
  <c r="G55" i="93"/>
  <c r="F55" i="93"/>
  <c r="E55" i="93"/>
  <c r="D55" i="93"/>
  <c r="C55" i="93"/>
  <c r="B55" i="93"/>
  <c r="L54" i="93"/>
  <c r="K54" i="93"/>
  <c r="J54" i="93"/>
  <c r="I54" i="93"/>
  <c r="H54" i="93"/>
  <c r="G54" i="93"/>
  <c r="F54" i="93"/>
  <c r="E54" i="93"/>
  <c r="D54" i="93"/>
  <c r="C54" i="93"/>
  <c r="B54" i="93"/>
  <c r="L53" i="93"/>
  <c r="K53" i="93"/>
  <c r="J53" i="93"/>
  <c r="I53" i="93"/>
  <c r="H53" i="93"/>
  <c r="G53" i="93"/>
  <c r="F53" i="93"/>
  <c r="E53" i="93"/>
  <c r="D53" i="93"/>
  <c r="C53" i="93"/>
  <c r="B53" i="93"/>
  <c r="L52" i="93"/>
  <c r="K52" i="93"/>
  <c r="M52" i="93" s="1"/>
  <c r="J52" i="93"/>
  <c r="I52" i="93"/>
  <c r="H52" i="93"/>
  <c r="G52" i="93"/>
  <c r="F52" i="93"/>
  <c r="E52" i="93"/>
  <c r="D52" i="93"/>
  <c r="C52" i="93"/>
  <c r="B52" i="93"/>
  <c r="L51" i="93"/>
  <c r="K51" i="93"/>
  <c r="J51" i="93"/>
  <c r="I51" i="93"/>
  <c r="H51" i="93"/>
  <c r="G51" i="93"/>
  <c r="F51" i="93"/>
  <c r="E51" i="93"/>
  <c r="D51" i="93"/>
  <c r="C51" i="93"/>
  <c r="B51" i="93"/>
  <c r="B49" i="93"/>
  <c r="L45" i="93"/>
  <c r="K45" i="93"/>
  <c r="J45" i="93"/>
  <c r="I45" i="93"/>
  <c r="H45" i="93"/>
  <c r="G45" i="93"/>
  <c r="E45" i="93"/>
  <c r="D45" i="93"/>
  <c r="C45" i="93"/>
  <c r="B45" i="93"/>
  <c r="O45" i="93" s="1"/>
  <c r="R44" i="93"/>
  <c r="Q44" i="93"/>
  <c r="P44" i="93"/>
  <c r="O44" i="93"/>
  <c r="M44" i="93"/>
  <c r="R43" i="93"/>
  <c r="Q43" i="93"/>
  <c r="P43" i="93"/>
  <c r="O43" i="93"/>
  <c r="M43" i="93"/>
  <c r="R42" i="93"/>
  <c r="Q42" i="93"/>
  <c r="P42" i="93"/>
  <c r="O42" i="93"/>
  <c r="M42" i="93"/>
  <c r="R41" i="93"/>
  <c r="Q41" i="93"/>
  <c r="P41" i="93"/>
  <c r="O41" i="93"/>
  <c r="M41" i="93"/>
  <c r="R40" i="93"/>
  <c r="Q40" i="93"/>
  <c r="P40" i="93"/>
  <c r="O40" i="93"/>
  <c r="M40" i="93"/>
  <c r="R39" i="93"/>
  <c r="Q39" i="93"/>
  <c r="P39" i="93"/>
  <c r="O39" i="93"/>
  <c r="M39" i="93"/>
  <c r="R38" i="93"/>
  <c r="Q38" i="93"/>
  <c r="P38" i="93"/>
  <c r="O38" i="93"/>
  <c r="M38" i="93"/>
  <c r="R37" i="93"/>
  <c r="Q37" i="93"/>
  <c r="P37" i="93"/>
  <c r="O37" i="93"/>
  <c r="M37" i="93"/>
  <c r="R36" i="93"/>
  <c r="Q36" i="93"/>
  <c r="P36" i="93"/>
  <c r="O36" i="93"/>
  <c r="M36" i="93"/>
  <c r="R35" i="93"/>
  <c r="Q35" i="93"/>
  <c r="P35" i="93"/>
  <c r="O35" i="93"/>
  <c r="M35" i="93"/>
  <c r="R34" i="93"/>
  <c r="Q34" i="93"/>
  <c r="P34" i="93"/>
  <c r="O34" i="93"/>
  <c r="M34" i="93"/>
  <c r="R33" i="93"/>
  <c r="Q33" i="93"/>
  <c r="P33" i="93"/>
  <c r="O33" i="93"/>
  <c r="M33" i="93"/>
  <c r="R32" i="93"/>
  <c r="Q32" i="93"/>
  <c r="P32" i="93"/>
  <c r="O32" i="93"/>
  <c r="M32" i="93"/>
  <c r="R31" i="93"/>
  <c r="Q31" i="93"/>
  <c r="P31" i="93"/>
  <c r="O31" i="93"/>
  <c r="M31" i="93"/>
  <c r="R30" i="93"/>
  <c r="Q30" i="93"/>
  <c r="P30" i="93"/>
  <c r="O30" i="93"/>
  <c r="M30" i="93"/>
  <c r="R29" i="93"/>
  <c r="Q29" i="93"/>
  <c r="P29" i="93"/>
  <c r="O29" i="93"/>
  <c r="M29" i="93"/>
  <c r="M24" i="93"/>
  <c r="L23" i="93"/>
  <c r="R23" i="93" s="1"/>
  <c r="K23" i="93"/>
  <c r="J23" i="93"/>
  <c r="I23" i="93"/>
  <c r="H23" i="93"/>
  <c r="G23" i="93"/>
  <c r="P23" i="93" s="1"/>
  <c r="F23" i="93"/>
  <c r="F67" i="93" s="1"/>
  <c r="E23" i="93"/>
  <c r="D23" i="93"/>
  <c r="C23" i="93"/>
  <c r="B23" i="93"/>
  <c r="O23" i="93" s="1"/>
  <c r="R22" i="93"/>
  <c r="P22" i="93"/>
  <c r="O22" i="93"/>
  <c r="R21" i="93"/>
  <c r="P21" i="93"/>
  <c r="O21" i="93"/>
  <c r="R20" i="93"/>
  <c r="P20" i="93"/>
  <c r="O20" i="93"/>
  <c r="R19" i="93"/>
  <c r="P19" i="93"/>
  <c r="O19" i="93"/>
  <c r="R18" i="93"/>
  <c r="P18" i="93"/>
  <c r="O18" i="93"/>
  <c r="R17" i="93"/>
  <c r="P17" i="93"/>
  <c r="O17" i="93"/>
  <c r="R16" i="93"/>
  <c r="P16" i="93"/>
  <c r="O16" i="93"/>
  <c r="R15" i="93"/>
  <c r="P15" i="93"/>
  <c r="O15" i="93"/>
  <c r="R14" i="93"/>
  <c r="P14" i="93"/>
  <c r="O14" i="93"/>
  <c r="R13" i="93"/>
  <c r="P13" i="93"/>
  <c r="O13" i="93"/>
  <c r="R12" i="93"/>
  <c r="P12" i="93"/>
  <c r="O12" i="93"/>
  <c r="R11" i="93"/>
  <c r="P11" i="93"/>
  <c r="O11" i="93"/>
  <c r="R10" i="93"/>
  <c r="P10" i="93"/>
  <c r="O10" i="93"/>
  <c r="R9" i="93"/>
  <c r="P9" i="93"/>
  <c r="O9" i="93"/>
  <c r="R8" i="93"/>
  <c r="P8" i="93"/>
  <c r="O8" i="93"/>
  <c r="R7" i="93"/>
  <c r="R24" i="93" s="1"/>
  <c r="P7" i="93"/>
  <c r="P24" i="93" s="1"/>
  <c r="O7" i="93"/>
  <c r="G62" i="73"/>
  <c r="H62" i="73"/>
  <c r="I62" i="73"/>
  <c r="J62" i="73"/>
  <c r="K62" i="73"/>
  <c r="L62" i="73"/>
  <c r="M62" i="73"/>
  <c r="N62" i="73"/>
  <c r="O62" i="73"/>
  <c r="P62" i="73"/>
  <c r="F62" i="73"/>
  <c r="G57" i="73"/>
  <c r="H57" i="73"/>
  <c r="I57" i="73"/>
  <c r="J57" i="73"/>
  <c r="K57" i="73"/>
  <c r="L57" i="73"/>
  <c r="M57" i="73"/>
  <c r="N57" i="73"/>
  <c r="O57" i="73"/>
  <c r="P57" i="73"/>
  <c r="F57" i="73"/>
  <c r="G51" i="73"/>
  <c r="H51" i="73"/>
  <c r="I51" i="73"/>
  <c r="J51" i="73"/>
  <c r="K51" i="73"/>
  <c r="L51" i="73"/>
  <c r="M51" i="73"/>
  <c r="N51" i="73"/>
  <c r="O51" i="73"/>
  <c r="P51" i="73"/>
  <c r="F51" i="73"/>
  <c r="G46" i="73"/>
  <c r="H46" i="73"/>
  <c r="I46" i="73"/>
  <c r="J46" i="73"/>
  <c r="K46" i="73"/>
  <c r="L46" i="73"/>
  <c r="M46" i="73"/>
  <c r="N46" i="73"/>
  <c r="O46" i="73"/>
  <c r="P46" i="73"/>
  <c r="F46" i="73"/>
  <c r="G26" i="73"/>
  <c r="H26" i="73"/>
  <c r="I26" i="73"/>
  <c r="J26" i="73"/>
  <c r="K26" i="73"/>
  <c r="L26" i="73"/>
  <c r="M26" i="73"/>
  <c r="N26" i="73"/>
  <c r="O26" i="73"/>
  <c r="P26" i="73"/>
  <c r="F26" i="73"/>
  <c r="G21" i="73"/>
  <c r="H21" i="73"/>
  <c r="I21" i="73"/>
  <c r="J21" i="73"/>
  <c r="K21" i="73"/>
  <c r="L21" i="73"/>
  <c r="M21" i="73"/>
  <c r="N21" i="73"/>
  <c r="O21" i="73"/>
  <c r="P21" i="73"/>
  <c r="F21" i="73"/>
  <c r="G10" i="73"/>
  <c r="H10" i="73"/>
  <c r="I10" i="73"/>
  <c r="J10" i="73"/>
  <c r="K10" i="73"/>
  <c r="L10" i="73"/>
  <c r="M10" i="73"/>
  <c r="N10" i="73"/>
  <c r="O10" i="73"/>
  <c r="P10" i="73"/>
  <c r="F10" i="73"/>
  <c r="G62" i="72"/>
  <c r="H62" i="72"/>
  <c r="I62" i="72"/>
  <c r="J62" i="72"/>
  <c r="K62" i="72"/>
  <c r="L62" i="72"/>
  <c r="M62" i="72"/>
  <c r="N62" i="72"/>
  <c r="O62" i="72"/>
  <c r="P62" i="72"/>
  <c r="F62" i="72"/>
  <c r="G57" i="72"/>
  <c r="H57" i="72"/>
  <c r="I57" i="72"/>
  <c r="J57" i="72"/>
  <c r="K57" i="72"/>
  <c r="L57" i="72"/>
  <c r="M57" i="72"/>
  <c r="N57" i="72"/>
  <c r="O57" i="72"/>
  <c r="P57" i="72"/>
  <c r="F57" i="72"/>
  <c r="G51" i="72"/>
  <c r="H51" i="72"/>
  <c r="I51" i="72"/>
  <c r="J51" i="72"/>
  <c r="K51" i="72"/>
  <c r="L51" i="72"/>
  <c r="M51" i="72"/>
  <c r="N51" i="72"/>
  <c r="O51" i="72"/>
  <c r="P51" i="72"/>
  <c r="F51" i="72"/>
  <c r="G46" i="72"/>
  <c r="H46" i="72"/>
  <c r="I46" i="72"/>
  <c r="J46" i="72"/>
  <c r="K46" i="72"/>
  <c r="L46" i="72"/>
  <c r="M46" i="72"/>
  <c r="N46" i="72"/>
  <c r="O46" i="72"/>
  <c r="P46" i="72"/>
  <c r="F46" i="72"/>
  <c r="G26" i="72"/>
  <c r="H26" i="72"/>
  <c r="I26" i="72"/>
  <c r="J26" i="72"/>
  <c r="K26" i="72"/>
  <c r="L26" i="72"/>
  <c r="M26" i="72"/>
  <c r="N26" i="72"/>
  <c r="O26" i="72"/>
  <c r="P26" i="72"/>
  <c r="F26" i="72"/>
  <c r="G21" i="72"/>
  <c r="H21" i="72"/>
  <c r="I21" i="72"/>
  <c r="J21" i="72"/>
  <c r="K21" i="72"/>
  <c r="L21" i="72"/>
  <c r="M21" i="72"/>
  <c r="N21" i="72"/>
  <c r="O21" i="72"/>
  <c r="P21" i="72"/>
  <c r="F21" i="72"/>
  <c r="G15" i="72"/>
  <c r="H15" i="72"/>
  <c r="I15" i="72"/>
  <c r="J15" i="72"/>
  <c r="K15" i="72"/>
  <c r="L15" i="72"/>
  <c r="M15" i="72"/>
  <c r="N15" i="72"/>
  <c r="O15" i="72"/>
  <c r="P15" i="72"/>
  <c r="F15" i="72"/>
  <c r="G10" i="72"/>
  <c r="H10" i="72"/>
  <c r="I10" i="72"/>
  <c r="J10" i="72"/>
  <c r="K10" i="72"/>
  <c r="L10" i="72"/>
  <c r="M10" i="72"/>
  <c r="N10" i="72"/>
  <c r="O10" i="72"/>
  <c r="P10" i="72"/>
  <c r="F10" i="72"/>
  <c r="N65" i="72"/>
  <c r="G26" i="71"/>
  <c r="H26" i="71"/>
  <c r="I26" i="71"/>
  <c r="J26" i="71"/>
  <c r="K26" i="71"/>
  <c r="L26" i="71"/>
  <c r="M26" i="71"/>
  <c r="N26" i="71"/>
  <c r="O26" i="71"/>
  <c r="P26" i="71"/>
  <c r="F26" i="71"/>
  <c r="G21" i="71"/>
  <c r="H21" i="71"/>
  <c r="I21" i="71"/>
  <c r="J21" i="71"/>
  <c r="K21" i="71"/>
  <c r="L21" i="71"/>
  <c r="M21" i="71"/>
  <c r="N21" i="71"/>
  <c r="O21" i="71"/>
  <c r="P21" i="71"/>
  <c r="F21" i="71"/>
  <c r="G15" i="71"/>
  <c r="H15" i="71"/>
  <c r="I15" i="71"/>
  <c r="J15" i="71"/>
  <c r="K15" i="71"/>
  <c r="L15" i="71"/>
  <c r="M15" i="71"/>
  <c r="N15" i="71"/>
  <c r="O15" i="71"/>
  <c r="P15" i="71"/>
  <c r="F15" i="71"/>
  <c r="G10" i="71"/>
  <c r="H10" i="71"/>
  <c r="I10" i="71"/>
  <c r="J10" i="71"/>
  <c r="K10" i="71"/>
  <c r="L10" i="71"/>
  <c r="M10" i="71"/>
  <c r="N10" i="71"/>
  <c r="O10" i="71"/>
  <c r="P10" i="71"/>
  <c r="F10" i="71"/>
  <c r="G62" i="71"/>
  <c r="H62" i="71"/>
  <c r="I62" i="71"/>
  <c r="J62" i="71"/>
  <c r="K62" i="71"/>
  <c r="L62" i="71"/>
  <c r="M62" i="71"/>
  <c r="N62" i="71"/>
  <c r="O62" i="71"/>
  <c r="P62" i="71"/>
  <c r="F62" i="71"/>
  <c r="G57" i="71"/>
  <c r="H57" i="71"/>
  <c r="I57" i="71"/>
  <c r="J57" i="71"/>
  <c r="K57" i="71"/>
  <c r="L57" i="71"/>
  <c r="M57" i="71"/>
  <c r="N57" i="71"/>
  <c r="O57" i="71"/>
  <c r="P57" i="71"/>
  <c r="F57" i="71"/>
  <c r="G51" i="71"/>
  <c r="H51" i="71"/>
  <c r="I51" i="71"/>
  <c r="J51" i="71"/>
  <c r="K51" i="71"/>
  <c r="L51" i="71"/>
  <c r="M51" i="71"/>
  <c r="N51" i="71"/>
  <c r="O51" i="71"/>
  <c r="P51" i="71"/>
  <c r="F51" i="71"/>
  <c r="G46" i="71"/>
  <c r="H46" i="71"/>
  <c r="I46" i="71"/>
  <c r="J46" i="71"/>
  <c r="K46" i="71"/>
  <c r="L46" i="71"/>
  <c r="M46" i="71"/>
  <c r="N46" i="71"/>
  <c r="O46" i="71"/>
  <c r="P46" i="71"/>
  <c r="F46" i="71"/>
  <c r="G62" i="87"/>
  <c r="H62" i="87"/>
  <c r="I62" i="87"/>
  <c r="J62" i="87"/>
  <c r="K62" i="87"/>
  <c r="L62" i="87"/>
  <c r="M62" i="87"/>
  <c r="N62" i="87"/>
  <c r="O62" i="87"/>
  <c r="P62" i="87"/>
  <c r="F62" i="87"/>
  <c r="G57" i="87"/>
  <c r="H57" i="87"/>
  <c r="I57" i="87"/>
  <c r="J57" i="87"/>
  <c r="K57" i="87"/>
  <c r="L57" i="87"/>
  <c r="M57" i="87"/>
  <c r="N57" i="87"/>
  <c r="O57" i="87"/>
  <c r="P57" i="87"/>
  <c r="F57" i="87"/>
  <c r="G51" i="87"/>
  <c r="H51" i="87"/>
  <c r="I51" i="87"/>
  <c r="J51" i="87"/>
  <c r="K51" i="87"/>
  <c r="L51" i="87"/>
  <c r="M51" i="87"/>
  <c r="N51" i="87"/>
  <c r="O51" i="87"/>
  <c r="P51" i="87"/>
  <c r="F51" i="87"/>
  <c r="G26" i="87"/>
  <c r="H26" i="87"/>
  <c r="I26" i="87"/>
  <c r="J26" i="87"/>
  <c r="K26" i="87"/>
  <c r="L26" i="87"/>
  <c r="M26" i="87"/>
  <c r="N26" i="87"/>
  <c r="O26" i="87"/>
  <c r="P26" i="87"/>
  <c r="F26" i="87"/>
  <c r="G15" i="87"/>
  <c r="H15" i="87"/>
  <c r="I15" i="87"/>
  <c r="J15" i="87"/>
  <c r="K15" i="87"/>
  <c r="L15" i="87"/>
  <c r="M15" i="87"/>
  <c r="N15" i="87"/>
  <c r="O15" i="87"/>
  <c r="P15" i="87"/>
  <c r="F15" i="87"/>
  <c r="G10" i="87"/>
  <c r="H10" i="87"/>
  <c r="I10" i="87"/>
  <c r="J10" i="87"/>
  <c r="K10" i="87"/>
  <c r="L10" i="87"/>
  <c r="M10" i="87"/>
  <c r="N10" i="87"/>
  <c r="O10" i="87"/>
  <c r="P10" i="87"/>
  <c r="F10" i="87"/>
  <c r="G62" i="70"/>
  <c r="H62" i="70"/>
  <c r="I62" i="70"/>
  <c r="J62" i="70"/>
  <c r="K62" i="70"/>
  <c r="L62" i="70"/>
  <c r="M62" i="70"/>
  <c r="N62" i="70"/>
  <c r="O62" i="70"/>
  <c r="P62" i="70"/>
  <c r="F62" i="70"/>
  <c r="G57" i="70"/>
  <c r="H57" i="70"/>
  <c r="I57" i="70"/>
  <c r="J57" i="70"/>
  <c r="K57" i="70"/>
  <c r="L57" i="70"/>
  <c r="M57" i="70"/>
  <c r="N57" i="70"/>
  <c r="O57" i="70"/>
  <c r="P57" i="70"/>
  <c r="F57" i="70"/>
  <c r="G51" i="70"/>
  <c r="H51" i="70"/>
  <c r="I51" i="70"/>
  <c r="J51" i="70"/>
  <c r="K51" i="70"/>
  <c r="L51" i="70"/>
  <c r="M51" i="70"/>
  <c r="N51" i="70"/>
  <c r="O51" i="70"/>
  <c r="P51" i="70"/>
  <c r="F51" i="70"/>
  <c r="G46" i="70"/>
  <c r="H46" i="70"/>
  <c r="I46" i="70"/>
  <c r="J46" i="70"/>
  <c r="K46" i="70"/>
  <c r="L46" i="70"/>
  <c r="M46" i="70"/>
  <c r="N46" i="70"/>
  <c r="O46" i="70"/>
  <c r="P46" i="70"/>
  <c r="F46" i="70"/>
  <c r="N65" i="70"/>
  <c r="G26" i="70"/>
  <c r="H26" i="70"/>
  <c r="I26" i="70"/>
  <c r="J26" i="70"/>
  <c r="K26" i="70"/>
  <c r="L26" i="70"/>
  <c r="M26" i="70"/>
  <c r="N26" i="70"/>
  <c r="O26" i="70"/>
  <c r="P26" i="70"/>
  <c r="F26" i="70"/>
  <c r="G21" i="70"/>
  <c r="H21" i="70"/>
  <c r="I21" i="70"/>
  <c r="J21" i="70"/>
  <c r="K21" i="70"/>
  <c r="L21" i="70"/>
  <c r="M21" i="70"/>
  <c r="N21" i="70"/>
  <c r="O21" i="70"/>
  <c r="P21" i="70"/>
  <c r="F21" i="70"/>
  <c r="G15" i="70"/>
  <c r="H15" i="70"/>
  <c r="I15" i="70"/>
  <c r="J15" i="70"/>
  <c r="K15" i="70"/>
  <c r="L15" i="70"/>
  <c r="M15" i="70"/>
  <c r="N15" i="70"/>
  <c r="O15" i="70"/>
  <c r="P15" i="70"/>
  <c r="F15" i="70"/>
  <c r="G10" i="70"/>
  <c r="H10" i="70"/>
  <c r="I10" i="70"/>
  <c r="J10" i="70"/>
  <c r="K10" i="70"/>
  <c r="L10" i="70"/>
  <c r="M10" i="70"/>
  <c r="N10" i="70"/>
  <c r="O10" i="70"/>
  <c r="P10" i="70"/>
  <c r="F10" i="70"/>
  <c r="F14" i="45"/>
  <c r="G14" i="45"/>
  <c r="H14" i="45"/>
  <c r="I14" i="45"/>
  <c r="J14" i="45"/>
  <c r="K14" i="45"/>
  <c r="L14" i="45"/>
  <c r="M14" i="45"/>
  <c r="N14" i="45"/>
  <c r="O14" i="45"/>
  <c r="E14" i="45"/>
  <c r="F9" i="45"/>
  <c r="G9" i="45"/>
  <c r="H9" i="45"/>
  <c r="I9" i="45"/>
  <c r="J9" i="45"/>
  <c r="K9" i="45"/>
  <c r="L9" i="45"/>
  <c r="M9" i="45"/>
  <c r="N9" i="45"/>
  <c r="O9" i="45"/>
  <c r="E9" i="45"/>
  <c r="F34" i="45"/>
  <c r="G34" i="45"/>
  <c r="H34" i="45"/>
  <c r="I34" i="45"/>
  <c r="J34" i="45"/>
  <c r="K34" i="45"/>
  <c r="L34" i="45"/>
  <c r="M34" i="45"/>
  <c r="N34" i="45"/>
  <c r="O34" i="45"/>
  <c r="E34" i="45"/>
  <c r="F29" i="45"/>
  <c r="G29" i="45"/>
  <c r="H29" i="45"/>
  <c r="I29" i="45"/>
  <c r="J29" i="45"/>
  <c r="K29" i="45"/>
  <c r="L29" i="45"/>
  <c r="M29" i="45"/>
  <c r="N29" i="45"/>
  <c r="O29" i="45"/>
  <c r="E29" i="45"/>
  <c r="AC30" i="2"/>
  <c r="AW63" i="96" l="1"/>
  <c r="AW32" i="96"/>
  <c r="M63" i="94"/>
  <c r="K67" i="94"/>
  <c r="O46" i="94"/>
  <c r="R46" i="94"/>
  <c r="M68" i="94"/>
  <c r="J67" i="94"/>
  <c r="O24" i="94"/>
  <c r="M51" i="94"/>
  <c r="M59" i="94"/>
  <c r="M54" i="94"/>
  <c r="M62" i="94"/>
  <c r="M45" i="94"/>
  <c r="M58" i="94"/>
  <c r="M66" i="94"/>
  <c r="M65" i="94"/>
  <c r="C67" i="94"/>
  <c r="M52" i="94"/>
  <c r="M60" i="94"/>
  <c r="M57" i="94"/>
  <c r="M23" i="94"/>
  <c r="E67" i="94"/>
  <c r="G67" i="94"/>
  <c r="M53" i="94"/>
  <c r="M61" i="94"/>
  <c r="R23" i="94"/>
  <c r="R24" i="94" s="1"/>
  <c r="H67" i="94"/>
  <c r="M56" i="94"/>
  <c r="I67" i="94"/>
  <c r="O46" i="93"/>
  <c r="O24" i="93"/>
  <c r="G67" i="93"/>
  <c r="Q24" i="93"/>
  <c r="H67" i="93"/>
  <c r="M56" i="93"/>
  <c r="M57" i="93"/>
  <c r="M54" i="93"/>
  <c r="J67" i="93"/>
  <c r="M53" i="93"/>
  <c r="M45" i="93"/>
  <c r="M60" i="93"/>
  <c r="M65" i="93"/>
  <c r="M63" i="93"/>
  <c r="M66" i="93"/>
  <c r="M62" i="93"/>
  <c r="M61" i="93"/>
  <c r="I67" i="93"/>
  <c r="M51" i="93"/>
  <c r="M59" i="93"/>
  <c r="K67" i="93"/>
  <c r="C67" i="93"/>
  <c r="D67" i="93"/>
  <c r="M58" i="93"/>
  <c r="E67" i="93"/>
  <c r="M67" i="94"/>
  <c r="P45" i="94"/>
  <c r="P46" i="94" s="1"/>
  <c r="B67" i="94"/>
  <c r="Q45" i="94"/>
  <c r="Q46" i="94" s="1"/>
  <c r="P45" i="93"/>
  <c r="P46" i="93" s="1"/>
  <c r="B67" i="93"/>
  <c r="Q45" i="93"/>
  <c r="Q46" i="93" s="1"/>
  <c r="M23" i="93"/>
  <c r="R45" i="93"/>
  <c r="R46" i="93" s="1"/>
  <c r="L67" i="93"/>
  <c r="AC33" i="2"/>
  <c r="AC40" i="2" s="1"/>
  <c r="AV100" i="88"/>
  <c r="AW100" i="88" s="1"/>
  <c r="AU100" i="88"/>
  <c r="AT100" i="88"/>
  <c r="AS100" i="88"/>
  <c r="AR100" i="88"/>
  <c r="AQ100" i="88"/>
  <c r="AP100" i="88"/>
  <c r="AO100" i="88"/>
  <c r="AN100" i="88"/>
  <c r="AM100" i="88"/>
  <c r="AL100" i="88"/>
  <c r="AE100" i="88"/>
  <c r="M100" i="88"/>
  <c r="AD99" i="88"/>
  <c r="AJ99" i="88" s="1"/>
  <c r="AC99" i="88"/>
  <c r="AB99" i="88"/>
  <c r="AA99" i="88"/>
  <c r="Z99" i="88"/>
  <c r="Y99" i="88"/>
  <c r="X99" i="88"/>
  <c r="W99" i="88"/>
  <c r="V99" i="88"/>
  <c r="U99" i="88"/>
  <c r="T99" i="88"/>
  <c r="AG99" i="88" s="1"/>
  <c r="L99" i="88"/>
  <c r="R99" i="88" s="1"/>
  <c r="K99" i="88"/>
  <c r="Q99" i="88" s="1"/>
  <c r="J99" i="88"/>
  <c r="I99" i="88"/>
  <c r="H99" i="88"/>
  <c r="G99" i="88"/>
  <c r="P99" i="88" s="1"/>
  <c r="F99" i="88"/>
  <c r="E99" i="88"/>
  <c r="D99" i="88"/>
  <c r="C99" i="88"/>
  <c r="B99" i="88"/>
  <c r="O99" i="88" s="1"/>
  <c r="AV98" i="88"/>
  <c r="AW98" i="88" s="1"/>
  <c r="AU98" i="88"/>
  <c r="AT98" i="88"/>
  <c r="AS98" i="88"/>
  <c r="AR98" i="88"/>
  <c r="AQ98" i="88"/>
  <c r="AP98" i="88"/>
  <c r="AO98" i="88"/>
  <c r="AN98" i="88"/>
  <c r="AM98" i="88"/>
  <c r="AL98" i="88"/>
  <c r="AJ98" i="88"/>
  <c r="AI98" i="88"/>
  <c r="AH98" i="88"/>
  <c r="AG98" i="88"/>
  <c r="AE98" i="88"/>
  <c r="R98" i="88"/>
  <c r="Q98" i="88"/>
  <c r="P98" i="88"/>
  <c r="O98" i="88"/>
  <c r="M98" i="88"/>
  <c r="AV97" i="88"/>
  <c r="AW97" i="88" s="1"/>
  <c r="AU97" i="88"/>
  <c r="AT97" i="88"/>
  <c r="AS97" i="88"/>
  <c r="AR97" i="88"/>
  <c r="AQ97" i="88"/>
  <c r="AP97" i="88"/>
  <c r="AO97" i="88"/>
  <c r="AN97" i="88"/>
  <c r="AM97" i="88"/>
  <c r="AL97" i="88"/>
  <c r="AJ97" i="88"/>
  <c r="AI97" i="88"/>
  <c r="AH97" i="88"/>
  <c r="AG97" i="88"/>
  <c r="AE97" i="88"/>
  <c r="R97" i="88"/>
  <c r="Q97" i="88"/>
  <c r="P97" i="88"/>
  <c r="O97" i="88"/>
  <c r="M97" i="88"/>
  <c r="AV96" i="88"/>
  <c r="AW96" i="88" s="1"/>
  <c r="AU96" i="88"/>
  <c r="AT96" i="88"/>
  <c r="AS96" i="88"/>
  <c r="AR96" i="88"/>
  <c r="AQ96" i="88"/>
  <c r="AP96" i="88"/>
  <c r="AO96" i="88"/>
  <c r="AN96" i="88"/>
  <c r="AM96" i="88"/>
  <c r="AL96" i="88"/>
  <c r="AJ96" i="88"/>
  <c r="AI96" i="88"/>
  <c r="AH96" i="88"/>
  <c r="AG96" i="88"/>
  <c r="AE96" i="88"/>
  <c r="R96" i="88"/>
  <c r="Q96" i="88"/>
  <c r="P96" i="88"/>
  <c r="O96" i="88"/>
  <c r="M96" i="88"/>
  <c r="AV95" i="88"/>
  <c r="AU95" i="88"/>
  <c r="AT95" i="88"/>
  <c r="AS95" i="88"/>
  <c r="AR95" i="88"/>
  <c r="AQ95" i="88"/>
  <c r="AP95" i="88"/>
  <c r="AO95" i="88"/>
  <c r="AN95" i="88"/>
  <c r="AM95" i="88"/>
  <c r="AL95" i="88"/>
  <c r="AJ95" i="88"/>
  <c r="AI95" i="88"/>
  <c r="AH95" i="88"/>
  <c r="AG95" i="88"/>
  <c r="AE95" i="88"/>
  <c r="R95" i="88"/>
  <c r="Q95" i="88"/>
  <c r="P95" i="88"/>
  <c r="O95" i="88"/>
  <c r="M95" i="88"/>
  <c r="AV94" i="88"/>
  <c r="AU94" i="88"/>
  <c r="AW94" i="88" s="1"/>
  <c r="AT94" i="88"/>
  <c r="AS94" i="88"/>
  <c r="AR94" i="88"/>
  <c r="AQ94" i="88"/>
  <c r="AP94" i="88"/>
  <c r="AO94" i="88"/>
  <c r="AN94" i="88"/>
  <c r="AM94" i="88"/>
  <c r="AL94" i="88"/>
  <c r="AJ94" i="88"/>
  <c r="AI94" i="88"/>
  <c r="AH94" i="88"/>
  <c r="AG94" i="88"/>
  <c r="AE94" i="88"/>
  <c r="R94" i="88"/>
  <c r="Q94" i="88"/>
  <c r="P94" i="88"/>
  <c r="O94" i="88"/>
  <c r="M94" i="88"/>
  <c r="AV93" i="88"/>
  <c r="AU93" i="88"/>
  <c r="AT93" i="88"/>
  <c r="AS93" i="88"/>
  <c r="AR93" i="88"/>
  <c r="AQ93" i="88"/>
  <c r="AP93" i="88"/>
  <c r="AO93" i="88"/>
  <c r="AN93" i="88"/>
  <c r="AM93" i="88"/>
  <c r="AL93" i="88"/>
  <c r="AJ93" i="88"/>
  <c r="AI93" i="88"/>
  <c r="AH93" i="88"/>
  <c r="AG93" i="88"/>
  <c r="AE93" i="88"/>
  <c r="R93" i="88"/>
  <c r="Q93" i="88"/>
  <c r="P93" i="88"/>
  <c r="O93" i="88"/>
  <c r="M93" i="88"/>
  <c r="AV92" i="88"/>
  <c r="AU92" i="88"/>
  <c r="AT92" i="88"/>
  <c r="AS92" i="88"/>
  <c r="AR92" i="88"/>
  <c r="AQ92" i="88"/>
  <c r="AP92" i="88"/>
  <c r="AO92" i="88"/>
  <c r="AN92" i="88"/>
  <c r="AM92" i="88"/>
  <c r="AL92" i="88"/>
  <c r="AJ92" i="88"/>
  <c r="AI92" i="88"/>
  <c r="AH92" i="88"/>
  <c r="AG92" i="88"/>
  <c r="AE92" i="88"/>
  <c r="R92" i="88"/>
  <c r="Q92" i="88"/>
  <c r="P92" i="88"/>
  <c r="O92" i="88"/>
  <c r="M92" i="88"/>
  <c r="AV91" i="88"/>
  <c r="AU91" i="88"/>
  <c r="AT91" i="88"/>
  <c r="AS91" i="88"/>
  <c r="AR91" i="88"/>
  <c r="AQ91" i="88"/>
  <c r="AP91" i="88"/>
  <c r="AO91" i="88"/>
  <c r="AN91" i="88"/>
  <c r="AM91" i="88"/>
  <c r="AL91" i="88"/>
  <c r="AJ91" i="88"/>
  <c r="AI91" i="88"/>
  <c r="AH91" i="88"/>
  <c r="AG91" i="88"/>
  <c r="AE91" i="88"/>
  <c r="R91" i="88"/>
  <c r="Q91" i="88"/>
  <c r="P91" i="88"/>
  <c r="O91" i="88"/>
  <c r="M91" i="88"/>
  <c r="AV90" i="88"/>
  <c r="AU90" i="88"/>
  <c r="AW90" i="88" s="1"/>
  <c r="AT90" i="88"/>
  <c r="AS90" i="88"/>
  <c r="AR90" i="88"/>
  <c r="AQ90" i="88"/>
  <c r="AP90" i="88"/>
  <c r="AO90" i="88"/>
  <c r="AN90" i="88"/>
  <c r="AM90" i="88"/>
  <c r="AL90" i="88"/>
  <c r="AJ90" i="88"/>
  <c r="AI90" i="88"/>
  <c r="AH90" i="88"/>
  <c r="AG90" i="88"/>
  <c r="AE90" i="88"/>
  <c r="R90" i="88"/>
  <c r="Q90" i="88"/>
  <c r="P90" i="88"/>
  <c r="O90" i="88"/>
  <c r="M90" i="88"/>
  <c r="AV89" i="88"/>
  <c r="AW89" i="88" s="1"/>
  <c r="AU89" i="88"/>
  <c r="AT89" i="88"/>
  <c r="AS89" i="88"/>
  <c r="AR89" i="88"/>
  <c r="AQ89" i="88"/>
  <c r="AP89" i="88"/>
  <c r="AO89" i="88"/>
  <c r="AN89" i="88"/>
  <c r="AM89" i="88"/>
  <c r="AL89" i="88"/>
  <c r="AJ89" i="88"/>
  <c r="AI89" i="88"/>
  <c r="AH89" i="88"/>
  <c r="AG89" i="88"/>
  <c r="AE89" i="88"/>
  <c r="R89" i="88"/>
  <c r="Q89" i="88"/>
  <c r="P89" i="88"/>
  <c r="O89" i="88"/>
  <c r="M89" i="88"/>
  <c r="AV88" i="88"/>
  <c r="AW88" i="88" s="1"/>
  <c r="AU88" i="88"/>
  <c r="AT88" i="88"/>
  <c r="AS88" i="88"/>
  <c r="AR88" i="88"/>
  <c r="AQ88" i="88"/>
  <c r="AP88" i="88"/>
  <c r="AO88" i="88"/>
  <c r="AN88" i="88"/>
  <c r="AM88" i="88"/>
  <c r="AL88" i="88"/>
  <c r="AJ88" i="88"/>
  <c r="AI88" i="88"/>
  <c r="AH88" i="88"/>
  <c r="AG88" i="88"/>
  <c r="AE88" i="88"/>
  <c r="R88" i="88"/>
  <c r="Q88" i="88"/>
  <c r="P88" i="88"/>
  <c r="O88" i="88"/>
  <c r="M88" i="88"/>
  <c r="AV87" i="88"/>
  <c r="AU87" i="88"/>
  <c r="AT87" i="88"/>
  <c r="AS87" i="88"/>
  <c r="AR87" i="88"/>
  <c r="AQ87" i="88"/>
  <c r="AP87" i="88"/>
  <c r="AO87" i="88"/>
  <c r="AN87" i="88"/>
  <c r="AM87" i="88"/>
  <c r="AL87" i="88"/>
  <c r="AJ87" i="88"/>
  <c r="AI87" i="88"/>
  <c r="AH87" i="88"/>
  <c r="AG87" i="88"/>
  <c r="AE87" i="88"/>
  <c r="R87" i="88"/>
  <c r="Q87" i="88"/>
  <c r="P87" i="88"/>
  <c r="O87" i="88"/>
  <c r="M87" i="88"/>
  <c r="AV86" i="88"/>
  <c r="AU86" i="88"/>
  <c r="AW86" i="88" s="1"/>
  <c r="AT86" i="88"/>
  <c r="AS86" i="88"/>
  <c r="AR86" i="88"/>
  <c r="AQ86" i="88"/>
  <c r="AP86" i="88"/>
  <c r="AO86" i="88"/>
  <c r="AN86" i="88"/>
  <c r="AM86" i="88"/>
  <c r="AL86" i="88"/>
  <c r="AJ86" i="88"/>
  <c r="AI86" i="88"/>
  <c r="AH86" i="88"/>
  <c r="AG86" i="88"/>
  <c r="AE86" i="88"/>
  <c r="R86" i="88"/>
  <c r="Q86" i="88"/>
  <c r="P86" i="88"/>
  <c r="O86" i="88"/>
  <c r="M86" i="88"/>
  <c r="AV85" i="88"/>
  <c r="AU85" i="88"/>
  <c r="AT85" i="88"/>
  <c r="AS85" i="88"/>
  <c r="AR85" i="88"/>
  <c r="AQ85" i="88"/>
  <c r="AP85" i="88"/>
  <c r="AO85" i="88"/>
  <c r="AN85" i="88"/>
  <c r="AM85" i="88"/>
  <c r="AL85" i="88"/>
  <c r="AJ85" i="88"/>
  <c r="AI85" i="88"/>
  <c r="AH85" i="88"/>
  <c r="AG85" i="88"/>
  <c r="AE85" i="88"/>
  <c r="R85" i="88"/>
  <c r="Q85" i="88"/>
  <c r="P85" i="88"/>
  <c r="O85" i="88"/>
  <c r="M85" i="88"/>
  <c r="AV84" i="88"/>
  <c r="AU84" i="88"/>
  <c r="AT84" i="88"/>
  <c r="AS84" i="88"/>
  <c r="AR84" i="88"/>
  <c r="AQ84" i="88"/>
  <c r="AP84" i="88"/>
  <c r="AO84" i="88"/>
  <c r="AN84" i="88"/>
  <c r="AM84" i="88"/>
  <c r="AL84" i="88"/>
  <c r="AJ84" i="88"/>
  <c r="AI84" i="88"/>
  <c r="AH84" i="88"/>
  <c r="AG84" i="88"/>
  <c r="AE84" i="88"/>
  <c r="R84" i="88"/>
  <c r="Q84" i="88"/>
  <c r="P84" i="88"/>
  <c r="O84" i="88"/>
  <c r="M84" i="88"/>
  <c r="AV83" i="88"/>
  <c r="AU83" i="88"/>
  <c r="AT83" i="88"/>
  <c r="AS83" i="88"/>
  <c r="AR83" i="88"/>
  <c r="AQ83" i="88"/>
  <c r="AP83" i="88"/>
  <c r="AO83" i="88"/>
  <c r="AN83" i="88"/>
  <c r="AM83" i="88"/>
  <c r="AL83" i="88"/>
  <c r="AJ83" i="88"/>
  <c r="AI83" i="88"/>
  <c r="AH83" i="88"/>
  <c r="AG83" i="88"/>
  <c r="AE83" i="88"/>
  <c r="R83" i="88"/>
  <c r="Q83" i="88"/>
  <c r="P83" i="88"/>
  <c r="O83" i="88"/>
  <c r="M83" i="88"/>
  <c r="AV82" i="88"/>
  <c r="AW82" i="88" s="1"/>
  <c r="AU82" i="88"/>
  <c r="AT82" i="88"/>
  <c r="AS82" i="88"/>
  <c r="AR82" i="88"/>
  <c r="AQ82" i="88"/>
  <c r="AP82" i="88"/>
  <c r="AO82" i="88"/>
  <c r="AN82" i="88"/>
  <c r="AM82" i="88"/>
  <c r="AL82" i="88"/>
  <c r="AJ82" i="88"/>
  <c r="AI82" i="88"/>
  <c r="AH82" i="88"/>
  <c r="AG82" i="88"/>
  <c r="AE82" i="88"/>
  <c r="R82" i="88"/>
  <c r="Q82" i="88"/>
  <c r="P82" i="88"/>
  <c r="O82" i="88"/>
  <c r="M82" i="88"/>
  <c r="AV81" i="88"/>
  <c r="AU81" i="88"/>
  <c r="AT81" i="88"/>
  <c r="AS81" i="88"/>
  <c r="AR81" i="88"/>
  <c r="AQ81" i="88"/>
  <c r="AP81" i="88"/>
  <c r="AO81" i="88"/>
  <c r="AN81" i="88"/>
  <c r="AM81" i="88"/>
  <c r="AL81" i="88"/>
  <c r="AJ81" i="88"/>
  <c r="AI81" i="88"/>
  <c r="AH81" i="88"/>
  <c r="AG81" i="88"/>
  <c r="AE81" i="88"/>
  <c r="R81" i="88"/>
  <c r="Q81" i="88"/>
  <c r="P81" i="88"/>
  <c r="O81" i="88"/>
  <c r="M81" i="88"/>
  <c r="AV80" i="88"/>
  <c r="AW80" i="88" s="1"/>
  <c r="AU80" i="88"/>
  <c r="AT80" i="88"/>
  <c r="AS80" i="88"/>
  <c r="AR80" i="88"/>
  <c r="AQ80" i="88"/>
  <c r="AP80" i="88"/>
  <c r="AO80" i="88"/>
  <c r="AN80" i="88"/>
  <c r="AM80" i="88"/>
  <c r="AL80" i="88"/>
  <c r="AJ80" i="88"/>
  <c r="AI80" i="88"/>
  <c r="AH80" i="88"/>
  <c r="AG80" i="88"/>
  <c r="AE80" i="88"/>
  <c r="R80" i="88"/>
  <c r="Q80" i="88"/>
  <c r="P80" i="88"/>
  <c r="O80" i="88"/>
  <c r="M80" i="88"/>
  <c r="AV79" i="88"/>
  <c r="AU79" i="88"/>
  <c r="AT79" i="88"/>
  <c r="AS79" i="88"/>
  <c r="AR79" i="88"/>
  <c r="AQ79" i="88"/>
  <c r="AP79" i="88"/>
  <c r="AO79" i="88"/>
  <c r="AN79" i="88"/>
  <c r="AM79" i="88"/>
  <c r="AL79" i="88"/>
  <c r="AJ79" i="88"/>
  <c r="AI79" i="88"/>
  <c r="AH79" i="88"/>
  <c r="AG79" i="88"/>
  <c r="AE79" i="88"/>
  <c r="R79" i="88"/>
  <c r="Q79" i="88"/>
  <c r="P79" i="88"/>
  <c r="O79" i="88"/>
  <c r="M79" i="88"/>
  <c r="AV78" i="88"/>
  <c r="AU78" i="88"/>
  <c r="AT78" i="88"/>
  <c r="AS78" i="88"/>
  <c r="AR78" i="88"/>
  <c r="AQ78" i="88"/>
  <c r="AP78" i="88"/>
  <c r="AO78" i="88"/>
  <c r="AN78" i="88"/>
  <c r="AM78" i="88"/>
  <c r="AL78" i="88"/>
  <c r="AJ78" i="88"/>
  <c r="AI78" i="88"/>
  <c r="AH78" i="88"/>
  <c r="AG78" i="88"/>
  <c r="AE78" i="88"/>
  <c r="R78" i="88"/>
  <c r="Q78" i="88"/>
  <c r="P78" i="88"/>
  <c r="O78" i="88"/>
  <c r="M78" i="88"/>
  <c r="AV77" i="88"/>
  <c r="AW77" i="88" s="1"/>
  <c r="AU77" i="88"/>
  <c r="AT77" i="88"/>
  <c r="AS77" i="88"/>
  <c r="AR77" i="88"/>
  <c r="AQ77" i="88"/>
  <c r="AP77" i="88"/>
  <c r="AO77" i="88"/>
  <c r="AN77" i="88"/>
  <c r="AM77" i="88"/>
  <c r="AL77" i="88"/>
  <c r="AJ77" i="88"/>
  <c r="AI77" i="88"/>
  <c r="AH77" i="88"/>
  <c r="AG77" i="88"/>
  <c r="AE77" i="88"/>
  <c r="R77" i="88"/>
  <c r="Q77" i="88"/>
  <c r="P77" i="88"/>
  <c r="O77" i="88"/>
  <c r="M77" i="88"/>
  <c r="AV76" i="88"/>
  <c r="AW76" i="88" s="1"/>
  <c r="AU76" i="88"/>
  <c r="AT76" i="88"/>
  <c r="AS76" i="88"/>
  <c r="AR76" i="88"/>
  <c r="AQ76" i="88"/>
  <c r="AP76" i="88"/>
  <c r="AO76" i="88"/>
  <c r="AN76" i="88"/>
  <c r="AM76" i="88"/>
  <c r="AL76" i="88"/>
  <c r="AJ76" i="88"/>
  <c r="AI76" i="88"/>
  <c r="AH76" i="88"/>
  <c r="AG76" i="88"/>
  <c r="AE76" i="88"/>
  <c r="R76" i="88"/>
  <c r="Q76" i="88"/>
  <c r="P76" i="88"/>
  <c r="O76" i="88"/>
  <c r="M76" i="88"/>
  <c r="AV75" i="88"/>
  <c r="AJ75" i="88"/>
  <c r="AI75" i="88"/>
  <c r="AH75" i="88"/>
  <c r="AG75" i="88"/>
  <c r="AE75" i="88"/>
  <c r="R75" i="88"/>
  <c r="Q75" i="88"/>
  <c r="P75" i="88"/>
  <c r="O75" i="88"/>
  <c r="AV74" i="88"/>
  <c r="AU74" i="88"/>
  <c r="AW74" i="88" s="1"/>
  <c r="AT74" i="88"/>
  <c r="AS74" i="88"/>
  <c r="AR74" i="88"/>
  <c r="AQ74" i="88"/>
  <c r="AP74" i="88"/>
  <c r="AO74" i="88"/>
  <c r="AN74" i="88"/>
  <c r="AM74" i="88"/>
  <c r="AL74" i="88"/>
  <c r="AJ74" i="88"/>
  <c r="AI74" i="88"/>
  <c r="AH74" i="88"/>
  <c r="AG74" i="88"/>
  <c r="AE74" i="88"/>
  <c r="R74" i="88"/>
  <c r="Q74" i="88"/>
  <c r="P74" i="88"/>
  <c r="O74" i="88"/>
  <c r="M74" i="88"/>
  <c r="AV73" i="88"/>
  <c r="AU73" i="88"/>
  <c r="AT73" i="88"/>
  <c r="AS73" i="88"/>
  <c r="AR73" i="88"/>
  <c r="AQ73" i="88"/>
  <c r="AP73" i="88"/>
  <c r="AO73" i="88"/>
  <c r="AN73" i="88"/>
  <c r="AM73" i="88"/>
  <c r="AL73" i="88"/>
  <c r="AJ73" i="88"/>
  <c r="AI73" i="88"/>
  <c r="AH73" i="88"/>
  <c r="AG73" i="88"/>
  <c r="AE73" i="88"/>
  <c r="R73" i="88"/>
  <c r="Q73" i="88"/>
  <c r="P73" i="88"/>
  <c r="O73" i="88"/>
  <c r="M73" i="88"/>
  <c r="AV72" i="88"/>
  <c r="AW72" i="88" s="1"/>
  <c r="AU72" i="88"/>
  <c r="AT72" i="88"/>
  <c r="AS72" i="88"/>
  <c r="AR72" i="88"/>
  <c r="AQ72" i="88"/>
  <c r="AP72" i="88"/>
  <c r="AO72" i="88"/>
  <c r="AN72" i="88"/>
  <c r="AM72" i="88"/>
  <c r="AL72" i="88"/>
  <c r="AJ72" i="88"/>
  <c r="AI72" i="88"/>
  <c r="AH72" i="88"/>
  <c r="AG72" i="88"/>
  <c r="AG100" i="88" s="1"/>
  <c r="AE72" i="88"/>
  <c r="R72" i="88"/>
  <c r="Q72" i="88"/>
  <c r="P72" i="88"/>
  <c r="O72" i="88"/>
  <c r="M72" i="88"/>
  <c r="AL70" i="88"/>
  <c r="T70" i="88"/>
  <c r="AV66" i="88"/>
  <c r="AW66" i="88" s="1"/>
  <c r="AU66" i="88"/>
  <c r="AT66" i="88"/>
  <c r="AS66" i="88"/>
  <c r="AR66" i="88"/>
  <c r="AQ66" i="88"/>
  <c r="AP66" i="88"/>
  <c r="AO66" i="88"/>
  <c r="AN66" i="88"/>
  <c r="AM66" i="88"/>
  <c r="AL66" i="88"/>
  <c r="AE66" i="88"/>
  <c r="M66" i="88"/>
  <c r="AD65" i="88"/>
  <c r="AJ65" i="88" s="1"/>
  <c r="AC65" i="88"/>
  <c r="AI65" i="88" s="1"/>
  <c r="AB65" i="88"/>
  <c r="AA65" i="88"/>
  <c r="Z65" i="88"/>
  <c r="AR65" i="88" s="1"/>
  <c r="Y65" i="88"/>
  <c r="X65" i="88"/>
  <c r="W65" i="88"/>
  <c r="V65" i="88"/>
  <c r="U65" i="88"/>
  <c r="T65" i="88"/>
  <c r="AG65" i="88" s="1"/>
  <c r="L65" i="88"/>
  <c r="R65" i="88" s="1"/>
  <c r="K65" i="88"/>
  <c r="Q65" i="88" s="1"/>
  <c r="J65" i="88"/>
  <c r="I65" i="88"/>
  <c r="H65" i="88"/>
  <c r="G65" i="88"/>
  <c r="P65" i="88" s="1"/>
  <c r="F65" i="88"/>
  <c r="E65" i="88"/>
  <c r="D65" i="88"/>
  <c r="C65" i="88"/>
  <c r="B65" i="88"/>
  <c r="O65" i="88" s="1"/>
  <c r="AV64" i="88"/>
  <c r="AW64" i="88" s="1"/>
  <c r="AU64" i="88"/>
  <c r="AT64" i="88"/>
  <c r="AS64" i="88"/>
  <c r="AR64" i="88"/>
  <c r="AQ64" i="88"/>
  <c r="AP64" i="88"/>
  <c r="AO64" i="88"/>
  <c r="AN64" i="88"/>
  <c r="AM64" i="88"/>
  <c r="AL64" i="88"/>
  <c r="AJ64" i="88"/>
  <c r="AI64" i="88"/>
  <c r="AH64" i="88"/>
  <c r="AG64" i="88"/>
  <c r="AE64" i="88"/>
  <c r="R64" i="88"/>
  <c r="Q64" i="88"/>
  <c r="P64" i="88"/>
  <c r="O64" i="88"/>
  <c r="M64" i="88"/>
  <c r="AV63" i="88"/>
  <c r="AU63" i="88"/>
  <c r="AT63" i="88"/>
  <c r="AS63" i="88"/>
  <c r="AR63" i="88"/>
  <c r="AQ63" i="88"/>
  <c r="AP63" i="88"/>
  <c r="AO63" i="88"/>
  <c r="AJ63" i="88"/>
  <c r="AI63" i="88"/>
  <c r="AH63" i="88"/>
  <c r="AG63" i="88"/>
  <c r="AE63" i="88"/>
  <c r="R63" i="88"/>
  <c r="Q63" i="88"/>
  <c r="P63" i="88"/>
  <c r="O63" i="88"/>
  <c r="M63" i="88"/>
  <c r="AV62" i="88"/>
  <c r="AU62" i="88"/>
  <c r="AT62" i="88"/>
  <c r="AS62" i="88"/>
  <c r="AR62" i="88"/>
  <c r="AQ62" i="88"/>
  <c r="AP62" i="88"/>
  <c r="AO62" i="88"/>
  <c r="AN62" i="88"/>
  <c r="AM62" i="88"/>
  <c r="AL62" i="88"/>
  <c r="AJ62" i="88"/>
  <c r="AI62" i="88"/>
  <c r="AH62" i="88"/>
  <c r="AG62" i="88"/>
  <c r="AE62" i="88"/>
  <c r="R62" i="88"/>
  <c r="Q62" i="88"/>
  <c r="P62" i="88"/>
  <c r="O62" i="88"/>
  <c r="M62" i="88"/>
  <c r="AW61" i="88"/>
  <c r="AV61" i="88"/>
  <c r="AU61" i="88"/>
  <c r="AT61" i="88"/>
  <c r="AS61" i="88"/>
  <c r="AR61" i="88"/>
  <c r="AQ61" i="88"/>
  <c r="AP61" i="88"/>
  <c r="AO61" i="88"/>
  <c r="AN61" i="88"/>
  <c r="AM61" i="88"/>
  <c r="AL61" i="88"/>
  <c r="AJ61" i="88"/>
  <c r="AI61" i="88"/>
  <c r="AH61" i="88"/>
  <c r="AG61" i="88"/>
  <c r="AE61" i="88"/>
  <c r="R61" i="88"/>
  <c r="Q61" i="88"/>
  <c r="P61" i="88"/>
  <c r="O61" i="88"/>
  <c r="M61" i="88"/>
  <c r="AV60" i="88"/>
  <c r="AU60" i="88"/>
  <c r="AT60" i="88"/>
  <c r="AS60" i="88"/>
  <c r="AR60" i="88"/>
  <c r="AQ60" i="88"/>
  <c r="AP60" i="88"/>
  <c r="AO60" i="88"/>
  <c r="AN60" i="88"/>
  <c r="AM60" i="88"/>
  <c r="AL60" i="88"/>
  <c r="AJ60" i="88"/>
  <c r="AI60" i="88"/>
  <c r="AH60" i="88"/>
  <c r="AG60" i="88"/>
  <c r="AE60" i="88"/>
  <c r="R60" i="88"/>
  <c r="Q60" i="88"/>
  <c r="P60" i="88"/>
  <c r="O60" i="88"/>
  <c r="M60" i="88"/>
  <c r="AV59" i="88"/>
  <c r="AU59" i="88"/>
  <c r="AT59" i="88"/>
  <c r="AS59" i="88"/>
  <c r="AR59" i="88"/>
  <c r="AQ59" i="88"/>
  <c r="AP59" i="88"/>
  <c r="AO59" i="88"/>
  <c r="AN59" i="88"/>
  <c r="AM59" i="88"/>
  <c r="AL59" i="88"/>
  <c r="AJ59" i="88"/>
  <c r="AI59" i="88"/>
  <c r="AH59" i="88"/>
  <c r="AG59" i="88"/>
  <c r="AE59" i="88"/>
  <c r="R59" i="88"/>
  <c r="Q59" i="88"/>
  <c r="P59" i="88"/>
  <c r="O59" i="88"/>
  <c r="M59" i="88"/>
  <c r="AV58" i="88"/>
  <c r="AU58" i="88"/>
  <c r="AT58" i="88"/>
  <c r="AS58" i="88"/>
  <c r="AR58" i="88"/>
  <c r="AQ58" i="88"/>
  <c r="AP58" i="88"/>
  <c r="AO58" i="88"/>
  <c r="AN58" i="88"/>
  <c r="AM58" i="88"/>
  <c r="AL58" i="88"/>
  <c r="AJ58" i="88"/>
  <c r="AI58" i="88"/>
  <c r="AH58" i="88"/>
  <c r="AG58" i="88"/>
  <c r="AE58" i="88"/>
  <c r="R58" i="88"/>
  <c r="Q58" i="88"/>
  <c r="P58" i="88"/>
  <c r="O58" i="88"/>
  <c r="M58" i="88"/>
  <c r="AV57" i="88"/>
  <c r="AW57" i="88" s="1"/>
  <c r="AU57" i="88"/>
  <c r="AT57" i="88"/>
  <c r="AS57" i="88"/>
  <c r="AR57" i="88"/>
  <c r="AQ57" i="88"/>
  <c r="AP57" i="88"/>
  <c r="AO57" i="88"/>
  <c r="AN57" i="88"/>
  <c r="AM57" i="88"/>
  <c r="AL57" i="88"/>
  <c r="AJ57" i="88"/>
  <c r="AI57" i="88"/>
  <c r="AH57" i="88"/>
  <c r="AG57" i="88"/>
  <c r="AE57" i="88"/>
  <c r="R57" i="88"/>
  <c r="Q57" i="88"/>
  <c r="P57" i="88"/>
  <c r="O57" i="88"/>
  <c r="M57" i="88"/>
  <c r="AV56" i="88"/>
  <c r="AU56" i="88"/>
  <c r="AT56" i="88"/>
  <c r="AS56" i="88"/>
  <c r="AR56" i="88"/>
  <c r="AQ56" i="88"/>
  <c r="AP56" i="88"/>
  <c r="AO56" i="88"/>
  <c r="AN56" i="88"/>
  <c r="AM56" i="88"/>
  <c r="AL56" i="88"/>
  <c r="AJ56" i="88"/>
  <c r="AI56" i="88"/>
  <c r="AH56" i="88"/>
  <c r="AG56" i="88"/>
  <c r="AE56" i="88"/>
  <c r="R56" i="88"/>
  <c r="Q56" i="88"/>
  <c r="P56" i="88"/>
  <c r="O56" i="88"/>
  <c r="M56" i="88"/>
  <c r="AV55" i="88"/>
  <c r="AW55" i="88" s="1"/>
  <c r="AU55" i="88"/>
  <c r="AT55" i="88"/>
  <c r="AS55" i="88"/>
  <c r="AR55" i="88"/>
  <c r="AQ55" i="88"/>
  <c r="AP55" i="88"/>
  <c r="AO55" i="88"/>
  <c r="AN55" i="88"/>
  <c r="AM55" i="88"/>
  <c r="AL55" i="88"/>
  <c r="AJ55" i="88"/>
  <c r="AI55" i="88"/>
  <c r="AH55" i="88"/>
  <c r="AG55" i="88"/>
  <c r="AE55" i="88"/>
  <c r="R55" i="88"/>
  <c r="Q55" i="88"/>
  <c r="P55" i="88"/>
  <c r="O55" i="88"/>
  <c r="M55" i="88"/>
  <c r="AV54" i="88"/>
  <c r="AU54" i="88"/>
  <c r="AT54" i="88"/>
  <c r="AS54" i="88"/>
  <c r="AR54" i="88"/>
  <c r="AQ54" i="88"/>
  <c r="AP54" i="88"/>
  <c r="AO54" i="88"/>
  <c r="AN54" i="88"/>
  <c r="AM54" i="88"/>
  <c r="AL54" i="88"/>
  <c r="AJ54" i="88"/>
  <c r="AI54" i="88"/>
  <c r="AH54" i="88"/>
  <c r="AG54" i="88"/>
  <c r="AE54" i="88"/>
  <c r="R54" i="88"/>
  <c r="Q54" i="88"/>
  <c r="P54" i="88"/>
  <c r="O54" i="88"/>
  <c r="M54" i="88"/>
  <c r="AV53" i="88"/>
  <c r="AU53" i="88"/>
  <c r="AT53" i="88"/>
  <c r="AS53" i="88"/>
  <c r="AR53" i="88"/>
  <c r="AQ53" i="88"/>
  <c r="AP53" i="88"/>
  <c r="AO53" i="88"/>
  <c r="AN53" i="88"/>
  <c r="AM53" i="88"/>
  <c r="AL53" i="88"/>
  <c r="AJ53" i="88"/>
  <c r="AI53" i="88"/>
  <c r="AH53" i="88"/>
  <c r="AG53" i="88"/>
  <c r="AE53" i="88"/>
  <c r="R53" i="88"/>
  <c r="Q53" i="88"/>
  <c r="P53" i="88"/>
  <c r="O53" i="88"/>
  <c r="M53" i="88"/>
  <c r="AV52" i="88"/>
  <c r="AU52" i="88"/>
  <c r="AT52" i="88"/>
  <c r="AS52" i="88"/>
  <c r="AR52" i="88"/>
  <c r="AQ52" i="88"/>
  <c r="AP52" i="88"/>
  <c r="AO52" i="88"/>
  <c r="AN52" i="88"/>
  <c r="AM52" i="88"/>
  <c r="AL52" i="88"/>
  <c r="AJ52" i="88"/>
  <c r="AI52" i="88"/>
  <c r="AH52" i="88"/>
  <c r="AG52" i="88"/>
  <c r="AE52" i="88"/>
  <c r="R52" i="88"/>
  <c r="Q52" i="88"/>
  <c r="P52" i="88"/>
  <c r="O52" i="88"/>
  <c r="M52" i="88"/>
  <c r="AV51" i="88"/>
  <c r="AU51" i="88"/>
  <c r="AT51" i="88"/>
  <c r="AS51" i="88"/>
  <c r="AR51" i="88"/>
  <c r="AQ51" i="88"/>
  <c r="AP51" i="88"/>
  <c r="AO51" i="88"/>
  <c r="AN51" i="88"/>
  <c r="AM51" i="88"/>
  <c r="AL51" i="88"/>
  <c r="AJ51" i="88"/>
  <c r="AI51" i="88"/>
  <c r="AH51" i="88"/>
  <c r="AG51" i="88"/>
  <c r="AE51" i="88"/>
  <c r="R51" i="88"/>
  <c r="Q51" i="88"/>
  <c r="P51" i="88"/>
  <c r="O51" i="88"/>
  <c r="M51" i="88"/>
  <c r="AV50" i="88"/>
  <c r="AU50" i="88"/>
  <c r="AT50" i="88"/>
  <c r="AS50" i="88"/>
  <c r="AR50" i="88"/>
  <c r="AQ50" i="88"/>
  <c r="AP50" i="88"/>
  <c r="AO50" i="88"/>
  <c r="AN50" i="88"/>
  <c r="AM50" i="88"/>
  <c r="AL50" i="88"/>
  <c r="AJ50" i="88"/>
  <c r="AI50" i="88"/>
  <c r="AH50" i="88"/>
  <c r="AG50" i="88"/>
  <c r="AE50" i="88"/>
  <c r="R50" i="88"/>
  <c r="Q50" i="88"/>
  <c r="P50" i="88"/>
  <c r="O50" i="88"/>
  <c r="M50" i="88"/>
  <c r="AV49" i="88"/>
  <c r="AW49" i="88" s="1"/>
  <c r="AU49" i="88"/>
  <c r="AT49" i="88"/>
  <c r="AS49" i="88"/>
  <c r="AR49" i="88"/>
  <c r="AQ49" i="88"/>
  <c r="AP49" i="88"/>
  <c r="AO49" i="88"/>
  <c r="AN49" i="88"/>
  <c r="AM49" i="88"/>
  <c r="AL49" i="88"/>
  <c r="AJ49" i="88"/>
  <c r="AI49" i="88"/>
  <c r="AH49" i="88"/>
  <c r="AG49" i="88"/>
  <c r="AE49" i="88"/>
  <c r="R49" i="88"/>
  <c r="Q49" i="88"/>
  <c r="P49" i="88"/>
  <c r="O49" i="88"/>
  <c r="M49" i="88"/>
  <c r="AV48" i="88"/>
  <c r="AU48" i="88"/>
  <c r="AT48" i="88"/>
  <c r="AS48" i="88"/>
  <c r="AR48" i="88"/>
  <c r="AQ48" i="88"/>
  <c r="AP48" i="88"/>
  <c r="AO48" i="88"/>
  <c r="AN48" i="88"/>
  <c r="AM48" i="88"/>
  <c r="AL48" i="88"/>
  <c r="AJ48" i="88"/>
  <c r="AI48" i="88"/>
  <c r="AH48" i="88"/>
  <c r="AG48" i="88"/>
  <c r="AE48" i="88"/>
  <c r="R48" i="88"/>
  <c r="Q48" i="88"/>
  <c r="P48" i="88"/>
  <c r="O48" i="88"/>
  <c r="M48" i="88"/>
  <c r="AV47" i="88"/>
  <c r="AW47" i="88" s="1"/>
  <c r="AU47" i="88"/>
  <c r="AT47" i="88"/>
  <c r="AS47" i="88"/>
  <c r="AR47" i="88"/>
  <c r="AQ47" i="88"/>
  <c r="AP47" i="88"/>
  <c r="AO47" i="88"/>
  <c r="AN47" i="88"/>
  <c r="AM47" i="88"/>
  <c r="AL47" i="88"/>
  <c r="AJ47" i="88"/>
  <c r="AI47" i="88"/>
  <c r="AH47" i="88"/>
  <c r="AG47" i="88"/>
  <c r="AE47" i="88"/>
  <c r="R47" i="88"/>
  <c r="Q47" i="88"/>
  <c r="P47" i="88"/>
  <c r="O47" i="88"/>
  <c r="M47" i="88"/>
  <c r="AV46" i="88"/>
  <c r="AU46" i="88"/>
  <c r="AT46" i="88"/>
  <c r="AS46" i="88"/>
  <c r="AR46" i="88"/>
  <c r="AQ46" i="88"/>
  <c r="AP46" i="88"/>
  <c r="AO46" i="88"/>
  <c r="AN46" i="88"/>
  <c r="AM46" i="88"/>
  <c r="AL46" i="88"/>
  <c r="AJ46" i="88"/>
  <c r="AI46" i="88"/>
  <c r="AH46" i="88"/>
  <c r="AG46" i="88"/>
  <c r="AE46" i="88"/>
  <c r="R46" i="88"/>
  <c r="Q46" i="88"/>
  <c r="P46" i="88"/>
  <c r="O46" i="88"/>
  <c r="M46" i="88"/>
  <c r="AV45" i="88"/>
  <c r="AU45" i="88"/>
  <c r="AW45" i="88" s="1"/>
  <c r="AT45" i="88"/>
  <c r="AS45" i="88"/>
  <c r="AR45" i="88"/>
  <c r="AQ45" i="88"/>
  <c r="AP45" i="88"/>
  <c r="AO45" i="88"/>
  <c r="AN45" i="88"/>
  <c r="AM45" i="88"/>
  <c r="AL45" i="88"/>
  <c r="AJ45" i="88"/>
  <c r="AI45" i="88"/>
  <c r="AH45" i="88"/>
  <c r="AG45" i="88"/>
  <c r="AE45" i="88"/>
  <c r="R45" i="88"/>
  <c r="Q45" i="88"/>
  <c r="P45" i="88"/>
  <c r="O45" i="88"/>
  <c r="M45" i="88"/>
  <c r="AV44" i="88"/>
  <c r="AU44" i="88"/>
  <c r="AT44" i="88"/>
  <c r="AS44" i="88"/>
  <c r="AR44" i="88"/>
  <c r="AQ44" i="88"/>
  <c r="AP44" i="88"/>
  <c r="AO44" i="88"/>
  <c r="AN44" i="88"/>
  <c r="AM44" i="88"/>
  <c r="AL44" i="88"/>
  <c r="AJ44" i="88"/>
  <c r="AI44" i="88"/>
  <c r="AH44" i="88"/>
  <c r="AG44" i="88"/>
  <c r="AE44" i="88"/>
  <c r="R44" i="88"/>
  <c r="Q44" i="88"/>
  <c r="P44" i="88"/>
  <c r="O44" i="88"/>
  <c r="M44" i="88"/>
  <c r="AV43" i="88"/>
  <c r="AU43" i="88"/>
  <c r="AT43" i="88"/>
  <c r="AS43" i="88"/>
  <c r="AR43" i="88"/>
  <c r="AQ43" i="88"/>
  <c r="AP43" i="88"/>
  <c r="AO43" i="88"/>
  <c r="AN43" i="88"/>
  <c r="AM43" i="88"/>
  <c r="AL43" i="88"/>
  <c r="AJ43" i="88"/>
  <c r="AI43" i="88"/>
  <c r="AH43" i="88"/>
  <c r="AG43" i="88"/>
  <c r="AE43" i="88"/>
  <c r="R43" i="88"/>
  <c r="Q43" i="88"/>
  <c r="P43" i="88"/>
  <c r="O43" i="88"/>
  <c r="M43" i="88"/>
  <c r="AV42" i="88"/>
  <c r="AU42" i="88"/>
  <c r="AT42" i="88"/>
  <c r="AS42" i="88"/>
  <c r="AR42" i="88"/>
  <c r="AQ42" i="88"/>
  <c r="AP42" i="88"/>
  <c r="AO42" i="88"/>
  <c r="AN42" i="88"/>
  <c r="AM42" i="88"/>
  <c r="AL42" i="88"/>
  <c r="AJ42" i="88"/>
  <c r="AI42" i="88"/>
  <c r="AH42" i="88"/>
  <c r="AG42" i="88"/>
  <c r="AE42" i="88"/>
  <c r="R42" i="88"/>
  <c r="Q42" i="88"/>
  <c r="P42" i="88"/>
  <c r="O42" i="88"/>
  <c r="M42" i="88"/>
  <c r="AW41" i="88"/>
  <c r="AV41" i="88"/>
  <c r="AU41" i="88"/>
  <c r="AT41" i="88"/>
  <c r="AS41" i="88"/>
  <c r="AR41" i="88"/>
  <c r="AQ41" i="88"/>
  <c r="AP41" i="88"/>
  <c r="AO41" i="88"/>
  <c r="AN41" i="88"/>
  <c r="AM41" i="88"/>
  <c r="AL41" i="88"/>
  <c r="AJ41" i="88"/>
  <c r="AI41" i="88"/>
  <c r="AH41" i="88"/>
  <c r="AG41" i="88"/>
  <c r="AE41" i="88"/>
  <c r="R41" i="88"/>
  <c r="Q41" i="88"/>
  <c r="P41" i="88"/>
  <c r="O41" i="88"/>
  <c r="M41" i="88"/>
  <c r="AV40" i="88"/>
  <c r="AU40" i="88"/>
  <c r="AT40" i="88"/>
  <c r="AS40" i="88"/>
  <c r="AR40" i="88"/>
  <c r="AQ40" i="88"/>
  <c r="AP40" i="88"/>
  <c r="AO40" i="88"/>
  <c r="AN40" i="88"/>
  <c r="AM40" i="88"/>
  <c r="AL40" i="88"/>
  <c r="AJ40" i="88"/>
  <c r="AI40" i="88"/>
  <c r="AH40" i="88"/>
  <c r="AG40" i="88"/>
  <c r="AE40" i="88"/>
  <c r="R40" i="88"/>
  <c r="Q40" i="88"/>
  <c r="P40" i="88"/>
  <c r="O40" i="88"/>
  <c r="M40" i="88"/>
  <c r="AV39" i="88"/>
  <c r="AW39" i="88" s="1"/>
  <c r="AU39" i="88"/>
  <c r="AT39" i="88"/>
  <c r="AS39" i="88"/>
  <c r="AR39" i="88"/>
  <c r="AQ39" i="88"/>
  <c r="AP39" i="88"/>
  <c r="AO39" i="88"/>
  <c r="AN39" i="88"/>
  <c r="AM39" i="88"/>
  <c r="AL39" i="88"/>
  <c r="AJ39" i="88"/>
  <c r="AI39" i="88"/>
  <c r="AH39" i="88"/>
  <c r="AG39" i="88"/>
  <c r="AE39" i="88"/>
  <c r="R39" i="88"/>
  <c r="Q39" i="88"/>
  <c r="P39" i="88"/>
  <c r="O39" i="88"/>
  <c r="M39" i="88"/>
  <c r="AL37" i="88"/>
  <c r="T37" i="88"/>
  <c r="AV33" i="88"/>
  <c r="AU33" i="88"/>
  <c r="AW33" i="88" s="1"/>
  <c r="AT33" i="88"/>
  <c r="AS33" i="88"/>
  <c r="AR33" i="88"/>
  <c r="AQ33" i="88"/>
  <c r="AP33" i="88"/>
  <c r="AO33" i="88"/>
  <c r="AN33" i="88"/>
  <c r="AM33" i="88"/>
  <c r="AL33" i="88"/>
  <c r="AE33" i="88"/>
  <c r="M33" i="88"/>
  <c r="AD32" i="88"/>
  <c r="AJ32" i="88" s="1"/>
  <c r="AC32" i="88"/>
  <c r="AI32" i="88" s="1"/>
  <c r="AB32" i="88"/>
  <c r="AA32" i="88"/>
  <c r="Z32" i="88"/>
  <c r="AR32" i="88" s="1"/>
  <c r="Y32" i="88"/>
  <c r="AQ32" i="88" s="1"/>
  <c r="X32" i="88"/>
  <c r="W32" i="88"/>
  <c r="V32" i="88"/>
  <c r="U32" i="88"/>
  <c r="T32" i="88"/>
  <c r="AG32" i="88" s="1"/>
  <c r="L32" i="88"/>
  <c r="R32" i="88" s="1"/>
  <c r="K32" i="88"/>
  <c r="Q32" i="88" s="1"/>
  <c r="J32" i="88"/>
  <c r="I32" i="88"/>
  <c r="H32" i="88"/>
  <c r="G32" i="88"/>
  <c r="P32" i="88" s="1"/>
  <c r="F32" i="88"/>
  <c r="E32" i="88"/>
  <c r="D32" i="88"/>
  <c r="C32" i="88"/>
  <c r="B32" i="88"/>
  <c r="O32" i="88" s="1"/>
  <c r="AV31" i="88"/>
  <c r="AW31" i="88" s="1"/>
  <c r="AU31" i="88"/>
  <c r="AT31" i="88"/>
  <c r="AS31" i="88"/>
  <c r="AR31" i="88"/>
  <c r="AQ31" i="88"/>
  <c r="AP31" i="88"/>
  <c r="AO31" i="88"/>
  <c r="AN31" i="88"/>
  <c r="AM31" i="88"/>
  <c r="AL31" i="88"/>
  <c r="AJ31" i="88"/>
  <c r="AI31" i="88"/>
  <c r="AH31" i="88"/>
  <c r="AG31" i="88"/>
  <c r="AE31" i="88"/>
  <c r="R31" i="88"/>
  <c r="Q31" i="88"/>
  <c r="P31" i="88"/>
  <c r="O31" i="88"/>
  <c r="M31" i="88"/>
  <c r="AV30" i="88"/>
  <c r="AU30" i="88"/>
  <c r="AT30" i="88"/>
  <c r="AS30" i="88"/>
  <c r="AR30" i="88"/>
  <c r="AQ30" i="88"/>
  <c r="AP30" i="88"/>
  <c r="AO30" i="88"/>
  <c r="AN30" i="88"/>
  <c r="AM30" i="88"/>
  <c r="AL30" i="88"/>
  <c r="AJ30" i="88"/>
  <c r="AI30" i="88"/>
  <c r="AH30" i="88"/>
  <c r="AG30" i="88"/>
  <c r="AE30" i="88"/>
  <c r="R30" i="88"/>
  <c r="Q30" i="88"/>
  <c r="P30" i="88"/>
  <c r="O30" i="88"/>
  <c r="M30" i="88"/>
  <c r="AV29" i="88"/>
  <c r="AW29" i="88" s="1"/>
  <c r="AU29" i="88"/>
  <c r="AT29" i="88"/>
  <c r="AS29" i="88"/>
  <c r="AR29" i="88"/>
  <c r="AQ29" i="88"/>
  <c r="AP29" i="88"/>
  <c r="AO29" i="88"/>
  <c r="AN29" i="88"/>
  <c r="AM29" i="88"/>
  <c r="AL29" i="88"/>
  <c r="AJ29" i="88"/>
  <c r="AI29" i="88"/>
  <c r="AH29" i="88"/>
  <c r="AG29" i="88"/>
  <c r="AE29" i="88"/>
  <c r="R29" i="88"/>
  <c r="Q29" i="88"/>
  <c r="P29" i="88"/>
  <c r="O29" i="88"/>
  <c r="M29" i="88"/>
  <c r="AV28" i="88"/>
  <c r="AU28" i="88"/>
  <c r="AT28" i="88"/>
  <c r="AS28" i="88"/>
  <c r="AR28" i="88"/>
  <c r="AQ28" i="88"/>
  <c r="AP28" i="88"/>
  <c r="AO28" i="88"/>
  <c r="AN28" i="88"/>
  <c r="AM28" i="88"/>
  <c r="AL28" i="88"/>
  <c r="AJ28" i="88"/>
  <c r="AI28" i="88"/>
  <c r="AH28" i="88"/>
  <c r="AG28" i="88"/>
  <c r="AE28" i="88"/>
  <c r="R28" i="88"/>
  <c r="Q28" i="88"/>
  <c r="P28" i="88"/>
  <c r="O28" i="88"/>
  <c r="M28" i="88"/>
  <c r="AV27" i="88"/>
  <c r="AU27" i="88"/>
  <c r="AT27" i="88"/>
  <c r="AS27" i="88"/>
  <c r="AR27" i="88"/>
  <c r="AQ27" i="88"/>
  <c r="AP27" i="88"/>
  <c r="AO27" i="88"/>
  <c r="AN27" i="88"/>
  <c r="AM27" i="88"/>
  <c r="AL27" i="88"/>
  <c r="AJ27" i="88"/>
  <c r="AI27" i="88"/>
  <c r="AH27" i="88"/>
  <c r="AG27" i="88"/>
  <c r="AE27" i="88"/>
  <c r="R27" i="88"/>
  <c r="Q27" i="88"/>
  <c r="P27" i="88"/>
  <c r="O27" i="88"/>
  <c r="M27" i="88"/>
  <c r="AV26" i="88"/>
  <c r="AW26" i="88" s="1"/>
  <c r="AU26" i="88"/>
  <c r="AT26" i="88"/>
  <c r="AS26" i="88"/>
  <c r="AR26" i="88"/>
  <c r="AQ26" i="88"/>
  <c r="AP26" i="88"/>
  <c r="AO26" i="88"/>
  <c r="AN26" i="88"/>
  <c r="AM26" i="88"/>
  <c r="AL26" i="88"/>
  <c r="AJ26" i="88"/>
  <c r="AI26" i="88"/>
  <c r="AH26" i="88"/>
  <c r="AG26" i="88"/>
  <c r="AE26" i="88"/>
  <c r="R26" i="88"/>
  <c r="Q26" i="88"/>
  <c r="P26" i="88"/>
  <c r="O26" i="88"/>
  <c r="M26" i="88"/>
  <c r="AV25" i="88"/>
  <c r="AU25" i="88"/>
  <c r="AT25" i="88"/>
  <c r="AS25" i="88"/>
  <c r="AR25" i="88"/>
  <c r="AQ25" i="88"/>
  <c r="AP25" i="88"/>
  <c r="AO25" i="88"/>
  <c r="AN25" i="88"/>
  <c r="AM25" i="88"/>
  <c r="AL25" i="88"/>
  <c r="AJ25" i="88"/>
  <c r="AI25" i="88"/>
  <c r="AH25" i="88"/>
  <c r="AG25" i="88"/>
  <c r="AE25" i="88"/>
  <c r="R25" i="88"/>
  <c r="Q25" i="88"/>
  <c r="P25" i="88"/>
  <c r="O25" i="88"/>
  <c r="M25" i="88"/>
  <c r="AV24" i="88"/>
  <c r="AU24" i="88"/>
  <c r="AT24" i="88"/>
  <c r="AS24" i="88"/>
  <c r="AR24" i="88"/>
  <c r="AQ24" i="88"/>
  <c r="AP24" i="88"/>
  <c r="AO24" i="88"/>
  <c r="AN24" i="88"/>
  <c r="AM24" i="88"/>
  <c r="AL24" i="88"/>
  <c r="AJ24" i="88"/>
  <c r="AI24" i="88"/>
  <c r="AH24" i="88"/>
  <c r="AG24" i="88"/>
  <c r="AE24" i="88"/>
  <c r="R24" i="88"/>
  <c r="Q24" i="88"/>
  <c r="P24" i="88"/>
  <c r="O24" i="88"/>
  <c r="M24" i="88"/>
  <c r="AV23" i="88"/>
  <c r="AU23" i="88"/>
  <c r="AT23" i="88"/>
  <c r="AS23" i="88"/>
  <c r="AR23" i="88"/>
  <c r="AQ23" i="88"/>
  <c r="AP23" i="88"/>
  <c r="AO23" i="88"/>
  <c r="AN23" i="88"/>
  <c r="AM23" i="88"/>
  <c r="AL23" i="88"/>
  <c r="AJ23" i="88"/>
  <c r="AI23" i="88"/>
  <c r="AH23" i="88"/>
  <c r="AG23" i="88"/>
  <c r="AE23" i="88"/>
  <c r="R23" i="88"/>
  <c r="Q23" i="88"/>
  <c r="P23" i="88"/>
  <c r="O23" i="88"/>
  <c r="M23" i="88"/>
  <c r="AW22" i="88"/>
  <c r="AV22" i="88"/>
  <c r="AU22" i="88"/>
  <c r="AT22" i="88"/>
  <c r="AS22" i="88"/>
  <c r="AR22" i="88"/>
  <c r="AQ22" i="88"/>
  <c r="AP22" i="88"/>
  <c r="AO22" i="88"/>
  <c r="AN22" i="88"/>
  <c r="AM22" i="88"/>
  <c r="AL22" i="88"/>
  <c r="AJ22" i="88"/>
  <c r="AI22" i="88"/>
  <c r="AH22" i="88"/>
  <c r="AG22" i="88"/>
  <c r="AE22" i="88"/>
  <c r="R22" i="88"/>
  <c r="Q22" i="88"/>
  <c r="P22" i="88"/>
  <c r="O22" i="88"/>
  <c r="M22" i="88"/>
  <c r="AV21" i="88"/>
  <c r="AU21" i="88"/>
  <c r="AT21" i="88"/>
  <c r="AS21" i="88"/>
  <c r="AR21" i="88"/>
  <c r="AQ21" i="88"/>
  <c r="AP21" i="88"/>
  <c r="AO21" i="88"/>
  <c r="AN21" i="88"/>
  <c r="AM21" i="88"/>
  <c r="AL21" i="88"/>
  <c r="AJ21" i="88"/>
  <c r="AI21" i="88"/>
  <c r="AH21" i="88"/>
  <c r="AG21" i="88"/>
  <c r="AE21" i="88"/>
  <c r="R21" i="88"/>
  <c r="Q21" i="88"/>
  <c r="P21" i="88"/>
  <c r="O21" i="88"/>
  <c r="M21" i="88"/>
  <c r="AV20" i="88"/>
  <c r="AU20" i="88"/>
  <c r="AT20" i="88"/>
  <c r="AS20" i="88"/>
  <c r="AR20" i="88"/>
  <c r="AQ20" i="88"/>
  <c r="AP20" i="88"/>
  <c r="AO20" i="88"/>
  <c r="AN20" i="88"/>
  <c r="AM20" i="88"/>
  <c r="AL20" i="88"/>
  <c r="AJ20" i="88"/>
  <c r="AI20" i="88"/>
  <c r="AH20" i="88"/>
  <c r="AG20" i="88"/>
  <c r="AE20" i="88"/>
  <c r="R20" i="88"/>
  <c r="Q20" i="88"/>
  <c r="P20" i="88"/>
  <c r="O20" i="88"/>
  <c r="M20" i="88"/>
  <c r="AV19" i="88"/>
  <c r="AW19" i="88" s="1"/>
  <c r="AU19" i="88"/>
  <c r="AT19" i="88"/>
  <c r="AS19" i="88"/>
  <c r="AR19" i="88"/>
  <c r="AQ19" i="88"/>
  <c r="AP19" i="88"/>
  <c r="AO19" i="88"/>
  <c r="AN19" i="88"/>
  <c r="AM19" i="88"/>
  <c r="AL19" i="88"/>
  <c r="AJ19" i="88"/>
  <c r="AI19" i="88"/>
  <c r="AH19" i="88"/>
  <c r="AG19" i="88"/>
  <c r="AE19" i="88"/>
  <c r="R19" i="88"/>
  <c r="Q19" i="88"/>
  <c r="P19" i="88"/>
  <c r="O19" i="88"/>
  <c r="M19" i="88"/>
  <c r="AV18" i="88"/>
  <c r="AU18" i="88"/>
  <c r="AW18" i="88" s="1"/>
  <c r="AT18" i="88"/>
  <c r="AS18" i="88"/>
  <c r="AR18" i="88"/>
  <c r="AQ18" i="88"/>
  <c r="AP18" i="88"/>
  <c r="AO18" i="88"/>
  <c r="AN18" i="88"/>
  <c r="AM18" i="88"/>
  <c r="AL18" i="88"/>
  <c r="AJ18" i="88"/>
  <c r="AI18" i="88"/>
  <c r="AH18" i="88"/>
  <c r="AG18" i="88"/>
  <c r="AE18" i="88"/>
  <c r="R18" i="88"/>
  <c r="Q18" i="88"/>
  <c r="P18" i="88"/>
  <c r="O18" i="88"/>
  <c r="M18" i="88"/>
  <c r="AV17" i="88"/>
  <c r="AW17" i="88" s="1"/>
  <c r="AU17" i="88"/>
  <c r="AT17" i="88"/>
  <c r="AS17" i="88"/>
  <c r="AR17" i="88"/>
  <c r="AQ17" i="88"/>
  <c r="AP17" i="88"/>
  <c r="AO17" i="88"/>
  <c r="AN17" i="88"/>
  <c r="AM17" i="88"/>
  <c r="AL17" i="88"/>
  <c r="AJ17" i="88"/>
  <c r="AI17" i="88"/>
  <c r="AH17" i="88"/>
  <c r="AG17" i="88"/>
  <c r="AE17" i="88"/>
  <c r="R17" i="88"/>
  <c r="Q17" i="88"/>
  <c r="P17" i="88"/>
  <c r="O17" i="88"/>
  <c r="M17" i="88"/>
  <c r="AV16" i="88"/>
  <c r="AU16" i="88"/>
  <c r="AT16" i="88"/>
  <c r="AS16" i="88"/>
  <c r="AR16" i="88"/>
  <c r="AQ16" i="88"/>
  <c r="AP16" i="88"/>
  <c r="AO16" i="88"/>
  <c r="AN16" i="88"/>
  <c r="AM16" i="88"/>
  <c r="AL16" i="88"/>
  <c r="AJ16" i="88"/>
  <c r="AI16" i="88"/>
  <c r="AH16" i="88"/>
  <c r="AG16" i="88"/>
  <c r="AE16" i="88"/>
  <c r="R16" i="88"/>
  <c r="Q16" i="88"/>
  <c r="P16" i="88"/>
  <c r="O16" i="88"/>
  <c r="M16" i="88"/>
  <c r="AV15" i="88"/>
  <c r="AW15" i="88" s="1"/>
  <c r="AU15" i="88"/>
  <c r="AT15" i="88"/>
  <c r="AS15" i="88"/>
  <c r="AR15" i="88"/>
  <c r="AQ15" i="88"/>
  <c r="AP15" i="88"/>
  <c r="AO15" i="88"/>
  <c r="AN15" i="88"/>
  <c r="AM15" i="88"/>
  <c r="AL15" i="88"/>
  <c r="AJ15" i="88"/>
  <c r="AI15" i="88"/>
  <c r="AH15" i="88"/>
  <c r="AG15" i="88"/>
  <c r="AE15" i="88"/>
  <c r="R15" i="88"/>
  <c r="Q15" i="88"/>
  <c r="P15" i="88"/>
  <c r="O15" i="88"/>
  <c r="M15" i="88"/>
  <c r="AV14" i="88"/>
  <c r="AU14" i="88"/>
  <c r="AT14" i="88"/>
  <c r="AS14" i="88"/>
  <c r="AR14" i="88"/>
  <c r="AQ14" i="88"/>
  <c r="AP14" i="88"/>
  <c r="AO14" i="88"/>
  <c r="AN14" i="88"/>
  <c r="AM14" i="88"/>
  <c r="AL14" i="88"/>
  <c r="AJ14" i="88"/>
  <c r="AI14" i="88"/>
  <c r="AH14" i="88"/>
  <c r="AG14" i="88"/>
  <c r="AE14" i="88"/>
  <c r="R14" i="88"/>
  <c r="Q14" i="88"/>
  <c r="P14" i="88"/>
  <c r="O14" i="88"/>
  <c r="M14" i="88"/>
  <c r="AV13" i="88"/>
  <c r="AU13" i="88"/>
  <c r="AT13" i="88"/>
  <c r="AS13" i="88"/>
  <c r="AR13" i="88"/>
  <c r="AQ13" i="88"/>
  <c r="AP13" i="88"/>
  <c r="AO13" i="88"/>
  <c r="AN13" i="88"/>
  <c r="AM13" i="88"/>
  <c r="AL13" i="88"/>
  <c r="AJ13" i="88"/>
  <c r="AI13" i="88"/>
  <c r="AH13" i="88"/>
  <c r="AG13" i="88"/>
  <c r="AE13" i="88"/>
  <c r="R13" i="88"/>
  <c r="Q13" i="88"/>
  <c r="P13" i="88"/>
  <c r="O13" i="88"/>
  <c r="M13" i="88"/>
  <c r="AV12" i="88"/>
  <c r="AU12" i="88"/>
  <c r="AT12" i="88"/>
  <c r="AS12" i="88"/>
  <c r="AR12" i="88"/>
  <c r="AQ12" i="88"/>
  <c r="AP12" i="88"/>
  <c r="AO12" i="88"/>
  <c r="AN12" i="88"/>
  <c r="AM12" i="88"/>
  <c r="AL12" i="88"/>
  <c r="AJ12" i="88"/>
  <c r="AI12" i="88"/>
  <c r="AH12" i="88"/>
  <c r="AG12" i="88"/>
  <c r="AE12" i="88"/>
  <c r="R12" i="88"/>
  <c r="Q12" i="88"/>
  <c r="P12" i="88"/>
  <c r="O12" i="88"/>
  <c r="M12" i="88"/>
  <c r="AV11" i="88"/>
  <c r="AU11" i="88"/>
  <c r="AT11" i="88"/>
  <c r="AS11" i="88"/>
  <c r="AR11" i="88"/>
  <c r="AQ11" i="88"/>
  <c r="AP11" i="88"/>
  <c r="AO11" i="88"/>
  <c r="AN11" i="88"/>
  <c r="AM11" i="88"/>
  <c r="AL11" i="88"/>
  <c r="AJ11" i="88"/>
  <c r="AI11" i="88"/>
  <c r="AH11" i="88"/>
  <c r="AG11" i="88"/>
  <c r="AE11" i="88"/>
  <c r="R11" i="88"/>
  <c r="Q11" i="88"/>
  <c r="P11" i="88"/>
  <c r="O11" i="88"/>
  <c r="M11" i="88"/>
  <c r="AV10" i="88"/>
  <c r="AU10" i="88"/>
  <c r="AT10" i="88"/>
  <c r="AS10" i="88"/>
  <c r="AR10" i="88"/>
  <c r="AQ10" i="88"/>
  <c r="AP10" i="88"/>
  <c r="AO10" i="88"/>
  <c r="AN10" i="88"/>
  <c r="AM10" i="88"/>
  <c r="AL10" i="88"/>
  <c r="AJ10" i="88"/>
  <c r="AI10" i="88"/>
  <c r="AH10" i="88"/>
  <c r="AG10" i="88"/>
  <c r="AE10" i="88"/>
  <c r="R10" i="88"/>
  <c r="Q10" i="88"/>
  <c r="P10" i="88"/>
  <c r="O10" i="88"/>
  <c r="M10" i="88"/>
  <c r="AV9" i="88"/>
  <c r="AW9" i="88" s="1"/>
  <c r="AU9" i="88"/>
  <c r="AT9" i="88"/>
  <c r="AS9" i="88"/>
  <c r="AR9" i="88"/>
  <c r="AQ9" i="88"/>
  <c r="AP9" i="88"/>
  <c r="AO9" i="88"/>
  <c r="AN9" i="88"/>
  <c r="AM9" i="88"/>
  <c r="AL9" i="88"/>
  <c r="AJ9" i="88"/>
  <c r="AI9" i="88"/>
  <c r="AH9" i="88"/>
  <c r="AG9" i="88"/>
  <c r="AE9" i="88"/>
  <c r="R9" i="88"/>
  <c r="Q9" i="88"/>
  <c r="P9" i="88"/>
  <c r="O9" i="88"/>
  <c r="M9" i="88"/>
  <c r="AV8" i="88"/>
  <c r="AU8" i="88"/>
  <c r="AT8" i="88"/>
  <c r="AS8" i="88"/>
  <c r="AR8" i="88"/>
  <c r="AQ8" i="88"/>
  <c r="AP8" i="88"/>
  <c r="AO8" i="88"/>
  <c r="AN8" i="88"/>
  <c r="AM8" i="88"/>
  <c r="AL8" i="88"/>
  <c r="AJ8" i="88"/>
  <c r="AI8" i="88"/>
  <c r="AH8" i="88"/>
  <c r="AG8" i="88"/>
  <c r="AE8" i="88"/>
  <c r="R8" i="88"/>
  <c r="Q8" i="88"/>
  <c r="P8" i="88"/>
  <c r="O8" i="88"/>
  <c r="M8" i="88"/>
  <c r="AV7" i="88"/>
  <c r="AU7" i="88"/>
  <c r="AT7" i="88"/>
  <c r="AS7" i="88"/>
  <c r="AR7" i="88"/>
  <c r="AQ7" i="88"/>
  <c r="AP7" i="88"/>
  <c r="AO7" i="88"/>
  <c r="AN7" i="88"/>
  <c r="AM7" i="88"/>
  <c r="AL7" i="88"/>
  <c r="AJ7" i="88"/>
  <c r="AI7" i="88"/>
  <c r="AH7" i="88"/>
  <c r="AG7" i="88"/>
  <c r="AE7" i="88"/>
  <c r="R7" i="88"/>
  <c r="Q7" i="88"/>
  <c r="P7" i="88"/>
  <c r="O7" i="88"/>
  <c r="M7" i="88"/>
  <c r="AL5" i="88"/>
  <c r="T5" i="88"/>
  <c r="P100" i="87"/>
  <c r="O100" i="87"/>
  <c r="N100" i="87"/>
  <c r="M100" i="87"/>
  <c r="L100" i="87"/>
  <c r="K100" i="87"/>
  <c r="J100" i="87"/>
  <c r="I100" i="87"/>
  <c r="H100" i="87"/>
  <c r="G100" i="87"/>
  <c r="F100" i="87"/>
  <c r="P99" i="87"/>
  <c r="O99" i="87"/>
  <c r="N99" i="87"/>
  <c r="M99" i="87"/>
  <c r="P98" i="87"/>
  <c r="O98" i="87"/>
  <c r="N98" i="87"/>
  <c r="M98" i="87"/>
  <c r="L98" i="87"/>
  <c r="K98" i="87"/>
  <c r="J98" i="87"/>
  <c r="I98" i="87"/>
  <c r="H98" i="87"/>
  <c r="G98" i="87"/>
  <c r="F98" i="87"/>
  <c r="P97" i="87"/>
  <c r="Q97" i="87" s="1"/>
  <c r="O97" i="87"/>
  <c r="N97" i="87"/>
  <c r="M97" i="87"/>
  <c r="L97" i="87"/>
  <c r="K97" i="87"/>
  <c r="J97" i="87"/>
  <c r="I97" i="87"/>
  <c r="H97" i="87"/>
  <c r="G97" i="87"/>
  <c r="F97" i="87"/>
  <c r="P96" i="87"/>
  <c r="Q96" i="87" s="1"/>
  <c r="O96" i="87"/>
  <c r="N96" i="87"/>
  <c r="M96" i="87"/>
  <c r="L96" i="87"/>
  <c r="K96" i="87"/>
  <c r="J96" i="87"/>
  <c r="I96" i="87"/>
  <c r="H96" i="87"/>
  <c r="G96" i="87"/>
  <c r="F96" i="87"/>
  <c r="P95" i="87"/>
  <c r="O95" i="87"/>
  <c r="N95" i="87"/>
  <c r="M95" i="87"/>
  <c r="L95" i="87"/>
  <c r="K95" i="87"/>
  <c r="J95" i="87"/>
  <c r="I95" i="87"/>
  <c r="H95" i="87"/>
  <c r="G95" i="87"/>
  <c r="F95" i="87"/>
  <c r="P94" i="87"/>
  <c r="O94" i="87"/>
  <c r="N94" i="87"/>
  <c r="M94" i="87"/>
  <c r="P93" i="87"/>
  <c r="O93" i="87"/>
  <c r="N93" i="87"/>
  <c r="M93" i="87"/>
  <c r="L93" i="87"/>
  <c r="K93" i="87"/>
  <c r="J93" i="87"/>
  <c r="I93" i="87"/>
  <c r="H93" i="87"/>
  <c r="G93" i="87"/>
  <c r="F93" i="87"/>
  <c r="P92" i="87"/>
  <c r="O92" i="87"/>
  <c r="N92" i="87"/>
  <c r="M92" i="87"/>
  <c r="L92" i="87"/>
  <c r="K92" i="87"/>
  <c r="J92" i="87"/>
  <c r="I92" i="87"/>
  <c r="H92" i="87"/>
  <c r="G92" i="87"/>
  <c r="F92" i="87"/>
  <c r="P91" i="87"/>
  <c r="O91" i="87"/>
  <c r="N91" i="87"/>
  <c r="M91" i="87"/>
  <c r="L91" i="87"/>
  <c r="K91" i="87"/>
  <c r="J91" i="87"/>
  <c r="I91" i="87"/>
  <c r="H91" i="87"/>
  <c r="G91" i="87"/>
  <c r="F91" i="87"/>
  <c r="P90" i="87"/>
  <c r="O90" i="87"/>
  <c r="N90" i="87"/>
  <c r="M90" i="87"/>
  <c r="L90" i="87"/>
  <c r="K90" i="87"/>
  <c r="J90" i="87"/>
  <c r="I90" i="87"/>
  <c r="H90" i="87"/>
  <c r="G90" i="87"/>
  <c r="F90" i="87"/>
  <c r="P89" i="87"/>
  <c r="O89" i="87"/>
  <c r="N89" i="87"/>
  <c r="M89" i="87"/>
  <c r="L89" i="87"/>
  <c r="K89" i="87"/>
  <c r="J89" i="87"/>
  <c r="I89" i="87"/>
  <c r="H89" i="87"/>
  <c r="G89" i="87"/>
  <c r="F89" i="87"/>
  <c r="P88" i="87"/>
  <c r="O88" i="87"/>
  <c r="N88" i="87"/>
  <c r="M88" i="87"/>
  <c r="P87" i="87"/>
  <c r="Q87" i="87" s="1"/>
  <c r="O87" i="87"/>
  <c r="N87" i="87"/>
  <c r="M87" i="87"/>
  <c r="L87" i="87"/>
  <c r="K87" i="87"/>
  <c r="J87" i="87"/>
  <c r="I87" i="87"/>
  <c r="H87" i="87"/>
  <c r="G87" i="87"/>
  <c r="F87" i="87"/>
  <c r="P86" i="87"/>
  <c r="O86" i="87"/>
  <c r="N86" i="87"/>
  <c r="M86" i="87"/>
  <c r="L86" i="87"/>
  <c r="K86" i="87"/>
  <c r="J86" i="87"/>
  <c r="I86" i="87"/>
  <c r="H86" i="87"/>
  <c r="G86" i="87"/>
  <c r="F86" i="87"/>
  <c r="P85" i="87"/>
  <c r="O85" i="87"/>
  <c r="N85" i="87"/>
  <c r="M85" i="87"/>
  <c r="L85" i="87"/>
  <c r="K85" i="87"/>
  <c r="J85" i="87"/>
  <c r="I85" i="87"/>
  <c r="H85" i="87"/>
  <c r="G85" i="87"/>
  <c r="F85" i="87"/>
  <c r="P84" i="87"/>
  <c r="O84" i="87"/>
  <c r="N84" i="87"/>
  <c r="M84" i="87"/>
  <c r="L84" i="87"/>
  <c r="K84" i="87"/>
  <c r="J84" i="87"/>
  <c r="I84" i="87"/>
  <c r="H84" i="87"/>
  <c r="G84" i="87"/>
  <c r="F84" i="87"/>
  <c r="P83" i="87"/>
  <c r="O83" i="87"/>
  <c r="N83" i="87"/>
  <c r="M83" i="87"/>
  <c r="P82" i="87"/>
  <c r="O82" i="87"/>
  <c r="N82" i="87"/>
  <c r="M82" i="87"/>
  <c r="L82" i="87"/>
  <c r="K82" i="87"/>
  <c r="J82" i="87"/>
  <c r="I82" i="87"/>
  <c r="H82" i="87"/>
  <c r="G82" i="87"/>
  <c r="F82" i="87"/>
  <c r="P81" i="87"/>
  <c r="Q81" i="87" s="1"/>
  <c r="O81" i="87"/>
  <c r="N81" i="87"/>
  <c r="M81" i="87"/>
  <c r="L81" i="87"/>
  <c r="K81" i="87"/>
  <c r="J81" i="87"/>
  <c r="I81" i="87"/>
  <c r="H81" i="87"/>
  <c r="G81" i="87"/>
  <c r="F81" i="87"/>
  <c r="P80" i="87"/>
  <c r="O80" i="87"/>
  <c r="N80" i="87"/>
  <c r="M80" i="87"/>
  <c r="L80" i="87"/>
  <c r="K80" i="87"/>
  <c r="J80" i="87"/>
  <c r="I80" i="87"/>
  <c r="H80" i="87"/>
  <c r="G80" i="87"/>
  <c r="F80" i="87"/>
  <c r="P79" i="87"/>
  <c r="Q79" i="87" s="1"/>
  <c r="O79" i="87"/>
  <c r="N79" i="87"/>
  <c r="M79" i="87"/>
  <c r="L79" i="87"/>
  <c r="K79" i="87"/>
  <c r="J79" i="87"/>
  <c r="I79" i="87"/>
  <c r="H79" i="87"/>
  <c r="G79" i="87"/>
  <c r="F79" i="87"/>
  <c r="F77" i="87"/>
  <c r="P74" i="87"/>
  <c r="O74" i="87"/>
  <c r="N74" i="87"/>
  <c r="M74" i="87"/>
  <c r="L74" i="87"/>
  <c r="K74" i="87"/>
  <c r="J74" i="87"/>
  <c r="I74" i="87"/>
  <c r="H74" i="87"/>
  <c r="G74" i="87"/>
  <c r="F74" i="87"/>
  <c r="P73" i="87"/>
  <c r="O73" i="87"/>
  <c r="N73" i="87"/>
  <c r="M73" i="87"/>
  <c r="L73" i="87"/>
  <c r="K73" i="87"/>
  <c r="J73" i="87"/>
  <c r="I73" i="87"/>
  <c r="H73" i="87"/>
  <c r="G73" i="87"/>
  <c r="F73" i="87"/>
  <c r="P72" i="87"/>
  <c r="O72" i="87"/>
  <c r="N72" i="87"/>
  <c r="M72" i="87"/>
  <c r="L72" i="87"/>
  <c r="K72" i="87"/>
  <c r="J72" i="87"/>
  <c r="I72" i="87"/>
  <c r="H72" i="87"/>
  <c r="G72" i="87"/>
  <c r="F72" i="87"/>
  <c r="P71" i="87"/>
  <c r="O71" i="87"/>
  <c r="N71" i="87"/>
  <c r="M71" i="87"/>
  <c r="L71" i="87"/>
  <c r="K71" i="87"/>
  <c r="J71" i="87"/>
  <c r="I71" i="87"/>
  <c r="H71" i="87"/>
  <c r="G71" i="87"/>
  <c r="F71" i="87"/>
  <c r="P70" i="87"/>
  <c r="O70" i="87"/>
  <c r="N70" i="87"/>
  <c r="M70" i="87"/>
  <c r="L70" i="87"/>
  <c r="K70" i="87"/>
  <c r="J70" i="87"/>
  <c r="I70" i="87"/>
  <c r="H70" i="87"/>
  <c r="G70" i="87"/>
  <c r="F70" i="87"/>
  <c r="P69" i="87"/>
  <c r="O69" i="87"/>
  <c r="N69" i="87"/>
  <c r="M69" i="87"/>
  <c r="L69" i="87"/>
  <c r="K69" i="87"/>
  <c r="J69" i="87"/>
  <c r="I69" i="87"/>
  <c r="H69" i="87"/>
  <c r="G69" i="87"/>
  <c r="F69" i="87"/>
  <c r="P68" i="87"/>
  <c r="O68" i="87"/>
  <c r="N68" i="87"/>
  <c r="M68" i="87"/>
  <c r="L68" i="87"/>
  <c r="K68" i="87"/>
  <c r="J68" i="87"/>
  <c r="I68" i="87"/>
  <c r="H68" i="87"/>
  <c r="G68" i="87"/>
  <c r="F68" i="87"/>
  <c r="P67" i="87"/>
  <c r="O67" i="87"/>
  <c r="N67" i="87"/>
  <c r="M67" i="87"/>
  <c r="L67" i="87"/>
  <c r="K67" i="87"/>
  <c r="J67" i="87"/>
  <c r="I67" i="87"/>
  <c r="H67" i="87"/>
  <c r="G67" i="87"/>
  <c r="F67" i="87"/>
  <c r="P66" i="87"/>
  <c r="O66" i="87"/>
  <c r="N66" i="87"/>
  <c r="M66" i="87"/>
  <c r="L66" i="87"/>
  <c r="K66" i="87"/>
  <c r="J66" i="87"/>
  <c r="I66" i="87"/>
  <c r="H66" i="87"/>
  <c r="G66" i="87"/>
  <c r="F66" i="87"/>
  <c r="P65" i="87"/>
  <c r="V61" i="87" s="1"/>
  <c r="O65" i="87"/>
  <c r="U64" i="87" s="1"/>
  <c r="M65" i="87"/>
  <c r="L65" i="87"/>
  <c r="K65" i="87"/>
  <c r="T63" i="87" s="1"/>
  <c r="J65" i="87"/>
  <c r="I65" i="87"/>
  <c r="H65" i="87"/>
  <c r="G65" i="87"/>
  <c r="F65" i="87"/>
  <c r="S64" i="87" s="1"/>
  <c r="Q64" i="87"/>
  <c r="Q63" i="87"/>
  <c r="Q62" i="87"/>
  <c r="Q61" i="87"/>
  <c r="Q60" i="87"/>
  <c r="Q59" i="87"/>
  <c r="Q58" i="87"/>
  <c r="Q57" i="87"/>
  <c r="U56" i="87"/>
  <c r="Q56" i="87"/>
  <c r="Q55" i="87"/>
  <c r="U54" i="87"/>
  <c r="Q54" i="87"/>
  <c r="Q53" i="87"/>
  <c r="Q52" i="87"/>
  <c r="Q51" i="87"/>
  <c r="T50" i="87"/>
  <c r="Q50" i="87"/>
  <c r="S49" i="87"/>
  <c r="Q49" i="87"/>
  <c r="T48" i="87"/>
  <c r="Q48" i="87"/>
  <c r="S47" i="87"/>
  <c r="Q47" i="87"/>
  <c r="T46" i="87"/>
  <c r="Q46" i="87"/>
  <c r="S45" i="87"/>
  <c r="Q45" i="87"/>
  <c r="T44" i="87"/>
  <c r="Q44" i="87"/>
  <c r="S43" i="87"/>
  <c r="Q43" i="87"/>
  <c r="F41" i="87"/>
  <c r="P38" i="87"/>
  <c r="O38" i="87"/>
  <c r="N38" i="87"/>
  <c r="M38" i="87"/>
  <c r="L38" i="87"/>
  <c r="K38" i="87"/>
  <c r="J38" i="87"/>
  <c r="J110" i="87" s="1"/>
  <c r="I38" i="87"/>
  <c r="H38" i="87"/>
  <c r="G38" i="87"/>
  <c r="F38" i="87"/>
  <c r="P37" i="87"/>
  <c r="O37" i="87"/>
  <c r="N37" i="87"/>
  <c r="M37" i="87"/>
  <c r="L37" i="87"/>
  <c r="K37" i="87"/>
  <c r="J37" i="87"/>
  <c r="I37" i="87"/>
  <c r="H37" i="87"/>
  <c r="G37" i="87"/>
  <c r="F37" i="87"/>
  <c r="P36" i="87"/>
  <c r="O36" i="87"/>
  <c r="N36" i="87"/>
  <c r="M36" i="87"/>
  <c r="L36" i="87"/>
  <c r="K36" i="87"/>
  <c r="J36" i="87"/>
  <c r="I36" i="87"/>
  <c r="H36" i="87"/>
  <c r="G36" i="87"/>
  <c r="F36" i="87"/>
  <c r="P35" i="87"/>
  <c r="O35" i="87"/>
  <c r="N35" i="87"/>
  <c r="M35" i="87"/>
  <c r="L35" i="87"/>
  <c r="K35" i="87"/>
  <c r="J35" i="87"/>
  <c r="I35" i="87"/>
  <c r="H35" i="87"/>
  <c r="G35" i="87"/>
  <c r="F35" i="87"/>
  <c r="P34" i="87"/>
  <c r="O34" i="87"/>
  <c r="N34" i="87"/>
  <c r="M34" i="87"/>
  <c r="L34" i="87"/>
  <c r="K34" i="87"/>
  <c r="J34" i="87"/>
  <c r="I34" i="87"/>
  <c r="H34" i="87"/>
  <c r="G34" i="87"/>
  <c r="F34" i="87"/>
  <c r="P33" i="87"/>
  <c r="O33" i="87"/>
  <c r="N33" i="87"/>
  <c r="M33" i="87"/>
  <c r="L33" i="87"/>
  <c r="K33" i="87"/>
  <c r="J33" i="87"/>
  <c r="I33" i="87"/>
  <c r="H33" i="87"/>
  <c r="G33" i="87"/>
  <c r="F33" i="87"/>
  <c r="P32" i="87"/>
  <c r="O32" i="87"/>
  <c r="N32" i="87"/>
  <c r="M32" i="87"/>
  <c r="L32" i="87"/>
  <c r="K32" i="87"/>
  <c r="J32" i="87"/>
  <c r="I32" i="87"/>
  <c r="H32" i="87"/>
  <c r="G32" i="87"/>
  <c r="F32" i="87"/>
  <c r="P31" i="87"/>
  <c r="O31" i="87"/>
  <c r="N31" i="87"/>
  <c r="M31" i="87"/>
  <c r="L31" i="87"/>
  <c r="K31" i="87"/>
  <c r="J31" i="87"/>
  <c r="I31" i="87"/>
  <c r="H31" i="87"/>
  <c r="G31" i="87"/>
  <c r="F31" i="87"/>
  <c r="P30" i="87"/>
  <c r="O30" i="87"/>
  <c r="N30" i="87"/>
  <c r="M30" i="87"/>
  <c r="L30" i="87"/>
  <c r="K30" i="87"/>
  <c r="J30" i="87"/>
  <c r="I30" i="87"/>
  <c r="H30" i="87"/>
  <c r="G30" i="87"/>
  <c r="F30" i="87"/>
  <c r="P29" i="87"/>
  <c r="V28" i="87" s="1"/>
  <c r="O29" i="87"/>
  <c r="U25" i="87" s="1"/>
  <c r="N29" i="87"/>
  <c r="N101" i="87" s="1"/>
  <c r="M29" i="87"/>
  <c r="L29" i="87"/>
  <c r="K29" i="87"/>
  <c r="T24" i="87" s="1"/>
  <c r="J29" i="87"/>
  <c r="I29" i="87"/>
  <c r="H29" i="87"/>
  <c r="G29" i="87"/>
  <c r="F29" i="87"/>
  <c r="S27" i="87" s="1"/>
  <c r="Q28" i="87"/>
  <c r="T27" i="87"/>
  <c r="Q27" i="87"/>
  <c r="Q26" i="87"/>
  <c r="T25" i="87"/>
  <c r="Q25" i="87"/>
  <c r="Q24" i="87"/>
  <c r="Q23" i="87"/>
  <c r="Q22" i="87"/>
  <c r="Q21" i="87"/>
  <c r="V20" i="87"/>
  <c r="T20" i="87"/>
  <c r="Q20" i="87"/>
  <c r="Q19" i="87"/>
  <c r="T18" i="87"/>
  <c r="Q18" i="87"/>
  <c r="Q17" i="87"/>
  <c r="S16" i="87"/>
  <c r="Q16" i="87"/>
  <c r="T15" i="87"/>
  <c r="Q15" i="87"/>
  <c r="Q14" i="87"/>
  <c r="T13" i="87"/>
  <c r="Q13" i="87"/>
  <c r="Q12" i="87"/>
  <c r="T11" i="87"/>
  <c r="Q11" i="87"/>
  <c r="Q10" i="87"/>
  <c r="Q9" i="87"/>
  <c r="V8" i="87"/>
  <c r="T8" i="87"/>
  <c r="Q8" i="87"/>
  <c r="Q7" i="87"/>
  <c r="AV96" i="86"/>
  <c r="AU96" i="86"/>
  <c r="AT96" i="86"/>
  <c r="AS96" i="86"/>
  <c r="AR96" i="86"/>
  <c r="AQ96" i="86"/>
  <c r="AP96" i="86"/>
  <c r="AO96" i="86"/>
  <c r="AN96" i="86"/>
  <c r="AM96" i="86"/>
  <c r="AL96" i="86"/>
  <c r="AE96" i="86"/>
  <c r="M96" i="86"/>
  <c r="AD95" i="86"/>
  <c r="AJ95" i="86" s="1"/>
  <c r="AC95" i="86"/>
  <c r="AB95" i="86"/>
  <c r="AA95" i="86"/>
  <c r="Z95" i="86"/>
  <c r="Y95" i="86"/>
  <c r="AH95" i="86" s="1"/>
  <c r="X95" i="86"/>
  <c r="W95" i="86"/>
  <c r="V95" i="86"/>
  <c r="U95" i="86"/>
  <c r="T95" i="86"/>
  <c r="L95" i="86"/>
  <c r="R95" i="86" s="1"/>
  <c r="K95" i="86"/>
  <c r="Q95" i="86" s="1"/>
  <c r="J95" i="86"/>
  <c r="I95" i="86"/>
  <c r="H95" i="86"/>
  <c r="G95" i="86"/>
  <c r="P95" i="86" s="1"/>
  <c r="F95" i="86"/>
  <c r="E95" i="86"/>
  <c r="D95" i="86"/>
  <c r="C95" i="86"/>
  <c r="B95" i="86"/>
  <c r="O95" i="86" s="1"/>
  <c r="AV94" i="86"/>
  <c r="AT94" i="86"/>
  <c r="AS94" i="86"/>
  <c r="AR94" i="86"/>
  <c r="AJ94" i="86"/>
  <c r="AI94" i="86"/>
  <c r="AH94" i="86"/>
  <c r="AG94" i="86"/>
  <c r="R94" i="86"/>
  <c r="Q94" i="86"/>
  <c r="P94" i="86"/>
  <c r="O94" i="86"/>
  <c r="AV93" i="86"/>
  <c r="AU93" i="86"/>
  <c r="AT93" i="86"/>
  <c r="AR93" i="86"/>
  <c r="AJ93" i="86"/>
  <c r="AI93" i="86"/>
  <c r="AH93" i="86"/>
  <c r="AG93" i="86"/>
  <c r="AE93" i="86"/>
  <c r="R93" i="86"/>
  <c r="Q93" i="86"/>
  <c r="P93" i="86"/>
  <c r="O93" i="86"/>
  <c r="M93" i="86"/>
  <c r="AV92" i="86"/>
  <c r="AU92" i="86"/>
  <c r="AT92" i="86"/>
  <c r="AS92" i="86"/>
  <c r="AR92" i="86"/>
  <c r="AQ92" i="86"/>
  <c r="AP92" i="86"/>
  <c r="AO92" i="86"/>
  <c r="AN92" i="86"/>
  <c r="AM92" i="86"/>
  <c r="AL92" i="86"/>
  <c r="AJ92" i="86"/>
  <c r="AI92" i="86"/>
  <c r="AH92" i="86"/>
  <c r="AG92" i="86"/>
  <c r="AE92" i="86"/>
  <c r="R92" i="86"/>
  <c r="Q92" i="86"/>
  <c r="P92" i="86"/>
  <c r="O92" i="86"/>
  <c r="M92" i="86"/>
  <c r="AV91" i="86"/>
  <c r="AW91" i="86" s="1"/>
  <c r="AU91" i="86"/>
  <c r="AT91" i="86"/>
  <c r="AS91" i="86"/>
  <c r="AR91" i="86"/>
  <c r="AO91" i="86"/>
  <c r="AM91" i="86"/>
  <c r="AJ91" i="86"/>
  <c r="AI91" i="86"/>
  <c r="AH91" i="86"/>
  <c r="AG91" i="86"/>
  <c r="AE91" i="86"/>
  <c r="R91" i="86"/>
  <c r="Q91" i="86"/>
  <c r="P91" i="86"/>
  <c r="O91" i="86"/>
  <c r="M91" i="86"/>
  <c r="AV90" i="86"/>
  <c r="AU90" i="86"/>
  <c r="AT90" i="86"/>
  <c r="AS90" i="86"/>
  <c r="AR90" i="86"/>
  <c r="AQ90" i="86"/>
  <c r="AP90" i="86"/>
  <c r="AO90" i="86"/>
  <c r="AN90" i="86"/>
  <c r="AM90" i="86"/>
  <c r="AL90" i="86"/>
  <c r="AJ90" i="86"/>
  <c r="AI90" i="86"/>
  <c r="AH90" i="86"/>
  <c r="AG90" i="86"/>
  <c r="AE90" i="86"/>
  <c r="R90" i="86"/>
  <c r="Q90" i="86"/>
  <c r="P90" i="86"/>
  <c r="O90" i="86"/>
  <c r="M90" i="86"/>
  <c r="AV89" i="86"/>
  <c r="AU89" i="86"/>
  <c r="AT89" i="86"/>
  <c r="AS89" i="86"/>
  <c r="AR89" i="86"/>
  <c r="AQ89" i="86"/>
  <c r="AO89" i="86"/>
  <c r="AN89" i="86"/>
  <c r="AM89" i="86"/>
  <c r="AL89" i="86"/>
  <c r="AJ89" i="86"/>
  <c r="AI89" i="86"/>
  <c r="AH89" i="86"/>
  <c r="AG89" i="86"/>
  <c r="AE89" i="86"/>
  <c r="R89" i="86"/>
  <c r="Q89" i="86"/>
  <c r="P89" i="86"/>
  <c r="O89" i="86"/>
  <c r="M89" i="86"/>
  <c r="AV88" i="86"/>
  <c r="AU88" i="86"/>
  <c r="AT88" i="86"/>
  <c r="AS88" i="86"/>
  <c r="AR88" i="86"/>
  <c r="AQ88" i="86"/>
  <c r="AP88" i="86"/>
  <c r="AO88" i="86"/>
  <c r="AN88" i="86"/>
  <c r="AL88" i="86"/>
  <c r="AJ88" i="86"/>
  <c r="AI88" i="86"/>
  <c r="AH88" i="86"/>
  <c r="AG88" i="86"/>
  <c r="AE88" i="86"/>
  <c r="R88" i="86"/>
  <c r="Q88" i="86"/>
  <c r="P88" i="86"/>
  <c r="O88" i="86"/>
  <c r="M88" i="86"/>
  <c r="AV87" i="86"/>
  <c r="AW87" i="86" s="1"/>
  <c r="AU87" i="86"/>
  <c r="AT87" i="86"/>
  <c r="AS87" i="86"/>
  <c r="AR87" i="86"/>
  <c r="AQ87" i="86"/>
  <c r="AP87" i="86"/>
  <c r="AO87" i="86"/>
  <c r="AN87" i="86"/>
  <c r="AM87" i="86"/>
  <c r="AL87" i="86"/>
  <c r="AJ87" i="86"/>
  <c r="AI87" i="86"/>
  <c r="AH87" i="86"/>
  <c r="AG87" i="86"/>
  <c r="AE87" i="86"/>
  <c r="R87" i="86"/>
  <c r="Q87" i="86"/>
  <c r="P87" i="86"/>
  <c r="O87" i="86"/>
  <c r="M87" i="86"/>
  <c r="AV86" i="86"/>
  <c r="AU86" i="86"/>
  <c r="AT86" i="86"/>
  <c r="AS86" i="86"/>
  <c r="AR86" i="86"/>
  <c r="AQ86" i="86"/>
  <c r="AP86" i="86"/>
  <c r="AO86" i="86"/>
  <c r="AN86" i="86"/>
  <c r="AM86" i="86"/>
  <c r="AL86" i="86"/>
  <c r="AJ86" i="86"/>
  <c r="AI86" i="86"/>
  <c r="AH86" i="86"/>
  <c r="AG86" i="86"/>
  <c r="AE86" i="86"/>
  <c r="R86" i="86"/>
  <c r="Q86" i="86"/>
  <c r="P86" i="86"/>
  <c r="O86" i="86"/>
  <c r="M86" i="86"/>
  <c r="AV85" i="86"/>
  <c r="AJ85" i="86"/>
  <c r="AI85" i="86"/>
  <c r="AH85" i="86"/>
  <c r="AG85" i="86"/>
  <c r="R85" i="86"/>
  <c r="Q85" i="86"/>
  <c r="P85" i="86"/>
  <c r="O85" i="86"/>
  <c r="AV84" i="86"/>
  <c r="AW84" i="86" s="1"/>
  <c r="AU84" i="86"/>
  <c r="AT84" i="86"/>
  <c r="AS84" i="86"/>
  <c r="AR84" i="86"/>
  <c r="AQ84" i="86"/>
  <c r="AP84" i="86"/>
  <c r="AO84" i="86"/>
  <c r="AN84" i="86"/>
  <c r="AM84" i="86"/>
  <c r="AL84" i="86"/>
  <c r="AJ84" i="86"/>
  <c r="AI84" i="86"/>
  <c r="AH84" i="86"/>
  <c r="AG84" i="86"/>
  <c r="AE84" i="86"/>
  <c r="R84" i="86"/>
  <c r="Q84" i="86"/>
  <c r="P84" i="86"/>
  <c r="O84" i="86"/>
  <c r="M84" i="86"/>
  <c r="AV83" i="86"/>
  <c r="AU83" i="86"/>
  <c r="AT83" i="86"/>
  <c r="AS83" i="86"/>
  <c r="AR83" i="86"/>
  <c r="AQ83" i="86"/>
  <c r="AP83" i="86"/>
  <c r="AO83" i="86"/>
  <c r="AN83" i="86"/>
  <c r="AM83" i="86"/>
  <c r="AL83" i="86"/>
  <c r="AJ83" i="86"/>
  <c r="AI83" i="86"/>
  <c r="AH83" i="86"/>
  <c r="AG83" i="86"/>
  <c r="AE83" i="86"/>
  <c r="R83" i="86"/>
  <c r="Q83" i="86"/>
  <c r="P83" i="86"/>
  <c r="O83" i="86"/>
  <c r="M83" i="86"/>
  <c r="AV82" i="86"/>
  <c r="AU82" i="86"/>
  <c r="AT82" i="86"/>
  <c r="AS82" i="86"/>
  <c r="AR82" i="86"/>
  <c r="AQ82" i="86"/>
  <c r="AP82" i="86"/>
  <c r="AO82" i="86"/>
  <c r="AM82" i="86"/>
  <c r="AJ82" i="86"/>
  <c r="AI82" i="86"/>
  <c r="AH82" i="86"/>
  <c r="AG82" i="86"/>
  <c r="AE82" i="86"/>
  <c r="R82" i="86"/>
  <c r="Q82" i="86"/>
  <c r="P82" i="86"/>
  <c r="O82" i="86"/>
  <c r="M82" i="86"/>
  <c r="AV81" i="86"/>
  <c r="AU81" i="86"/>
  <c r="AW81" i="86" s="1"/>
  <c r="AT81" i="86"/>
  <c r="AS81" i="86"/>
  <c r="AR81" i="86"/>
  <c r="AQ81" i="86"/>
  <c r="AP81" i="86"/>
  <c r="AO81" i="86"/>
  <c r="AN81" i="86"/>
  <c r="AM81" i="86"/>
  <c r="AL81" i="86"/>
  <c r="AJ81" i="86"/>
  <c r="AI81" i="86"/>
  <c r="AH81" i="86"/>
  <c r="AG81" i="86"/>
  <c r="AE81" i="86"/>
  <c r="R81" i="86"/>
  <c r="Q81" i="86"/>
  <c r="P81" i="86"/>
  <c r="O81" i="86"/>
  <c r="M81" i="86"/>
  <c r="AV80" i="86"/>
  <c r="AU80" i="86"/>
  <c r="AT80" i="86"/>
  <c r="AS80" i="86"/>
  <c r="AR80" i="86"/>
  <c r="AQ80" i="86"/>
  <c r="AP80" i="86"/>
  <c r="AO80" i="86"/>
  <c r="AN80" i="86"/>
  <c r="AM80" i="86"/>
  <c r="AL80" i="86"/>
  <c r="AJ80" i="86"/>
  <c r="AI80" i="86"/>
  <c r="AH80" i="86"/>
  <c r="AG80" i="86"/>
  <c r="AE80" i="86"/>
  <c r="R80" i="86"/>
  <c r="Q80" i="86"/>
  <c r="P80" i="86"/>
  <c r="O80" i="86"/>
  <c r="M80" i="86"/>
  <c r="AV79" i="86"/>
  <c r="AW79" i="86" s="1"/>
  <c r="AU79" i="86"/>
  <c r="AT79" i="86"/>
  <c r="AS79" i="86"/>
  <c r="AR79" i="86"/>
  <c r="AQ79" i="86"/>
  <c r="AP79" i="86"/>
  <c r="AO79" i="86"/>
  <c r="AM79" i="86"/>
  <c r="AL79" i="86"/>
  <c r="AJ79" i="86"/>
  <c r="AI79" i="86"/>
  <c r="AH79" i="86"/>
  <c r="AG79" i="86"/>
  <c r="AE79" i="86"/>
  <c r="R79" i="86"/>
  <c r="Q79" i="86"/>
  <c r="P79" i="86"/>
  <c r="O79" i="86"/>
  <c r="M79" i="86"/>
  <c r="AV78" i="86"/>
  <c r="AU78" i="86"/>
  <c r="AT78" i="86"/>
  <c r="AS78" i="86"/>
  <c r="AR78" i="86"/>
  <c r="AQ78" i="86"/>
  <c r="AP78" i="86"/>
  <c r="AO78" i="86"/>
  <c r="AN78" i="86"/>
  <c r="AM78" i="86"/>
  <c r="AL78" i="86"/>
  <c r="AJ78" i="86"/>
  <c r="AI78" i="86"/>
  <c r="AH78" i="86"/>
  <c r="AG78" i="86"/>
  <c r="AE78" i="86"/>
  <c r="R78" i="86"/>
  <c r="Q78" i="86"/>
  <c r="P78" i="86"/>
  <c r="O78" i="86"/>
  <c r="M78" i="86"/>
  <c r="AV77" i="86"/>
  <c r="AU77" i="86"/>
  <c r="AT77" i="86"/>
  <c r="AS77" i="86"/>
  <c r="AR77" i="86"/>
  <c r="AQ77" i="86"/>
  <c r="AP77" i="86"/>
  <c r="AO77" i="86"/>
  <c r="AN77" i="86"/>
  <c r="AM77" i="86"/>
  <c r="AJ77" i="86"/>
  <c r="AI77" i="86"/>
  <c r="AH77" i="86"/>
  <c r="AG77" i="86"/>
  <c r="AE77" i="86"/>
  <c r="R77" i="86"/>
  <c r="Q77" i="86"/>
  <c r="P77" i="86"/>
  <c r="O77" i="86"/>
  <c r="M77" i="86"/>
  <c r="AV76" i="86"/>
  <c r="AU76" i="86"/>
  <c r="AT76" i="86"/>
  <c r="AS76" i="86"/>
  <c r="AR76" i="86"/>
  <c r="AQ76" i="86"/>
  <c r="AP76" i="86"/>
  <c r="AN76" i="86"/>
  <c r="AM76" i="86"/>
  <c r="AL76" i="86"/>
  <c r="AJ76" i="86"/>
  <c r="AI76" i="86"/>
  <c r="AH76" i="86"/>
  <c r="AG76" i="86"/>
  <c r="AE76" i="86"/>
  <c r="R76" i="86"/>
  <c r="Q76" i="86"/>
  <c r="P76" i="86"/>
  <c r="O76" i="86"/>
  <c r="M76" i="86"/>
  <c r="AV75" i="86"/>
  <c r="AW75" i="86" s="1"/>
  <c r="AU75" i="86"/>
  <c r="AT75" i="86"/>
  <c r="AS75" i="86"/>
  <c r="AR75" i="86"/>
  <c r="AQ75" i="86"/>
  <c r="AP75" i="86"/>
  <c r="AO75" i="86"/>
  <c r="AN75" i="86"/>
  <c r="AM75" i="86"/>
  <c r="AL75" i="86"/>
  <c r="AJ75" i="86"/>
  <c r="AI75" i="86"/>
  <c r="AH75" i="86"/>
  <c r="AG75" i="86"/>
  <c r="AE75" i="86"/>
  <c r="R75" i="86"/>
  <c r="Q75" i="86"/>
  <c r="P75" i="86"/>
  <c r="O75" i="86"/>
  <c r="M75" i="86"/>
  <c r="AV74" i="86"/>
  <c r="AW74" i="86" s="1"/>
  <c r="AU74" i="86"/>
  <c r="AT74" i="86"/>
  <c r="AS74" i="86"/>
  <c r="AR74" i="86"/>
  <c r="AQ74" i="86"/>
  <c r="AP74" i="86"/>
  <c r="AO74" i="86"/>
  <c r="AN74" i="86"/>
  <c r="AM74" i="86"/>
  <c r="AL74" i="86"/>
  <c r="AJ74" i="86"/>
  <c r="AI74" i="86"/>
  <c r="AH74" i="86"/>
  <c r="AG74" i="86"/>
  <c r="AE74" i="86"/>
  <c r="R74" i="86"/>
  <c r="Q74" i="86"/>
  <c r="P74" i="86"/>
  <c r="O74" i="86"/>
  <c r="M74" i="86"/>
  <c r="AV73" i="86"/>
  <c r="AW73" i="86" s="1"/>
  <c r="AU73" i="86"/>
  <c r="AT73" i="86"/>
  <c r="AS73" i="86"/>
  <c r="AR73" i="86"/>
  <c r="AQ73" i="86"/>
  <c r="AP73" i="86"/>
  <c r="AO73" i="86"/>
  <c r="AN73" i="86"/>
  <c r="AM73" i="86"/>
  <c r="AL73" i="86"/>
  <c r="AJ73" i="86"/>
  <c r="AI73" i="86"/>
  <c r="AH73" i="86"/>
  <c r="AG73" i="86"/>
  <c r="AE73" i="86"/>
  <c r="R73" i="86"/>
  <c r="Q73" i="86"/>
  <c r="P73" i="86"/>
  <c r="O73" i="86"/>
  <c r="M73" i="86"/>
  <c r="AV72" i="86"/>
  <c r="AU72" i="86"/>
  <c r="AT72" i="86"/>
  <c r="AS72" i="86"/>
  <c r="AR72" i="86"/>
  <c r="AQ72" i="86"/>
  <c r="AP72" i="86"/>
  <c r="AO72" i="86"/>
  <c r="AN72" i="86"/>
  <c r="AM72" i="86"/>
  <c r="AL72" i="86"/>
  <c r="AJ72" i="86"/>
  <c r="AI72" i="86"/>
  <c r="AH72" i="86"/>
  <c r="AG72" i="86"/>
  <c r="AE72" i="86"/>
  <c r="R72" i="86"/>
  <c r="Q72" i="86"/>
  <c r="P72" i="86"/>
  <c r="O72" i="86"/>
  <c r="M72" i="86"/>
  <c r="AV71" i="86"/>
  <c r="AW71" i="86" s="1"/>
  <c r="AU71" i="86"/>
  <c r="AT71" i="86"/>
  <c r="AS71" i="86"/>
  <c r="AR71" i="86"/>
  <c r="AQ71" i="86"/>
  <c r="AP71" i="86"/>
  <c r="AO71" i="86"/>
  <c r="AN71" i="86"/>
  <c r="AM71" i="86"/>
  <c r="AL71" i="86"/>
  <c r="AJ71" i="86"/>
  <c r="AI71" i="86"/>
  <c r="AH71" i="86"/>
  <c r="AG71" i="86"/>
  <c r="AE71" i="86"/>
  <c r="R71" i="86"/>
  <c r="Q71" i="86"/>
  <c r="P71" i="86"/>
  <c r="O71" i="86"/>
  <c r="M71" i="86"/>
  <c r="AV70" i="86"/>
  <c r="AU70" i="86"/>
  <c r="AT70" i="86"/>
  <c r="AS70" i="86"/>
  <c r="AR70" i="86"/>
  <c r="AQ70" i="86"/>
  <c r="AP70" i="86"/>
  <c r="AO70" i="86"/>
  <c r="AN70" i="86"/>
  <c r="AM70" i="86"/>
  <c r="AL70" i="86"/>
  <c r="AJ70" i="86"/>
  <c r="AI70" i="86"/>
  <c r="AH70" i="86"/>
  <c r="AG70" i="86"/>
  <c r="AE70" i="86"/>
  <c r="R70" i="86"/>
  <c r="Q70" i="86"/>
  <c r="P70" i="86"/>
  <c r="O70" i="86"/>
  <c r="M70" i="86"/>
  <c r="AV69" i="86"/>
  <c r="AW69" i="86" s="1"/>
  <c r="AU69" i="86"/>
  <c r="AT69" i="86"/>
  <c r="AS69" i="86"/>
  <c r="AR69" i="86"/>
  <c r="AQ69" i="86"/>
  <c r="AP69" i="86"/>
  <c r="AO69" i="86"/>
  <c r="AN69" i="86"/>
  <c r="AM69" i="86"/>
  <c r="AL69" i="86"/>
  <c r="AJ69" i="86"/>
  <c r="AI69" i="86"/>
  <c r="AH69" i="86"/>
  <c r="AG69" i="86"/>
  <c r="AE69" i="86"/>
  <c r="R69" i="86"/>
  <c r="Q69" i="86"/>
  <c r="P69" i="86"/>
  <c r="O69" i="86"/>
  <c r="M69" i="86"/>
  <c r="AV68" i="86"/>
  <c r="AJ68" i="86"/>
  <c r="AI68" i="86"/>
  <c r="AH68" i="86"/>
  <c r="AG68" i="86"/>
  <c r="R68" i="86"/>
  <c r="Q68" i="86"/>
  <c r="P68" i="86"/>
  <c r="O68" i="86"/>
  <c r="AL66" i="86"/>
  <c r="T66" i="86"/>
  <c r="AV62" i="86"/>
  <c r="AW62" i="86" s="1"/>
  <c r="AU62" i="86"/>
  <c r="AT62" i="86"/>
  <c r="AS62" i="86"/>
  <c r="AR62" i="86"/>
  <c r="AQ62" i="86"/>
  <c r="AP62" i="86"/>
  <c r="AO62" i="86"/>
  <c r="AN62" i="86"/>
  <c r="AM62" i="86"/>
  <c r="AL62" i="86"/>
  <c r="AE62" i="86"/>
  <c r="M62" i="86"/>
  <c r="AD61" i="86"/>
  <c r="AV61" i="86" s="1"/>
  <c r="AC61" i="86"/>
  <c r="AI61" i="86" s="1"/>
  <c r="AB61" i="86"/>
  <c r="AA61" i="86"/>
  <c r="Z61" i="86"/>
  <c r="Y61" i="86"/>
  <c r="X61" i="86"/>
  <c r="W61" i="86"/>
  <c r="V61" i="86"/>
  <c r="AN61" i="86" s="1"/>
  <c r="U61" i="86"/>
  <c r="T61" i="86"/>
  <c r="AG61" i="86" s="1"/>
  <c r="L61" i="86"/>
  <c r="M61" i="86" s="1"/>
  <c r="K61" i="86"/>
  <c r="Q61" i="86" s="1"/>
  <c r="J61" i="86"/>
  <c r="I61" i="86"/>
  <c r="H61" i="86"/>
  <c r="G61" i="86"/>
  <c r="P61" i="86" s="1"/>
  <c r="F61" i="86"/>
  <c r="E61" i="86"/>
  <c r="D61" i="86"/>
  <c r="C61" i="86"/>
  <c r="B61" i="86"/>
  <c r="O61" i="86" s="1"/>
  <c r="AV60" i="86"/>
  <c r="AU60" i="86"/>
  <c r="AT60" i="86"/>
  <c r="AS60" i="86"/>
  <c r="AR60" i="86"/>
  <c r="AQ60" i="86"/>
  <c r="AP60" i="86"/>
  <c r="AO60" i="86"/>
  <c r="AJ60" i="86"/>
  <c r="AI60" i="86"/>
  <c r="AH60" i="86"/>
  <c r="AG60" i="86"/>
  <c r="AE60" i="86"/>
  <c r="R60" i="86"/>
  <c r="Q60" i="86"/>
  <c r="P60" i="86"/>
  <c r="O60" i="86"/>
  <c r="M60" i="86"/>
  <c r="AV59" i="86"/>
  <c r="AU59" i="86"/>
  <c r="AT59" i="86"/>
  <c r="AS59" i="86"/>
  <c r="AJ59" i="86"/>
  <c r="AI59" i="86"/>
  <c r="AH59" i="86"/>
  <c r="AG59" i="86"/>
  <c r="AE59" i="86"/>
  <c r="R59" i="86"/>
  <c r="Q59" i="86"/>
  <c r="P59" i="86"/>
  <c r="O59" i="86"/>
  <c r="M59" i="86"/>
  <c r="AV58" i="86"/>
  <c r="AW58" i="86" s="1"/>
  <c r="AU58" i="86"/>
  <c r="AT58" i="86"/>
  <c r="AS58" i="86"/>
  <c r="AR58" i="86"/>
  <c r="AQ58" i="86"/>
  <c r="AP58" i="86"/>
  <c r="AO58" i="86"/>
  <c r="AN58" i="86"/>
  <c r="AM58" i="86"/>
  <c r="AL58" i="86"/>
  <c r="AJ58" i="86"/>
  <c r="AI58" i="86"/>
  <c r="AH58" i="86"/>
  <c r="AG58" i="86"/>
  <c r="AE58" i="86"/>
  <c r="R58" i="86"/>
  <c r="Q58" i="86"/>
  <c r="P58" i="86"/>
  <c r="O58" i="86"/>
  <c r="M58" i="86"/>
  <c r="AV57" i="86"/>
  <c r="AU57" i="86"/>
  <c r="AT57" i="86"/>
  <c r="AS57" i="86"/>
  <c r="AR57" i="86"/>
  <c r="AP57" i="86"/>
  <c r="AO57" i="86"/>
  <c r="AN57" i="86"/>
  <c r="AM57" i="86"/>
  <c r="AL57" i="86"/>
  <c r="AJ57" i="86"/>
  <c r="AI57" i="86"/>
  <c r="AH57" i="86"/>
  <c r="AG57" i="86"/>
  <c r="AE57" i="86"/>
  <c r="R57" i="86"/>
  <c r="Q57" i="86"/>
  <c r="P57" i="86"/>
  <c r="O57" i="86"/>
  <c r="M57" i="86"/>
  <c r="AV56" i="86"/>
  <c r="AW56" i="86" s="1"/>
  <c r="AU56" i="86"/>
  <c r="AT56" i="86"/>
  <c r="AS56" i="86"/>
  <c r="AR56" i="86"/>
  <c r="AQ56" i="86"/>
  <c r="AL56" i="86"/>
  <c r="AJ56" i="86"/>
  <c r="AI56" i="86"/>
  <c r="AH56" i="86"/>
  <c r="AG56" i="86"/>
  <c r="AE56" i="86"/>
  <c r="R56" i="86"/>
  <c r="Q56" i="86"/>
  <c r="P56" i="86"/>
  <c r="O56" i="86"/>
  <c r="M56" i="86"/>
  <c r="AV55" i="86"/>
  <c r="AU55" i="86"/>
  <c r="AT55" i="86"/>
  <c r="AS55" i="86"/>
  <c r="AR55" i="86"/>
  <c r="AQ55" i="86"/>
  <c r="AP55" i="86"/>
  <c r="AO55" i="86"/>
  <c r="AN55" i="86"/>
  <c r="AM55" i="86"/>
  <c r="AL55" i="86"/>
  <c r="AJ55" i="86"/>
  <c r="AI55" i="86"/>
  <c r="AH55" i="86"/>
  <c r="AG55" i="86"/>
  <c r="AE55" i="86"/>
  <c r="R55" i="86"/>
  <c r="Q55" i="86"/>
  <c r="P55" i="86"/>
  <c r="O55" i="86"/>
  <c r="M55" i="86"/>
  <c r="AV54" i="86"/>
  <c r="AU54" i="86"/>
  <c r="AT54" i="86"/>
  <c r="AS54" i="86"/>
  <c r="AR54" i="86"/>
  <c r="AQ54" i="86"/>
  <c r="AP54" i="86"/>
  <c r="AO54" i="86"/>
  <c r="AN54" i="86"/>
  <c r="AM54" i="86"/>
  <c r="AL54" i="86"/>
  <c r="AJ54" i="86"/>
  <c r="AI54" i="86"/>
  <c r="AH54" i="86"/>
  <c r="AG54" i="86"/>
  <c r="AE54" i="86"/>
  <c r="R54" i="86"/>
  <c r="Q54" i="86"/>
  <c r="P54" i="86"/>
  <c r="O54" i="86"/>
  <c r="M54" i="86"/>
  <c r="AV53" i="86"/>
  <c r="AU53" i="86"/>
  <c r="AT53" i="86"/>
  <c r="AS53" i="86"/>
  <c r="AR53" i="86"/>
  <c r="AQ53" i="86"/>
  <c r="AP53" i="86"/>
  <c r="AO53" i="86"/>
  <c r="AN53" i="86"/>
  <c r="AM53" i="86"/>
  <c r="AL53" i="86"/>
  <c r="AJ53" i="86"/>
  <c r="AI53" i="86"/>
  <c r="AH53" i="86"/>
  <c r="AG53" i="86"/>
  <c r="AE53" i="86"/>
  <c r="R53" i="86"/>
  <c r="Q53" i="86"/>
  <c r="P53" i="86"/>
  <c r="O53" i="86"/>
  <c r="M53" i="86"/>
  <c r="AV52" i="86"/>
  <c r="AU52" i="86"/>
  <c r="AT52" i="86"/>
  <c r="AS52" i="86"/>
  <c r="AR52" i="86"/>
  <c r="AQ52" i="86"/>
  <c r="AP52" i="86"/>
  <c r="AO52" i="86"/>
  <c r="AN52" i="86"/>
  <c r="AM52" i="86"/>
  <c r="AL52" i="86"/>
  <c r="AJ52" i="86"/>
  <c r="AI52" i="86"/>
  <c r="AH52" i="86"/>
  <c r="AG52" i="86"/>
  <c r="AE52" i="86"/>
  <c r="R52" i="86"/>
  <c r="Q52" i="86"/>
  <c r="P52" i="86"/>
  <c r="O52" i="86"/>
  <c r="M52" i="86"/>
  <c r="AV51" i="86"/>
  <c r="AU51" i="86"/>
  <c r="AT51" i="86"/>
  <c r="AS51" i="86"/>
  <c r="AR51" i="86"/>
  <c r="AQ51" i="86"/>
  <c r="AP51" i="86"/>
  <c r="AO51" i="86"/>
  <c r="AN51" i="86"/>
  <c r="AM51" i="86"/>
  <c r="AL51" i="86"/>
  <c r="AJ51" i="86"/>
  <c r="AI51" i="86"/>
  <c r="AH51" i="86"/>
  <c r="AG51" i="86"/>
  <c r="AE51" i="86"/>
  <c r="R51" i="86"/>
  <c r="Q51" i="86"/>
  <c r="P51" i="86"/>
  <c r="O51" i="86"/>
  <c r="M51" i="86"/>
  <c r="AV50" i="86"/>
  <c r="AU50" i="86"/>
  <c r="AT50" i="86"/>
  <c r="AS50" i="86"/>
  <c r="AR50" i="86"/>
  <c r="AQ50" i="86"/>
  <c r="AP50" i="86"/>
  <c r="AO50" i="86"/>
  <c r="AN50" i="86"/>
  <c r="AM50" i="86"/>
  <c r="AL50" i="86"/>
  <c r="AJ50" i="86"/>
  <c r="AI50" i="86"/>
  <c r="AH50" i="86"/>
  <c r="AG50" i="86"/>
  <c r="AE50" i="86"/>
  <c r="R50" i="86"/>
  <c r="Q50" i="86"/>
  <c r="P50" i="86"/>
  <c r="O50" i="86"/>
  <c r="M50" i="86"/>
  <c r="AV49" i="86"/>
  <c r="AU49" i="86"/>
  <c r="AT49" i="86"/>
  <c r="AS49" i="86"/>
  <c r="AR49" i="86"/>
  <c r="AQ49" i="86"/>
  <c r="AP49" i="86"/>
  <c r="AO49" i="86"/>
  <c r="AN49" i="86"/>
  <c r="AM49" i="86"/>
  <c r="AL49" i="86"/>
  <c r="AJ49" i="86"/>
  <c r="AI49" i="86"/>
  <c r="AH49" i="86"/>
  <c r="AG49" i="86"/>
  <c r="AE49" i="86"/>
  <c r="R49" i="86"/>
  <c r="Q49" i="86"/>
  <c r="P49" i="86"/>
  <c r="O49" i="86"/>
  <c r="M49" i="86"/>
  <c r="AV48" i="86"/>
  <c r="AU48" i="86"/>
  <c r="AW48" i="86" s="1"/>
  <c r="AT48" i="86"/>
  <c r="AS48" i="86"/>
  <c r="AR48" i="86"/>
  <c r="AQ48" i="86"/>
  <c r="AP48" i="86"/>
  <c r="AO48" i="86"/>
  <c r="AN48" i="86"/>
  <c r="AM48" i="86"/>
  <c r="AL48" i="86"/>
  <c r="AJ48" i="86"/>
  <c r="AI48" i="86"/>
  <c r="AH48" i="86"/>
  <c r="AG48" i="86"/>
  <c r="AE48" i="86"/>
  <c r="R48" i="86"/>
  <c r="Q48" i="86"/>
  <c r="P48" i="86"/>
  <c r="O48" i="86"/>
  <c r="M48" i="86"/>
  <c r="AV47" i="86"/>
  <c r="AU47" i="86"/>
  <c r="AT47" i="86"/>
  <c r="AS47" i="86"/>
  <c r="AR47" i="86"/>
  <c r="AQ47" i="86"/>
  <c r="AP47" i="86"/>
  <c r="AO47" i="86"/>
  <c r="AN47" i="86"/>
  <c r="AM47" i="86"/>
  <c r="AL47" i="86"/>
  <c r="AJ47" i="86"/>
  <c r="AI47" i="86"/>
  <c r="AH47" i="86"/>
  <c r="AG47" i="86"/>
  <c r="AE47" i="86"/>
  <c r="R47" i="86"/>
  <c r="Q47" i="86"/>
  <c r="P47" i="86"/>
  <c r="O47" i="86"/>
  <c r="M47" i="86"/>
  <c r="AV46" i="86"/>
  <c r="AU46" i="86"/>
  <c r="AT46" i="86"/>
  <c r="AS46" i="86"/>
  <c r="AR46" i="86"/>
  <c r="AQ46" i="86"/>
  <c r="AP46" i="86"/>
  <c r="AO46" i="86"/>
  <c r="AN46" i="86"/>
  <c r="AM46" i="86"/>
  <c r="AL46" i="86"/>
  <c r="AJ46" i="86"/>
  <c r="AI46" i="86"/>
  <c r="AH46" i="86"/>
  <c r="AG46" i="86"/>
  <c r="AE46" i="86"/>
  <c r="R46" i="86"/>
  <c r="Q46" i="86"/>
  <c r="P46" i="86"/>
  <c r="O46" i="86"/>
  <c r="M46" i="86"/>
  <c r="AV45" i="86"/>
  <c r="AW45" i="86" s="1"/>
  <c r="AU45" i="86"/>
  <c r="AT45" i="86"/>
  <c r="AS45" i="86"/>
  <c r="AR45" i="86"/>
  <c r="AQ45" i="86"/>
  <c r="AP45" i="86"/>
  <c r="AO45" i="86"/>
  <c r="AN45" i="86"/>
  <c r="AM45" i="86"/>
  <c r="AL45" i="86"/>
  <c r="AJ45" i="86"/>
  <c r="AI45" i="86"/>
  <c r="AH45" i="86"/>
  <c r="AG45" i="86"/>
  <c r="AE45" i="86"/>
  <c r="R45" i="86"/>
  <c r="Q45" i="86"/>
  <c r="P45" i="86"/>
  <c r="O45" i="86"/>
  <c r="M45" i="86"/>
  <c r="AV44" i="86"/>
  <c r="AU44" i="86"/>
  <c r="AW44" i="86" s="1"/>
  <c r="AT44" i="86"/>
  <c r="AS44" i="86"/>
  <c r="AR44" i="86"/>
  <c r="AQ44" i="86"/>
  <c r="AP44" i="86"/>
  <c r="AO44" i="86"/>
  <c r="AN44" i="86"/>
  <c r="AM44" i="86"/>
  <c r="AL44" i="86"/>
  <c r="AJ44" i="86"/>
  <c r="AI44" i="86"/>
  <c r="AH44" i="86"/>
  <c r="AG44" i="86"/>
  <c r="AE44" i="86"/>
  <c r="R44" i="86"/>
  <c r="Q44" i="86"/>
  <c r="P44" i="86"/>
  <c r="O44" i="86"/>
  <c r="M44" i="86"/>
  <c r="AV43" i="86"/>
  <c r="AU43" i="86"/>
  <c r="AT43" i="86"/>
  <c r="AS43" i="86"/>
  <c r="AR43" i="86"/>
  <c r="AQ43" i="86"/>
  <c r="AP43" i="86"/>
  <c r="AO43" i="86"/>
  <c r="AN43" i="86"/>
  <c r="AM43" i="86"/>
  <c r="AL43" i="86"/>
  <c r="AJ43" i="86"/>
  <c r="AI43" i="86"/>
  <c r="AH43" i="86"/>
  <c r="AG43" i="86"/>
  <c r="AE43" i="86"/>
  <c r="R43" i="86"/>
  <c r="Q43" i="86"/>
  <c r="P43" i="86"/>
  <c r="O43" i="86"/>
  <c r="M43" i="86"/>
  <c r="AV42" i="86"/>
  <c r="AW42" i="86" s="1"/>
  <c r="AU42" i="86"/>
  <c r="AT42" i="86"/>
  <c r="AS42" i="86"/>
  <c r="AR42" i="86"/>
  <c r="AQ42" i="86"/>
  <c r="AP42" i="86"/>
  <c r="AO42" i="86"/>
  <c r="AN42" i="86"/>
  <c r="AM42" i="86"/>
  <c r="AL42" i="86"/>
  <c r="AJ42" i="86"/>
  <c r="AI42" i="86"/>
  <c r="AH42" i="86"/>
  <c r="AG42" i="86"/>
  <c r="AE42" i="86"/>
  <c r="R42" i="86"/>
  <c r="Q42" i="86"/>
  <c r="P42" i="86"/>
  <c r="O42" i="86"/>
  <c r="M42" i="86"/>
  <c r="AV41" i="86"/>
  <c r="AU41" i="86"/>
  <c r="AT41" i="86"/>
  <c r="AS41" i="86"/>
  <c r="AR41" i="86"/>
  <c r="AQ41" i="86"/>
  <c r="AP41" i="86"/>
  <c r="AO41" i="86"/>
  <c r="AN41" i="86"/>
  <c r="AM41" i="86"/>
  <c r="AL41" i="86"/>
  <c r="AJ41" i="86"/>
  <c r="AI41" i="86"/>
  <c r="AH41" i="86"/>
  <c r="AG41" i="86"/>
  <c r="AE41" i="86"/>
  <c r="R41" i="86"/>
  <c r="Q41" i="86"/>
  <c r="P41" i="86"/>
  <c r="O41" i="86"/>
  <c r="M41" i="86"/>
  <c r="AV40" i="86"/>
  <c r="AU40" i="86"/>
  <c r="AT40" i="86"/>
  <c r="AS40" i="86"/>
  <c r="AR40" i="86"/>
  <c r="AQ40" i="86"/>
  <c r="AP40" i="86"/>
  <c r="AO40" i="86"/>
  <c r="AN40" i="86"/>
  <c r="AM40" i="86"/>
  <c r="AL40" i="86"/>
  <c r="AJ40" i="86"/>
  <c r="AI40" i="86"/>
  <c r="AH40" i="86"/>
  <c r="AG40" i="86"/>
  <c r="AE40" i="86"/>
  <c r="R40" i="86"/>
  <c r="Q40" i="86"/>
  <c r="P40" i="86"/>
  <c r="O40" i="86"/>
  <c r="M40" i="86"/>
  <c r="AV39" i="86"/>
  <c r="AU39" i="86"/>
  <c r="AT39" i="86"/>
  <c r="AS39" i="86"/>
  <c r="AR39" i="86"/>
  <c r="AQ39" i="86"/>
  <c r="AP39" i="86"/>
  <c r="AO39" i="86"/>
  <c r="AN39" i="86"/>
  <c r="AM39" i="86"/>
  <c r="AL39" i="86"/>
  <c r="AJ39" i="86"/>
  <c r="AI39" i="86"/>
  <c r="AH39" i="86"/>
  <c r="AG39" i="86"/>
  <c r="AE39" i="86"/>
  <c r="R39" i="86"/>
  <c r="Q39" i="86"/>
  <c r="P39" i="86"/>
  <c r="P62" i="86" s="1"/>
  <c r="O39" i="86"/>
  <c r="M39" i="86"/>
  <c r="AL37" i="86"/>
  <c r="T37" i="86"/>
  <c r="AV33" i="86"/>
  <c r="AU33" i="86"/>
  <c r="AT33" i="86"/>
  <c r="AS33" i="86"/>
  <c r="AR33" i="86"/>
  <c r="AQ33" i="86"/>
  <c r="AP33" i="86"/>
  <c r="AO33" i="86"/>
  <c r="AN33" i="86"/>
  <c r="AM33" i="86"/>
  <c r="AL33" i="86"/>
  <c r="AE33" i="86"/>
  <c r="M33" i="86"/>
  <c r="AD32" i="86"/>
  <c r="AC32" i="86"/>
  <c r="AI32" i="86" s="1"/>
  <c r="AB32" i="86"/>
  <c r="AA32" i="86"/>
  <c r="Z32" i="86"/>
  <c r="Y32" i="86"/>
  <c r="X32" i="86"/>
  <c r="W32" i="86"/>
  <c r="V32" i="86"/>
  <c r="U32" i="86"/>
  <c r="T32" i="86"/>
  <c r="AG32" i="86" s="1"/>
  <c r="L32" i="86"/>
  <c r="R32" i="86" s="1"/>
  <c r="K32" i="86"/>
  <c r="Q32" i="86" s="1"/>
  <c r="J32" i="86"/>
  <c r="I32" i="86"/>
  <c r="H32" i="86"/>
  <c r="G32" i="86"/>
  <c r="P32" i="86" s="1"/>
  <c r="F32" i="86"/>
  <c r="E32" i="86"/>
  <c r="D32" i="86"/>
  <c r="C32" i="86"/>
  <c r="B32" i="86"/>
  <c r="O32" i="86" s="1"/>
  <c r="AV31" i="86"/>
  <c r="AU31" i="86"/>
  <c r="AT31" i="86"/>
  <c r="AS31" i="86"/>
  <c r="AR31" i="86"/>
  <c r="AQ31" i="86"/>
  <c r="AP31" i="86"/>
  <c r="AO31" i="86"/>
  <c r="AN31" i="86"/>
  <c r="AM31" i="86"/>
  <c r="AL31" i="86"/>
  <c r="AJ31" i="86"/>
  <c r="AI31" i="86"/>
  <c r="AH31" i="86"/>
  <c r="AG31" i="86"/>
  <c r="AE31" i="86"/>
  <c r="R31" i="86"/>
  <c r="Q31" i="86"/>
  <c r="P31" i="86"/>
  <c r="O31" i="86"/>
  <c r="M31" i="86"/>
  <c r="AV30" i="86"/>
  <c r="AW30" i="86" s="1"/>
  <c r="AU30" i="86"/>
  <c r="AT30" i="86"/>
  <c r="AS30" i="86"/>
  <c r="AR30" i="86"/>
  <c r="AQ30" i="86"/>
  <c r="AP30" i="86"/>
  <c r="AO30" i="86"/>
  <c r="AN30" i="86"/>
  <c r="AM30" i="86"/>
  <c r="AL30" i="86"/>
  <c r="AJ30" i="86"/>
  <c r="AI30" i="86"/>
  <c r="AH30" i="86"/>
  <c r="AG30" i="86"/>
  <c r="AE30" i="86"/>
  <c r="R30" i="86"/>
  <c r="Q30" i="86"/>
  <c r="P30" i="86"/>
  <c r="O30" i="86"/>
  <c r="M30" i="86"/>
  <c r="AV29" i="86"/>
  <c r="AW29" i="86" s="1"/>
  <c r="AU29" i="86"/>
  <c r="AT29" i="86"/>
  <c r="AS29" i="86"/>
  <c r="AR29" i="86"/>
  <c r="AQ29" i="86"/>
  <c r="AP29" i="86"/>
  <c r="AO29" i="86"/>
  <c r="AM29" i="86"/>
  <c r="AL29" i="86"/>
  <c r="AJ29" i="86"/>
  <c r="AI29" i="86"/>
  <c r="AH29" i="86"/>
  <c r="AG29" i="86"/>
  <c r="AE29" i="86"/>
  <c r="R29" i="86"/>
  <c r="Q29" i="86"/>
  <c r="P29" i="86"/>
  <c r="O29" i="86"/>
  <c r="M29" i="86"/>
  <c r="AV28" i="86"/>
  <c r="AU28" i="86"/>
  <c r="AT28" i="86"/>
  <c r="AS28" i="86"/>
  <c r="AR28" i="86"/>
  <c r="AQ28" i="86"/>
  <c r="AP28" i="86"/>
  <c r="AO28" i="86"/>
  <c r="AN28" i="86"/>
  <c r="AM28" i="86"/>
  <c r="AL28" i="86"/>
  <c r="AJ28" i="86"/>
  <c r="AI28" i="86"/>
  <c r="AH28" i="86"/>
  <c r="AG28" i="86"/>
  <c r="AE28" i="86"/>
  <c r="R28" i="86"/>
  <c r="Q28" i="86"/>
  <c r="P28" i="86"/>
  <c r="O28" i="86"/>
  <c r="M28" i="86"/>
  <c r="AV27" i="86"/>
  <c r="AU27" i="86"/>
  <c r="AT27" i="86"/>
  <c r="AS27" i="86"/>
  <c r="AR27" i="86"/>
  <c r="AQ27" i="86"/>
  <c r="AP27" i="86"/>
  <c r="AO27" i="86"/>
  <c r="AN27" i="86"/>
  <c r="AM27" i="86"/>
  <c r="AJ27" i="86"/>
  <c r="AI27" i="86"/>
  <c r="AH27" i="86"/>
  <c r="AG27" i="86"/>
  <c r="AE27" i="86"/>
  <c r="R27" i="86"/>
  <c r="Q27" i="86"/>
  <c r="P27" i="86"/>
  <c r="O27" i="86"/>
  <c r="M27" i="86"/>
  <c r="AV26" i="86"/>
  <c r="AW26" i="86" s="1"/>
  <c r="AU26" i="86"/>
  <c r="AT26" i="86"/>
  <c r="AS26" i="86"/>
  <c r="AR26" i="86"/>
  <c r="AQ26" i="86"/>
  <c r="AP26" i="86"/>
  <c r="AO26" i="86"/>
  <c r="AN26" i="86"/>
  <c r="AM26" i="86"/>
  <c r="AL26" i="86"/>
  <c r="AJ26" i="86"/>
  <c r="AI26" i="86"/>
  <c r="AH26" i="86"/>
  <c r="AG26" i="86"/>
  <c r="AE26" i="86"/>
  <c r="R26" i="86"/>
  <c r="Q26" i="86"/>
  <c r="P26" i="86"/>
  <c r="O26" i="86"/>
  <c r="M26" i="86"/>
  <c r="AV25" i="86"/>
  <c r="AW25" i="86" s="1"/>
  <c r="AU25" i="86"/>
  <c r="AT25" i="86"/>
  <c r="AS25" i="86"/>
  <c r="AR25" i="86"/>
  <c r="AQ25" i="86"/>
  <c r="AP25" i="86"/>
  <c r="AO25" i="86"/>
  <c r="AN25" i="86"/>
  <c r="AM25" i="86"/>
  <c r="AL25" i="86"/>
  <c r="AJ25" i="86"/>
  <c r="AI25" i="86"/>
  <c r="AH25" i="86"/>
  <c r="AG25" i="86"/>
  <c r="AE25" i="86"/>
  <c r="R25" i="86"/>
  <c r="Q25" i="86"/>
  <c r="P25" i="86"/>
  <c r="O25" i="86"/>
  <c r="M25" i="86"/>
  <c r="AV24" i="86"/>
  <c r="AU24" i="86"/>
  <c r="AT24" i="86"/>
  <c r="AS24" i="86"/>
  <c r="AR24" i="86"/>
  <c r="AQ24" i="86"/>
  <c r="AP24" i="86"/>
  <c r="AO24" i="86"/>
  <c r="AN24" i="86"/>
  <c r="AM24" i="86"/>
  <c r="AL24" i="86"/>
  <c r="AJ24" i="86"/>
  <c r="AI24" i="86"/>
  <c r="AH24" i="86"/>
  <c r="AG24" i="86"/>
  <c r="AE24" i="86"/>
  <c r="R24" i="86"/>
  <c r="Q24" i="86"/>
  <c r="P24" i="86"/>
  <c r="O24" i="86"/>
  <c r="M24" i="86"/>
  <c r="AV23" i="86"/>
  <c r="AU23" i="86"/>
  <c r="AT23" i="86"/>
  <c r="AS23" i="86"/>
  <c r="AR23" i="86"/>
  <c r="AQ23" i="86"/>
  <c r="AP23" i="86"/>
  <c r="AN23" i="86"/>
  <c r="AM23" i="86"/>
  <c r="AL23" i="86"/>
  <c r="AJ23" i="86"/>
  <c r="AI23" i="86"/>
  <c r="AH23" i="86"/>
  <c r="AG23" i="86"/>
  <c r="AE23" i="86"/>
  <c r="R23" i="86"/>
  <c r="Q23" i="86"/>
  <c r="P23" i="86"/>
  <c r="O23" i="86"/>
  <c r="M23" i="86"/>
  <c r="AV22" i="86"/>
  <c r="AU22" i="86"/>
  <c r="AT22" i="86"/>
  <c r="AS22" i="86"/>
  <c r="AR22" i="86"/>
  <c r="AQ22" i="86"/>
  <c r="AP22" i="86"/>
  <c r="AO22" i="86"/>
  <c r="AN22" i="86"/>
  <c r="AM22" i="86"/>
  <c r="AL22" i="86"/>
  <c r="AJ22" i="86"/>
  <c r="AI22" i="86"/>
  <c r="AH22" i="86"/>
  <c r="AG22" i="86"/>
  <c r="AE22" i="86"/>
  <c r="R22" i="86"/>
  <c r="Q22" i="86"/>
  <c r="P22" i="86"/>
  <c r="O22" i="86"/>
  <c r="M22" i="86"/>
  <c r="AV21" i="86"/>
  <c r="AU21" i="86"/>
  <c r="AW21" i="86" s="1"/>
  <c r="AT21" i="86"/>
  <c r="AS21" i="86"/>
  <c r="AR21" i="86"/>
  <c r="AQ21" i="86"/>
  <c r="AP21" i="86"/>
  <c r="AO21" i="86"/>
  <c r="AN21" i="86"/>
  <c r="AM21" i="86"/>
  <c r="AL21" i="86"/>
  <c r="AJ21" i="86"/>
  <c r="AI21" i="86"/>
  <c r="AH21" i="86"/>
  <c r="AG21" i="86"/>
  <c r="AE21" i="86"/>
  <c r="R21" i="86"/>
  <c r="Q21" i="86"/>
  <c r="P21" i="86"/>
  <c r="O21" i="86"/>
  <c r="M21" i="86"/>
  <c r="AV20" i="86"/>
  <c r="AU20" i="86"/>
  <c r="AT20" i="86"/>
  <c r="AS20" i="86"/>
  <c r="AR20" i="86"/>
  <c r="AQ20" i="86"/>
  <c r="AP20" i="86"/>
  <c r="AO20" i="86"/>
  <c r="AN20" i="86"/>
  <c r="AM20" i="86"/>
  <c r="AL20" i="86"/>
  <c r="AJ20" i="86"/>
  <c r="AI20" i="86"/>
  <c r="AH20" i="86"/>
  <c r="AG20" i="86"/>
  <c r="AE20" i="86"/>
  <c r="R20" i="86"/>
  <c r="Q20" i="86"/>
  <c r="P20" i="86"/>
  <c r="O20" i="86"/>
  <c r="M20" i="86"/>
  <c r="AV19" i="86"/>
  <c r="AU19" i="86"/>
  <c r="AT19" i="86"/>
  <c r="AS19" i="86"/>
  <c r="AR19" i="86"/>
  <c r="AQ19" i="86"/>
  <c r="AP19" i="86"/>
  <c r="AO19" i="86"/>
  <c r="AN19" i="86"/>
  <c r="AM19" i="86"/>
  <c r="AL19" i="86"/>
  <c r="AJ19" i="86"/>
  <c r="AI19" i="86"/>
  <c r="AH19" i="86"/>
  <c r="AG19" i="86"/>
  <c r="AE19" i="86"/>
  <c r="R19" i="86"/>
  <c r="Q19" i="86"/>
  <c r="P19" i="86"/>
  <c r="O19" i="86"/>
  <c r="M19" i="86"/>
  <c r="AV18" i="86"/>
  <c r="AU18" i="86"/>
  <c r="AT18" i="86"/>
  <c r="AS18" i="86"/>
  <c r="AR18" i="86"/>
  <c r="AQ18" i="86"/>
  <c r="AP18" i="86"/>
  <c r="AO18" i="86"/>
  <c r="AN18" i="86"/>
  <c r="AM18" i="86"/>
  <c r="AL18" i="86"/>
  <c r="AJ18" i="86"/>
  <c r="AI18" i="86"/>
  <c r="AH18" i="86"/>
  <c r="AG18" i="86"/>
  <c r="AE18" i="86"/>
  <c r="R18" i="86"/>
  <c r="Q18" i="86"/>
  <c r="P18" i="86"/>
  <c r="O18" i="86"/>
  <c r="M18" i="86"/>
  <c r="AV17" i="86"/>
  <c r="AU17" i="86"/>
  <c r="AT17" i="86"/>
  <c r="AS17" i="86"/>
  <c r="AR17" i="86"/>
  <c r="AQ17" i="86"/>
  <c r="AP17" i="86"/>
  <c r="AO17" i="86"/>
  <c r="AN17" i="86"/>
  <c r="AM17" i="86"/>
  <c r="AL17" i="86"/>
  <c r="AJ17" i="86"/>
  <c r="AI17" i="86"/>
  <c r="AH17" i="86"/>
  <c r="AG17" i="86"/>
  <c r="AE17" i="86"/>
  <c r="R17" i="86"/>
  <c r="Q17" i="86"/>
  <c r="P17" i="86"/>
  <c r="O17" i="86"/>
  <c r="M17" i="86"/>
  <c r="AV16" i="86"/>
  <c r="AU16" i="86"/>
  <c r="AT16" i="86"/>
  <c r="AS16" i="86"/>
  <c r="AR16" i="86"/>
  <c r="AQ16" i="86"/>
  <c r="AP16" i="86"/>
  <c r="AO16" i="86"/>
  <c r="AN16" i="86"/>
  <c r="AM16" i="86"/>
  <c r="AL16" i="86"/>
  <c r="AJ16" i="86"/>
  <c r="AI16" i="86"/>
  <c r="AH16" i="86"/>
  <c r="AG16" i="86"/>
  <c r="AE16" i="86"/>
  <c r="R16" i="86"/>
  <c r="Q16" i="86"/>
  <c r="P16" i="86"/>
  <c r="O16" i="86"/>
  <c r="M16" i="86"/>
  <c r="AV15" i="86"/>
  <c r="AW15" i="86" s="1"/>
  <c r="AU15" i="86"/>
  <c r="AT15" i="86"/>
  <c r="AS15" i="86"/>
  <c r="AR15" i="86"/>
  <c r="AQ15" i="86"/>
  <c r="AP15" i="86"/>
  <c r="AO15" i="86"/>
  <c r="AN15" i="86"/>
  <c r="AM15" i="86"/>
  <c r="AL15" i="86"/>
  <c r="AJ15" i="86"/>
  <c r="AI15" i="86"/>
  <c r="AH15" i="86"/>
  <c r="AG15" i="86"/>
  <c r="AE15" i="86"/>
  <c r="R15" i="86"/>
  <c r="Q15" i="86"/>
  <c r="P15" i="86"/>
  <c r="O15" i="86"/>
  <c r="M15" i="86"/>
  <c r="AV14" i="86"/>
  <c r="AU14" i="86"/>
  <c r="AT14" i="86"/>
  <c r="AS14" i="86"/>
  <c r="AR14" i="86"/>
  <c r="AQ14" i="86"/>
  <c r="AP14" i="86"/>
  <c r="AO14" i="86"/>
  <c r="AN14" i="86"/>
  <c r="AM14" i="86"/>
  <c r="AL14" i="86"/>
  <c r="AJ14" i="86"/>
  <c r="AI14" i="86"/>
  <c r="AH14" i="86"/>
  <c r="AG14" i="86"/>
  <c r="AE14" i="86"/>
  <c r="R14" i="86"/>
  <c r="Q14" i="86"/>
  <c r="P14" i="86"/>
  <c r="O14" i="86"/>
  <c r="M14" i="86"/>
  <c r="AV13" i="86"/>
  <c r="AU13" i="86"/>
  <c r="AT13" i="86"/>
  <c r="AS13" i="86"/>
  <c r="AR13" i="86"/>
  <c r="AQ13" i="86"/>
  <c r="AP13" i="86"/>
  <c r="AO13" i="86"/>
  <c r="AN13" i="86"/>
  <c r="AM13" i="86"/>
  <c r="AL13" i="86"/>
  <c r="AJ13" i="86"/>
  <c r="AI13" i="86"/>
  <c r="AH13" i="86"/>
  <c r="AG13" i="86"/>
  <c r="AE13" i="86"/>
  <c r="R13" i="86"/>
  <c r="Q13" i="86"/>
  <c r="P13" i="86"/>
  <c r="O13" i="86"/>
  <c r="M13" i="86"/>
  <c r="AV12" i="86"/>
  <c r="AU12" i="86"/>
  <c r="AT12" i="86"/>
  <c r="AS12" i="86"/>
  <c r="AR12" i="86"/>
  <c r="AQ12" i="86"/>
  <c r="AP12" i="86"/>
  <c r="AO12" i="86"/>
  <c r="AN12" i="86"/>
  <c r="AM12" i="86"/>
  <c r="AL12" i="86"/>
  <c r="AJ12" i="86"/>
  <c r="AI12" i="86"/>
  <c r="AH12" i="86"/>
  <c r="AG12" i="86"/>
  <c r="AE12" i="86"/>
  <c r="R12" i="86"/>
  <c r="Q12" i="86"/>
  <c r="P12" i="86"/>
  <c r="O12" i="86"/>
  <c r="M12" i="86"/>
  <c r="AV11" i="86"/>
  <c r="AU11" i="86"/>
  <c r="AW11" i="86" s="1"/>
  <c r="AT11" i="86"/>
  <c r="AS11" i="86"/>
  <c r="AR11" i="86"/>
  <c r="AQ11" i="86"/>
  <c r="AP11" i="86"/>
  <c r="AO11" i="86"/>
  <c r="AN11" i="86"/>
  <c r="AM11" i="86"/>
  <c r="AL11" i="86"/>
  <c r="AJ11" i="86"/>
  <c r="AI11" i="86"/>
  <c r="AH11" i="86"/>
  <c r="AG11" i="86"/>
  <c r="AE11" i="86"/>
  <c r="R11" i="86"/>
  <c r="Q11" i="86"/>
  <c r="P11" i="86"/>
  <c r="O11" i="86"/>
  <c r="M11" i="86"/>
  <c r="AV10" i="86"/>
  <c r="AU10" i="86"/>
  <c r="AT10" i="86"/>
  <c r="AS10" i="86"/>
  <c r="AR10" i="86"/>
  <c r="AQ10" i="86"/>
  <c r="AP10" i="86"/>
  <c r="AO10" i="86"/>
  <c r="AN10" i="86"/>
  <c r="AM10" i="86"/>
  <c r="AL10" i="86"/>
  <c r="AJ10" i="86"/>
  <c r="AI10" i="86"/>
  <c r="AH10" i="86"/>
  <c r="AG10" i="86"/>
  <c r="AE10" i="86"/>
  <c r="R10" i="86"/>
  <c r="Q10" i="86"/>
  <c r="P10" i="86"/>
  <c r="O10" i="86"/>
  <c r="M10" i="86"/>
  <c r="AV9" i="86"/>
  <c r="AW9" i="86" s="1"/>
  <c r="AU9" i="86"/>
  <c r="AT9" i="86"/>
  <c r="AS9" i="86"/>
  <c r="AR9" i="86"/>
  <c r="AQ9" i="86"/>
  <c r="AP9" i="86"/>
  <c r="AO9" i="86"/>
  <c r="AN9" i="86"/>
  <c r="AM9" i="86"/>
  <c r="AL9" i="86"/>
  <c r="AJ9" i="86"/>
  <c r="AI9" i="86"/>
  <c r="AH9" i="86"/>
  <c r="AG9" i="86"/>
  <c r="AE9" i="86"/>
  <c r="R9" i="86"/>
  <c r="Q9" i="86"/>
  <c r="P9" i="86"/>
  <c r="O9" i="86"/>
  <c r="M9" i="86"/>
  <c r="AV8" i="86"/>
  <c r="AW8" i="86" s="1"/>
  <c r="AU8" i="86"/>
  <c r="AT8" i="86"/>
  <c r="AS8" i="86"/>
  <c r="AR8" i="86"/>
  <c r="AQ8" i="86"/>
  <c r="AP8" i="86"/>
  <c r="AO8" i="86"/>
  <c r="AN8" i="86"/>
  <c r="AM8" i="86"/>
  <c r="AL8" i="86"/>
  <c r="AJ8" i="86"/>
  <c r="AI8" i="86"/>
  <c r="AH8" i="86"/>
  <c r="AG8" i="86"/>
  <c r="AE8" i="86"/>
  <c r="R8" i="86"/>
  <c r="Q8" i="86"/>
  <c r="P8" i="86"/>
  <c r="O8" i="86"/>
  <c r="M8" i="86"/>
  <c r="AV7" i="86"/>
  <c r="AU7" i="86"/>
  <c r="AW7" i="86" s="1"/>
  <c r="AT7" i="86"/>
  <c r="AS7" i="86"/>
  <c r="AR7" i="86"/>
  <c r="AQ7" i="86"/>
  <c r="AP7" i="86"/>
  <c r="AO7" i="86"/>
  <c r="AN7" i="86"/>
  <c r="AM7" i="86"/>
  <c r="AL7" i="86"/>
  <c r="AJ7" i="86"/>
  <c r="AI7" i="86"/>
  <c r="AH7" i="86"/>
  <c r="AG7" i="86"/>
  <c r="AE7" i="86"/>
  <c r="R7" i="86"/>
  <c r="Q7" i="86"/>
  <c r="P7" i="86"/>
  <c r="O7" i="86"/>
  <c r="M7" i="86"/>
  <c r="AL5" i="86"/>
  <c r="T5" i="86"/>
  <c r="AV99" i="85"/>
  <c r="AU99" i="85"/>
  <c r="AT99" i="85"/>
  <c r="AS99" i="85"/>
  <c r="AR99" i="85"/>
  <c r="AQ99" i="85"/>
  <c r="AP99" i="85"/>
  <c r="AO99" i="85"/>
  <c r="AN99" i="85"/>
  <c r="AM99" i="85"/>
  <c r="AL99" i="85"/>
  <c r="AE99" i="85"/>
  <c r="M99" i="85"/>
  <c r="AD98" i="85"/>
  <c r="AJ98" i="85" s="1"/>
  <c r="AC98" i="85"/>
  <c r="AB98" i="85"/>
  <c r="AA98" i="85"/>
  <c r="Z98" i="85"/>
  <c r="Y98" i="85"/>
  <c r="X98" i="85"/>
  <c r="W98" i="85"/>
  <c r="V98" i="85"/>
  <c r="U98" i="85"/>
  <c r="T98" i="85"/>
  <c r="L98" i="85"/>
  <c r="R98" i="85" s="1"/>
  <c r="K98" i="85"/>
  <c r="Q98" i="85" s="1"/>
  <c r="J98" i="85"/>
  <c r="I98" i="85"/>
  <c r="H98" i="85"/>
  <c r="G98" i="85"/>
  <c r="P98" i="85" s="1"/>
  <c r="F98" i="85"/>
  <c r="E98" i="85"/>
  <c r="D98" i="85"/>
  <c r="C98" i="85"/>
  <c r="B98" i="85"/>
  <c r="O98" i="85" s="1"/>
  <c r="AV97" i="85"/>
  <c r="AU97" i="85"/>
  <c r="AT97" i="85"/>
  <c r="AS97" i="85"/>
  <c r="AR97" i="85"/>
  <c r="AQ97" i="85"/>
  <c r="AP97" i="85"/>
  <c r="AO97" i="85"/>
  <c r="AN97" i="85"/>
  <c r="AM97" i="85"/>
  <c r="AL97" i="85"/>
  <c r="AJ97" i="85"/>
  <c r="AI97" i="85"/>
  <c r="AH97" i="85"/>
  <c r="AG97" i="85"/>
  <c r="AE97" i="85"/>
  <c r="R97" i="85"/>
  <c r="Q97" i="85"/>
  <c r="P97" i="85"/>
  <c r="O97" i="85"/>
  <c r="M97" i="85"/>
  <c r="AV96" i="85"/>
  <c r="AW96" i="85" s="1"/>
  <c r="AU96" i="85"/>
  <c r="AT96" i="85"/>
  <c r="AS96" i="85"/>
  <c r="AR96" i="85"/>
  <c r="AQ96" i="85"/>
  <c r="AP96" i="85"/>
  <c r="AO96" i="85"/>
  <c r="AN96" i="85"/>
  <c r="AM96" i="85"/>
  <c r="AL96" i="85"/>
  <c r="AJ96" i="85"/>
  <c r="AI96" i="85"/>
  <c r="AH96" i="85"/>
  <c r="AG96" i="85"/>
  <c r="AE96" i="85"/>
  <c r="R96" i="85"/>
  <c r="Q96" i="85"/>
  <c r="P96" i="85"/>
  <c r="O96" i="85"/>
  <c r="M96" i="85"/>
  <c r="AV95" i="85"/>
  <c r="AW95" i="85" s="1"/>
  <c r="AU95" i="85"/>
  <c r="AT95" i="85"/>
  <c r="AS95" i="85"/>
  <c r="AR95" i="85"/>
  <c r="AQ95" i="85"/>
  <c r="AP95" i="85"/>
  <c r="AO95" i="85"/>
  <c r="AN95" i="85"/>
  <c r="AM95" i="85"/>
  <c r="AL95" i="85"/>
  <c r="AJ95" i="85"/>
  <c r="AI95" i="85"/>
  <c r="AH95" i="85"/>
  <c r="AG95" i="85"/>
  <c r="AE95" i="85"/>
  <c r="R95" i="85"/>
  <c r="Q95" i="85"/>
  <c r="P95" i="85"/>
  <c r="O95" i="85"/>
  <c r="M95" i="85"/>
  <c r="AV94" i="85"/>
  <c r="AU94" i="85"/>
  <c r="AW94" i="85" s="1"/>
  <c r="AT94" i="85"/>
  <c r="AS94" i="85"/>
  <c r="AR94" i="85"/>
  <c r="AQ94" i="85"/>
  <c r="AP94" i="85"/>
  <c r="AO94" i="85"/>
  <c r="AN94" i="85"/>
  <c r="AM94" i="85"/>
  <c r="AL94" i="85"/>
  <c r="AJ94" i="85"/>
  <c r="AI94" i="85"/>
  <c r="AH94" i="85"/>
  <c r="AG94" i="85"/>
  <c r="AE94" i="85"/>
  <c r="R94" i="85"/>
  <c r="Q94" i="85"/>
  <c r="P94" i="85"/>
  <c r="O94" i="85"/>
  <c r="M94" i="85"/>
  <c r="AV93" i="85"/>
  <c r="AU93" i="85"/>
  <c r="AT93" i="85"/>
  <c r="AS93" i="85"/>
  <c r="AR93" i="85"/>
  <c r="AQ93" i="85"/>
  <c r="AP93" i="85"/>
  <c r="AO93" i="85"/>
  <c r="AN93" i="85"/>
  <c r="AM93" i="85"/>
  <c r="AL93" i="85"/>
  <c r="AJ93" i="85"/>
  <c r="AI93" i="85"/>
  <c r="AH93" i="85"/>
  <c r="AG93" i="85"/>
  <c r="AE93" i="85"/>
  <c r="R93" i="85"/>
  <c r="Q93" i="85"/>
  <c r="P93" i="85"/>
  <c r="O93" i="85"/>
  <c r="M93" i="85"/>
  <c r="AV92" i="85"/>
  <c r="AU92" i="85"/>
  <c r="AT92" i="85"/>
  <c r="AS92" i="85"/>
  <c r="AR92" i="85"/>
  <c r="AQ92" i="85"/>
  <c r="AP92" i="85"/>
  <c r="AO92" i="85"/>
  <c r="AN92" i="85"/>
  <c r="AM92" i="85"/>
  <c r="AL92" i="85"/>
  <c r="AJ92" i="85"/>
  <c r="AI92" i="85"/>
  <c r="AH92" i="85"/>
  <c r="AG92" i="85"/>
  <c r="AE92" i="85"/>
  <c r="R92" i="85"/>
  <c r="Q92" i="85"/>
  <c r="P92" i="85"/>
  <c r="O92" i="85"/>
  <c r="M92" i="85"/>
  <c r="AV91" i="85"/>
  <c r="AU91" i="85"/>
  <c r="AT91" i="85"/>
  <c r="AS91" i="85"/>
  <c r="AR91" i="85"/>
  <c r="AQ91" i="85"/>
  <c r="AP91" i="85"/>
  <c r="AO91" i="85"/>
  <c r="AN91" i="85"/>
  <c r="AM91" i="85"/>
  <c r="AL91" i="85"/>
  <c r="AJ91" i="85"/>
  <c r="AI91" i="85"/>
  <c r="AH91" i="85"/>
  <c r="AG91" i="85"/>
  <c r="AE91" i="85"/>
  <c r="R91" i="85"/>
  <c r="Q91" i="85"/>
  <c r="P91" i="85"/>
  <c r="O91" i="85"/>
  <c r="M91" i="85"/>
  <c r="AV90" i="85"/>
  <c r="AU90" i="85"/>
  <c r="AT90" i="85"/>
  <c r="AS90" i="85"/>
  <c r="AR90" i="85"/>
  <c r="AQ90" i="85"/>
  <c r="AP90" i="85"/>
  <c r="AO90" i="85"/>
  <c r="AN90" i="85"/>
  <c r="AM90" i="85"/>
  <c r="AL90" i="85"/>
  <c r="AJ90" i="85"/>
  <c r="AI90" i="85"/>
  <c r="AH90" i="85"/>
  <c r="AG90" i="85"/>
  <c r="AE90" i="85"/>
  <c r="R90" i="85"/>
  <c r="Q90" i="85"/>
  <c r="P90" i="85"/>
  <c r="O90" i="85"/>
  <c r="M90" i="85"/>
  <c r="AV89" i="85"/>
  <c r="AW89" i="85" s="1"/>
  <c r="AU89" i="85"/>
  <c r="AT89" i="85"/>
  <c r="AS89" i="85"/>
  <c r="AR89" i="85"/>
  <c r="AQ89" i="85"/>
  <c r="AP89" i="85"/>
  <c r="AO89" i="85"/>
  <c r="AN89" i="85"/>
  <c r="AM89" i="85"/>
  <c r="AL89" i="85"/>
  <c r="AJ89" i="85"/>
  <c r="AI89" i="85"/>
  <c r="AH89" i="85"/>
  <c r="AG89" i="85"/>
  <c r="AE89" i="85"/>
  <c r="R89" i="85"/>
  <c r="Q89" i="85"/>
  <c r="P89" i="85"/>
  <c r="O89" i="85"/>
  <c r="M89" i="85"/>
  <c r="AV88" i="85"/>
  <c r="AW88" i="85" s="1"/>
  <c r="AU88" i="85"/>
  <c r="AT88" i="85"/>
  <c r="AS88" i="85"/>
  <c r="AR88" i="85"/>
  <c r="AQ88" i="85"/>
  <c r="AP88" i="85"/>
  <c r="AO88" i="85"/>
  <c r="AN88" i="85"/>
  <c r="AM88" i="85"/>
  <c r="AL88" i="85"/>
  <c r="AJ88" i="85"/>
  <c r="AI88" i="85"/>
  <c r="AH88" i="85"/>
  <c r="AG88" i="85"/>
  <c r="AE88" i="85"/>
  <c r="R88" i="85"/>
  <c r="Q88" i="85"/>
  <c r="P88" i="85"/>
  <c r="O88" i="85"/>
  <c r="M88" i="85"/>
  <c r="AV87" i="85"/>
  <c r="AU87" i="85"/>
  <c r="AT87" i="85"/>
  <c r="AS87" i="85"/>
  <c r="AR87" i="85"/>
  <c r="AQ87" i="85"/>
  <c r="AP87" i="85"/>
  <c r="AO87" i="85"/>
  <c r="AN87" i="85"/>
  <c r="AM87" i="85"/>
  <c r="AL87" i="85"/>
  <c r="AJ87" i="85"/>
  <c r="AI87" i="85"/>
  <c r="AH87" i="85"/>
  <c r="AG87" i="85"/>
  <c r="AE87" i="85"/>
  <c r="R87" i="85"/>
  <c r="Q87" i="85"/>
  <c r="P87" i="85"/>
  <c r="O87" i="85"/>
  <c r="M87" i="85"/>
  <c r="AV86" i="85"/>
  <c r="AU86" i="85"/>
  <c r="AT86" i="85"/>
  <c r="AS86" i="85"/>
  <c r="AR86" i="85"/>
  <c r="AQ86" i="85"/>
  <c r="AP86" i="85"/>
  <c r="AO86" i="85"/>
  <c r="AN86" i="85"/>
  <c r="AM86" i="85"/>
  <c r="AL86" i="85"/>
  <c r="AJ86" i="85"/>
  <c r="AI86" i="85"/>
  <c r="AH86" i="85"/>
  <c r="AG86" i="85"/>
  <c r="AE86" i="85"/>
  <c r="R86" i="85"/>
  <c r="Q86" i="85"/>
  <c r="P86" i="85"/>
  <c r="O86" i="85"/>
  <c r="M86" i="85"/>
  <c r="AV85" i="85"/>
  <c r="AU85" i="85"/>
  <c r="AT85" i="85"/>
  <c r="AS85" i="85"/>
  <c r="AR85" i="85"/>
  <c r="AQ85" i="85"/>
  <c r="AP85" i="85"/>
  <c r="AO85" i="85"/>
  <c r="AN85" i="85"/>
  <c r="AM85" i="85"/>
  <c r="AL85" i="85"/>
  <c r="AJ85" i="85"/>
  <c r="AI85" i="85"/>
  <c r="AH85" i="85"/>
  <c r="AG85" i="85"/>
  <c r="AE85" i="85"/>
  <c r="R85" i="85"/>
  <c r="Q85" i="85"/>
  <c r="P85" i="85"/>
  <c r="O85" i="85"/>
  <c r="M85" i="85"/>
  <c r="AV84" i="85"/>
  <c r="AU84" i="85"/>
  <c r="AT84" i="85"/>
  <c r="AS84" i="85"/>
  <c r="AR84" i="85"/>
  <c r="AQ84" i="85"/>
  <c r="AP84" i="85"/>
  <c r="AO84" i="85"/>
  <c r="AN84" i="85"/>
  <c r="AM84" i="85"/>
  <c r="AL84" i="85"/>
  <c r="AJ84" i="85"/>
  <c r="AI84" i="85"/>
  <c r="AH84" i="85"/>
  <c r="AG84" i="85"/>
  <c r="AE84" i="85"/>
  <c r="R84" i="85"/>
  <c r="Q84" i="85"/>
  <c r="P84" i="85"/>
  <c r="O84" i="85"/>
  <c r="M84" i="85"/>
  <c r="AV83" i="85"/>
  <c r="AU83" i="85"/>
  <c r="AT83" i="85"/>
  <c r="AS83" i="85"/>
  <c r="AR83" i="85"/>
  <c r="AQ83" i="85"/>
  <c r="AP83" i="85"/>
  <c r="AO83" i="85"/>
  <c r="AN83" i="85"/>
  <c r="AM83" i="85"/>
  <c r="AL83" i="85"/>
  <c r="AJ83" i="85"/>
  <c r="AI83" i="85"/>
  <c r="AH83" i="85"/>
  <c r="AG83" i="85"/>
  <c r="AE83" i="85"/>
  <c r="R83" i="85"/>
  <c r="Q83" i="85"/>
  <c r="P83" i="85"/>
  <c r="O83" i="85"/>
  <c r="M83" i="85"/>
  <c r="AV82" i="85"/>
  <c r="AW82" i="85" s="1"/>
  <c r="AU82" i="85"/>
  <c r="AT82" i="85"/>
  <c r="AS82" i="85"/>
  <c r="AR82" i="85"/>
  <c r="AQ82" i="85"/>
  <c r="AP82" i="85"/>
  <c r="AO82" i="85"/>
  <c r="AN82" i="85"/>
  <c r="AM82" i="85"/>
  <c r="AL82" i="85"/>
  <c r="AJ82" i="85"/>
  <c r="AI82" i="85"/>
  <c r="AH82" i="85"/>
  <c r="AG82" i="85"/>
  <c r="AE82" i="85"/>
  <c r="R82" i="85"/>
  <c r="Q82" i="85"/>
  <c r="P82" i="85"/>
  <c r="O82" i="85"/>
  <c r="M82" i="85"/>
  <c r="AV81" i="85"/>
  <c r="AU81" i="85"/>
  <c r="AT81" i="85"/>
  <c r="AS81" i="85"/>
  <c r="AR81" i="85"/>
  <c r="AQ81" i="85"/>
  <c r="AP81" i="85"/>
  <c r="AO81" i="85"/>
  <c r="AN81" i="85"/>
  <c r="AM81" i="85"/>
  <c r="AL81" i="85"/>
  <c r="AJ81" i="85"/>
  <c r="AI81" i="85"/>
  <c r="AH81" i="85"/>
  <c r="AG81" i="85"/>
  <c r="AE81" i="85"/>
  <c r="R81" i="85"/>
  <c r="Q81" i="85"/>
  <c r="P81" i="85"/>
  <c r="O81" i="85"/>
  <c r="M81" i="85"/>
  <c r="AV80" i="85"/>
  <c r="AU80" i="85"/>
  <c r="AT80" i="85"/>
  <c r="AS80" i="85"/>
  <c r="AR80" i="85"/>
  <c r="AQ80" i="85"/>
  <c r="AP80" i="85"/>
  <c r="AO80" i="85"/>
  <c r="AN80" i="85"/>
  <c r="AM80" i="85"/>
  <c r="AL80" i="85"/>
  <c r="AJ80" i="85"/>
  <c r="AI80" i="85"/>
  <c r="AH80" i="85"/>
  <c r="AG80" i="85"/>
  <c r="AE80" i="85"/>
  <c r="R80" i="85"/>
  <c r="Q80" i="85"/>
  <c r="P80" i="85"/>
  <c r="O80" i="85"/>
  <c r="M80" i="85"/>
  <c r="AV79" i="85"/>
  <c r="AW79" i="85" s="1"/>
  <c r="AU79" i="85"/>
  <c r="AT79" i="85"/>
  <c r="AS79" i="85"/>
  <c r="AR79" i="85"/>
  <c r="AQ79" i="85"/>
  <c r="AP79" i="85"/>
  <c r="AO79" i="85"/>
  <c r="AN79" i="85"/>
  <c r="AM79" i="85"/>
  <c r="AL79" i="85"/>
  <c r="AJ79" i="85"/>
  <c r="AI79" i="85"/>
  <c r="AH79" i="85"/>
  <c r="AG79" i="85"/>
  <c r="AE79" i="85"/>
  <c r="R79" i="85"/>
  <c r="Q79" i="85"/>
  <c r="P79" i="85"/>
  <c r="O79" i="85"/>
  <c r="M79" i="85"/>
  <c r="AV78" i="85"/>
  <c r="AU78" i="85"/>
  <c r="AT78" i="85"/>
  <c r="AS78" i="85"/>
  <c r="AR78" i="85"/>
  <c r="AQ78" i="85"/>
  <c r="AP78" i="85"/>
  <c r="AO78" i="85"/>
  <c r="AN78" i="85"/>
  <c r="AM78" i="85"/>
  <c r="AL78" i="85"/>
  <c r="AJ78" i="85"/>
  <c r="AI78" i="85"/>
  <c r="AH78" i="85"/>
  <c r="AG78" i="85"/>
  <c r="AE78" i="85"/>
  <c r="R78" i="85"/>
  <c r="Q78" i="85"/>
  <c r="P78" i="85"/>
  <c r="O78" i="85"/>
  <c r="M78" i="85"/>
  <c r="AV77" i="85"/>
  <c r="AU77" i="85"/>
  <c r="AT77" i="85"/>
  <c r="AS77" i="85"/>
  <c r="AR77" i="85"/>
  <c r="AQ77" i="85"/>
  <c r="AP77" i="85"/>
  <c r="AO77" i="85"/>
  <c r="AN77" i="85"/>
  <c r="AM77" i="85"/>
  <c r="AL77" i="85"/>
  <c r="AJ77" i="85"/>
  <c r="AI77" i="85"/>
  <c r="AH77" i="85"/>
  <c r="AG77" i="85"/>
  <c r="AE77" i="85"/>
  <c r="R77" i="85"/>
  <c r="Q77" i="85"/>
  <c r="P77" i="85"/>
  <c r="O77" i="85"/>
  <c r="M77" i="85"/>
  <c r="AV76" i="85"/>
  <c r="AU76" i="85"/>
  <c r="AT76" i="85"/>
  <c r="AS76" i="85"/>
  <c r="AR76" i="85"/>
  <c r="AQ76" i="85"/>
  <c r="AP76" i="85"/>
  <c r="AO76" i="85"/>
  <c r="AN76" i="85"/>
  <c r="AM76" i="85"/>
  <c r="AL76" i="85"/>
  <c r="AJ76" i="85"/>
  <c r="AI76" i="85"/>
  <c r="AH76" i="85"/>
  <c r="AG76" i="85"/>
  <c r="AE76" i="85"/>
  <c r="R76" i="85"/>
  <c r="Q76" i="85"/>
  <c r="P76" i="85"/>
  <c r="O76" i="85"/>
  <c r="M76" i="85"/>
  <c r="AV75" i="85"/>
  <c r="AU75" i="85"/>
  <c r="AT75" i="85"/>
  <c r="AS75" i="85"/>
  <c r="AR75" i="85"/>
  <c r="AQ75" i="85"/>
  <c r="AP75" i="85"/>
  <c r="AO75" i="85"/>
  <c r="AN75" i="85"/>
  <c r="AM75" i="85"/>
  <c r="AL75" i="85"/>
  <c r="AJ75" i="85"/>
  <c r="AI75" i="85"/>
  <c r="AH75" i="85"/>
  <c r="AG75" i="85"/>
  <c r="AE75" i="85"/>
  <c r="R75" i="85"/>
  <c r="Q75" i="85"/>
  <c r="P75" i="85"/>
  <c r="O75" i="85"/>
  <c r="M75" i="85"/>
  <c r="AV74" i="85"/>
  <c r="AW74" i="85" s="1"/>
  <c r="AU74" i="85"/>
  <c r="AT74" i="85"/>
  <c r="AS74" i="85"/>
  <c r="AR74" i="85"/>
  <c r="AQ74" i="85"/>
  <c r="AP74" i="85"/>
  <c r="AO74" i="85"/>
  <c r="AN74" i="85"/>
  <c r="AM74" i="85"/>
  <c r="AL74" i="85"/>
  <c r="AJ74" i="85"/>
  <c r="AI74" i="85"/>
  <c r="AH74" i="85"/>
  <c r="AG74" i="85"/>
  <c r="AE74" i="85"/>
  <c r="R74" i="85"/>
  <c r="Q74" i="85"/>
  <c r="P74" i="85"/>
  <c r="O74" i="85"/>
  <c r="M74" i="85"/>
  <c r="AV73" i="85"/>
  <c r="AU73" i="85"/>
  <c r="AT73" i="85"/>
  <c r="AS73" i="85"/>
  <c r="AR73" i="85"/>
  <c r="AQ73" i="85"/>
  <c r="AP73" i="85"/>
  <c r="AO73" i="85"/>
  <c r="AN73" i="85"/>
  <c r="AM73" i="85"/>
  <c r="AL73" i="85"/>
  <c r="AJ73" i="85"/>
  <c r="AI73" i="85"/>
  <c r="AH73" i="85"/>
  <c r="AG73" i="85"/>
  <c r="AE73" i="85"/>
  <c r="R73" i="85"/>
  <c r="Q73" i="85"/>
  <c r="P73" i="85"/>
  <c r="O73" i="85"/>
  <c r="M73" i="85"/>
  <c r="AV72" i="85"/>
  <c r="AU72" i="85"/>
  <c r="AT72" i="85"/>
  <c r="AS72" i="85"/>
  <c r="AR72" i="85"/>
  <c r="AQ72" i="85"/>
  <c r="AP72" i="85"/>
  <c r="AO72" i="85"/>
  <c r="AN72" i="85"/>
  <c r="AM72" i="85"/>
  <c r="AL72" i="85"/>
  <c r="AJ72" i="85"/>
  <c r="AI72" i="85"/>
  <c r="AH72" i="85"/>
  <c r="AG72" i="85"/>
  <c r="AE72" i="85"/>
  <c r="R72" i="85"/>
  <c r="Q72" i="85"/>
  <c r="P72" i="85"/>
  <c r="O72" i="85"/>
  <c r="M72" i="85"/>
  <c r="AV71" i="85"/>
  <c r="AU71" i="85"/>
  <c r="AT71" i="85"/>
  <c r="AS71" i="85"/>
  <c r="AR71" i="85"/>
  <c r="AQ71" i="85"/>
  <c r="AP71" i="85"/>
  <c r="AO71" i="85"/>
  <c r="AN71" i="85"/>
  <c r="AM71" i="85"/>
  <c r="AL71" i="85"/>
  <c r="AJ71" i="85"/>
  <c r="AI71" i="85"/>
  <c r="AH71" i="85"/>
  <c r="AG71" i="85"/>
  <c r="AE71" i="85"/>
  <c r="R71" i="85"/>
  <c r="Q71" i="85"/>
  <c r="P71" i="85"/>
  <c r="O71" i="85"/>
  <c r="M71" i="85"/>
  <c r="AL69" i="85"/>
  <c r="T69" i="85"/>
  <c r="AV65" i="85"/>
  <c r="AU65" i="85"/>
  <c r="AT65" i="85"/>
  <c r="AS65" i="85"/>
  <c r="AR65" i="85"/>
  <c r="AQ65" i="85"/>
  <c r="AP65" i="85"/>
  <c r="AO65" i="85"/>
  <c r="AN65" i="85"/>
  <c r="AM65" i="85"/>
  <c r="AL65" i="85"/>
  <c r="AE65" i="85"/>
  <c r="M65" i="85"/>
  <c r="AD64" i="85"/>
  <c r="AC64" i="85"/>
  <c r="AI64" i="85" s="1"/>
  <c r="AB64" i="85"/>
  <c r="AA64" i="85"/>
  <c r="Z64" i="85"/>
  <c r="Y64" i="85"/>
  <c r="X64" i="85"/>
  <c r="W64" i="85"/>
  <c r="V64" i="85"/>
  <c r="U64" i="85"/>
  <c r="T64" i="85"/>
  <c r="AG64" i="85" s="1"/>
  <c r="L64" i="85"/>
  <c r="M64" i="85" s="1"/>
  <c r="K64" i="85"/>
  <c r="Q64" i="85" s="1"/>
  <c r="J64" i="85"/>
  <c r="I64" i="85"/>
  <c r="H64" i="85"/>
  <c r="G64" i="85"/>
  <c r="P64" i="85" s="1"/>
  <c r="F64" i="85"/>
  <c r="E64" i="85"/>
  <c r="D64" i="85"/>
  <c r="C64" i="85"/>
  <c r="B64" i="85"/>
  <c r="O64" i="85" s="1"/>
  <c r="AV63" i="85"/>
  <c r="AU63" i="85"/>
  <c r="AT63" i="85"/>
  <c r="AS63" i="85"/>
  <c r="AR63" i="85"/>
  <c r="AQ63" i="85"/>
  <c r="AP63" i="85"/>
  <c r="AO63" i="85"/>
  <c r="AN63" i="85"/>
  <c r="AM63" i="85"/>
  <c r="AL63" i="85"/>
  <c r="AJ63" i="85"/>
  <c r="AI63" i="85"/>
  <c r="AH63" i="85"/>
  <c r="AG63" i="85"/>
  <c r="AE63" i="85"/>
  <c r="R63" i="85"/>
  <c r="Q63" i="85"/>
  <c r="P63" i="85"/>
  <c r="O63" i="85"/>
  <c r="M63" i="85"/>
  <c r="AV62" i="85"/>
  <c r="AW62" i="85" s="1"/>
  <c r="AU62" i="85"/>
  <c r="AT62" i="85"/>
  <c r="AS62" i="85"/>
  <c r="AR62" i="85"/>
  <c r="AQ62" i="85"/>
  <c r="AP62" i="85"/>
  <c r="AO62" i="85"/>
  <c r="AN62" i="85"/>
  <c r="AM62" i="85"/>
  <c r="AL62" i="85"/>
  <c r="AJ62" i="85"/>
  <c r="AI62" i="85"/>
  <c r="AH62" i="85"/>
  <c r="AG62" i="85"/>
  <c r="AE62" i="85"/>
  <c r="R62" i="85"/>
  <c r="Q62" i="85"/>
  <c r="P62" i="85"/>
  <c r="O62" i="85"/>
  <c r="M62" i="85"/>
  <c r="AV61" i="85"/>
  <c r="AU61" i="85"/>
  <c r="AT61" i="85"/>
  <c r="AS61" i="85"/>
  <c r="AR61" i="85"/>
  <c r="AQ61" i="85"/>
  <c r="AP61" i="85"/>
  <c r="AO61" i="85"/>
  <c r="AN61" i="85"/>
  <c r="AM61" i="85"/>
  <c r="AL61" i="85"/>
  <c r="AJ61" i="85"/>
  <c r="AI61" i="85"/>
  <c r="AH61" i="85"/>
  <c r="AG61" i="85"/>
  <c r="AE61" i="85"/>
  <c r="R61" i="85"/>
  <c r="Q61" i="85"/>
  <c r="P61" i="85"/>
  <c r="O61" i="85"/>
  <c r="M61" i="85"/>
  <c r="AV60" i="85"/>
  <c r="AU60" i="85"/>
  <c r="AT60" i="85"/>
  <c r="AS60" i="85"/>
  <c r="AR60" i="85"/>
  <c r="AQ60" i="85"/>
  <c r="AP60" i="85"/>
  <c r="AO60" i="85"/>
  <c r="AN60" i="85"/>
  <c r="AM60" i="85"/>
  <c r="AL60" i="85"/>
  <c r="AJ60" i="85"/>
  <c r="AI60" i="85"/>
  <c r="AH60" i="85"/>
  <c r="AG60" i="85"/>
  <c r="AE60" i="85"/>
  <c r="R60" i="85"/>
  <c r="Q60" i="85"/>
  <c r="P60" i="85"/>
  <c r="O60" i="85"/>
  <c r="M60" i="85"/>
  <c r="AV59" i="85"/>
  <c r="AW59" i="85" s="1"/>
  <c r="AU59" i="85"/>
  <c r="AT59" i="85"/>
  <c r="AS59" i="85"/>
  <c r="AR59" i="85"/>
  <c r="AQ59" i="85"/>
  <c r="AP59" i="85"/>
  <c r="AO59" i="85"/>
  <c r="AN59" i="85"/>
  <c r="AM59" i="85"/>
  <c r="AL59" i="85"/>
  <c r="AJ59" i="85"/>
  <c r="AI59" i="85"/>
  <c r="AH59" i="85"/>
  <c r="AG59" i="85"/>
  <c r="AE59" i="85"/>
  <c r="R59" i="85"/>
  <c r="Q59" i="85"/>
  <c r="P59" i="85"/>
  <c r="O59" i="85"/>
  <c r="M59" i="85"/>
  <c r="AV58" i="85"/>
  <c r="AU58" i="85"/>
  <c r="AT58" i="85"/>
  <c r="AS58" i="85"/>
  <c r="AR58" i="85"/>
  <c r="AQ58" i="85"/>
  <c r="AP58" i="85"/>
  <c r="AO58" i="85"/>
  <c r="AN58" i="85"/>
  <c r="AM58" i="85"/>
  <c r="AL58" i="85"/>
  <c r="AJ58" i="85"/>
  <c r="AI58" i="85"/>
  <c r="AH58" i="85"/>
  <c r="AG58" i="85"/>
  <c r="AE58" i="85"/>
  <c r="R58" i="85"/>
  <c r="Q58" i="85"/>
  <c r="P58" i="85"/>
  <c r="O58" i="85"/>
  <c r="M58" i="85"/>
  <c r="AV57" i="85"/>
  <c r="AU57" i="85"/>
  <c r="AT57" i="85"/>
  <c r="AS57" i="85"/>
  <c r="AR57" i="85"/>
  <c r="AQ57" i="85"/>
  <c r="AP57" i="85"/>
  <c r="AO57" i="85"/>
  <c r="AN57" i="85"/>
  <c r="AM57" i="85"/>
  <c r="AL57" i="85"/>
  <c r="AJ57" i="85"/>
  <c r="AI57" i="85"/>
  <c r="AH57" i="85"/>
  <c r="AG57" i="85"/>
  <c r="AE57" i="85"/>
  <c r="R57" i="85"/>
  <c r="Q57" i="85"/>
  <c r="P57" i="85"/>
  <c r="O57" i="85"/>
  <c r="M57" i="85"/>
  <c r="AV56" i="85"/>
  <c r="AU56" i="85"/>
  <c r="AT56" i="85"/>
  <c r="AS56" i="85"/>
  <c r="AR56" i="85"/>
  <c r="AQ56" i="85"/>
  <c r="AP56" i="85"/>
  <c r="AO56" i="85"/>
  <c r="AN56" i="85"/>
  <c r="AM56" i="85"/>
  <c r="AL56" i="85"/>
  <c r="AJ56" i="85"/>
  <c r="AI56" i="85"/>
  <c r="AH56" i="85"/>
  <c r="AG56" i="85"/>
  <c r="AE56" i="85"/>
  <c r="R56" i="85"/>
  <c r="Q56" i="85"/>
  <c r="P56" i="85"/>
  <c r="O56" i="85"/>
  <c r="M56" i="85"/>
  <c r="AV55" i="85"/>
  <c r="AU55" i="85"/>
  <c r="AT55" i="85"/>
  <c r="AS55" i="85"/>
  <c r="AR55" i="85"/>
  <c r="AQ55" i="85"/>
  <c r="AP55" i="85"/>
  <c r="AO55" i="85"/>
  <c r="AN55" i="85"/>
  <c r="AM55" i="85"/>
  <c r="AL55" i="85"/>
  <c r="AJ55" i="85"/>
  <c r="AI55" i="85"/>
  <c r="AH55" i="85"/>
  <c r="AG55" i="85"/>
  <c r="AE55" i="85"/>
  <c r="R55" i="85"/>
  <c r="Q55" i="85"/>
  <c r="P55" i="85"/>
  <c r="O55" i="85"/>
  <c r="M55" i="85"/>
  <c r="AV54" i="85"/>
  <c r="AU54" i="85"/>
  <c r="AT54" i="85"/>
  <c r="AS54" i="85"/>
  <c r="AR54" i="85"/>
  <c r="AQ54" i="85"/>
  <c r="AP54" i="85"/>
  <c r="AO54" i="85"/>
  <c r="AN54" i="85"/>
  <c r="AM54" i="85"/>
  <c r="AL54" i="85"/>
  <c r="AJ54" i="85"/>
  <c r="AI54" i="85"/>
  <c r="AH54" i="85"/>
  <c r="AG54" i="85"/>
  <c r="AE54" i="85"/>
  <c r="R54" i="85"/>
  <c r="Q54" i="85"/>
  <c r="P54" i="85"/>
  <c r="O54" i="85"/>
  <c r="M54" i="85"/>
  <c r="AV53" i="85"/>
  <c r="AU53" i="85"/>
  <c r="AT53" i="85"/>
  <c r="AS53" i="85"/>
  <c r="AR53" i="85"/>
  <c r="AQ53" i="85"/>
  <c r="AP53" i="85"/>
  <c r="AO53" i="85"/>
  <c r="AN53" i="85"/>
  <c r="AM53" i="85"/>
  <c r="AL53" i="85"/>
  <c r="AJ53" i="85"/>
  <c r="AI53" i="85"/>
  <c r="AH53" i="85"/>
  <c r="AG53" i="85"/>
  <c r="AE53" i="85"/>
  <c r="R53" i="85"/>
  <c r="Q53" i="85"/>
  <c r="P53" i="85"/>
  <c r="O53" i="85"/>
  <c r="M53" i="85"/>
  <c r="AV52" i="85"/>
  <c r="AU52" i="85"/>
  <c r="AT52" i="85"/>
  <c r="AS52" i="85"/>
  <c r="AR52" i="85"/>
  <c r="AQ52" i="85"/>
  <c r="AP52" i="85"/>
  <c r="AO52" i="85"/>
  <c r="AN52" i="85"/>
  <c r="AM52" i="85"/>
  <c r="AL52" i="85"/>
  <c r="AJ52" i="85"/>
  <c r="AI52" i="85"/>
  <c r="AH52" i="85"/>
  <c r="AG52" i="85"/>
  <c r="AE52" i="85"/>
  <c r="R52" i="85"/>
  <c r="Q52" i="85"/>
  <c r="P52" i="85"/>
  <c r="O52" i="85"/>
  <c r="M52" i="85"/>
  <c r="AV51" i="85"/>
  <c r="AU51" i="85"/>
  <c r="AT51" i="85"/>
  <c r="AS51" i="85"/>
  <c r="AR51" i="85"/>
  <c r="AQ51" i="85"/>
  <c r="AP51" i="85"/>
  <c r="AO51" i="85"/>
  <c r="AN51" i="85"/>
  <c r="AM51" i="85"/>
  <c r="AL51" i="85"/>
  <c r="AJ51" i="85"/>
  <c r="AI51" i="85"/>
  <c r="AH51" i="85"/>
  <c r="AG51" i="85"/>
  <c r="AE51" i="85"/>
  <c r="R51" i="85"/>
  <c r="Q51" i="85"/>
  <c r="P51" i="85"/>
  <c r="O51" i="85"/>
  <c r="M51" i="85"/>
  <c r="AV50" i="85"/>
  <c r="AU50" i="85"/>
  <c r="AT50" i="85"/>
  <c r="AS50" i="85"/>
  <c r="AR50" i="85"/>
  <c r="AQ50" i="85"/>
  <c r="AP50" i="85"/>
  <c r="AO50" i="85"/>
  <c r="AN50" i="85"/>
  <c r="AM50" i="85"/>
  <c r="AL50" i="85"/>
  <c r="AJ50" i="85"/>
  <c r="AI50" i="85"/>
  <c r="AH50" i="85"/>
  <c r="AG50" i="85"/>
  <c r="AE50" i="85"/>
  <c r="R50" i="85"/>
  <c r="Q50" i="85"/>
  <c r="P50" i="85"/>
  <c r="O50" i="85"/>
  <c r="M50" i="85"/>
  <c r="AV49" i="85"/>
  <c r="AU49" i="85"/>
  <c r="AT49" i="85"/>
  <c r="AS49" i="85"/>
  <c r="AR49" i="85"/>
  <c r="AQ49" i="85"/>
  <c r="AP49" i="85"/>
  <c r="AO49" i="85"/>
  <c r="AN49" i="85"/>
  <c r="AM49" i="85"/>
  <c r="AL49" i="85"/>
  <c r="AJ49" i="85"/>
  <c r="AI49" i="85"/>
  <c r="AH49" i="85"/>
  <c r="AG49" i="85"/>
  <c r="AE49" i="85"/>
  <c r="R49" i="85"/>
  <c r="Q49" i="85"/>
  <c r="P49" i="85"/>
  <c r="O49" i="85"/>
  <c r="M49" i="85"/>
  <c r="AV48" i="85"/>
  <c r="AW48" i="85" s="1"/>
  <c r="AU48" i="85"/>
  <c r="AT48" i="85"/>
  <c r="AS48" i="85"/>
  <c r="AR48" i="85"/>
  <c r="AQ48" i="85"/>
  <c r="AP48" i="85"/>
  <c r="AO48" i="85"/>
  <c r="AN48" i="85"/>
  <c r="AM48" i="85"/>
  <c r="AL48" i="85"/>
  <c r="AJ48" i="85"/>
  <c r="AI48" i="85"/>
  <c r="AH48" i="85"/>
  <c r="AG48" i="85"/>
  <c r="AE48" i="85"/>
  <c r="R48" i="85"/>
  <c r="Q48" i="85"/>
  <c r="P48" i="85"/>
  <c r="O48" i="85"/>
  <c r="M48" i="85"/>
  <c r="AV47" i="85"/>
  <c r="AU47" i="85"/>
  <c r="AT47" i="85"/>
  <c r="AS47" i="85"/>
  <c r="AR47" i="85"/>
  <c r="AQ47" i="85"/>
  <c r="AP47" i="85"/>
  <c r="AO47" i="85"/>
  <c r="AN47" i="85"/>
  <c r="AM47" i="85"/>
  <c r="AL47" i="85"/>
  <c r="AJ47" i="85"/>
  <c r="AI47" i="85"/>
  <c r="AH47" i="85"/>
  <c r="AG47" i="85"/>
  <c r="AE47" i="85"/>
  <c r="R47" i="85"/>
  <c r="Q47" i="85"/>
  <c r="P47" i="85"/>
  <c r="O47" i="85"/>
  <c r="M47" i="85"/>
  <c r="AV46" i="85"/>
  <c r="AW46" i="85" s="1"/>
  <c r="AU46" i="85"/>
  <c r="AT46" i="85"/>
  <c r="AS46" i="85"/>
  <c r="AR46" i="85"/>
  <c r="AQ46" i="85"/>
  <c r="AP46" i="85"/>
  <c r="AO46" i="85"/>
  <c r="AN46" i="85"/>
  <c r="AM46" i="85"/>
  <c r="AL46" i="85"/>
  <c r="AJ46" i="85"/>
  <c r="AI46" i="85"/>
  <c r="AH46" i="85"/>
  <c r="AG46" i="85"/>
  <c r="AE46" i="85"/>
  <c r="R46" i="85"/>
  <c r="Q46" i="85"/>
  <c r="P46" i="85"/>
  <c r="O46" i="85"/>
  <c r="M46" i="85"/>
  <c r="AV45" i="85"/>
  <c r="AU45" i="85"/>
  <c r="AT45" i="85"/>
  <c r="AS45" i="85"/>
  <c r="AR45" i="85"/>
  <c r="AQ45" i="85"/>
  <c r="AP45" i="85"/>
  <c r="AO45" i="85"/>
  <c r="AN45" i="85"/>
  <c r="AM45" i="85"/>
  <c r="AL45" i="85"/>
  <c r="AJ45" i="85"/>
  <c r="AI45" i="85"/>
  <c r="AH45" i="85"/>
  <c r="AG45" i="85"/>
  <c r="AE45" i="85"/>
  <c r="R45" i="85"/>
  <c r="Q45" i="85"/>
  <c r="P45" i="85"/>
  <c r="O45" i="85"/>
  <c r="M45" i="85"/>
  <c r="AV44" i="85"/>
  <c r="AU44" i="85"/>
  <c r="AT44" i="85"/>
  <c r="AS44" i="85"/>
  <c r="AR44" i="85"/>
  <c r="AQ44" i="85"/>
  <c r="AP44" i="85"/>
  <c r="AO44" i="85"/>
  <c r="AN44" i="85"/>
  <c r="AM44" i="85"/>
  <c r="AL44" i="85"/>
  <c r="AJ44" i="85"/>
  <c r="AI44" i="85"/>
  <c r="AH44" i="85"/>
  <c r="AG44" i="85"/>
  <c r="AE44" i="85"/>
  <c r="R44" i="85"/>
  <c r="Q44" i="85"/>
  <c r="P44" i="85"/>
  <c r="O44" i="85"/>
  <c r="M44" i="85"/>
  <c r="AV43" i="85"/>
  <c r="AU43" i="85"/>
  <c r="AT43" i="85"/>
  <c r="AS43" i="85"/>
  <c r="AR43" i="85"/>
  <c r="AQ43" i="85"/>
  <c r="AP43" i="85"/>
  <c r="AO43" i="85"/>
  <c r="AN43" i="85"/>
  <c r="AM43" i="85"/>
  <c r="AL43" i="85"/>
  <c r="AJ43" i="85"/>
  <c r="AI43" i="85"/>
  <c r="AH43" i="85"/>
  <c r="AG43" i="85"/>
  <c r="AE43" i="85"/>
  <c r="R43" i="85"/>
  <c r="Q43" i="85"/>
  <c r="P43" i="85"/>
  <c r="O43" i="85"/>
  <c r="M43" i="85"/>
  <c r="AV42" i="85"/>
  <c r="AU42" i="85"/>
  <c r="AT42" i="85"/>
  <c r="AS42" i="85"/>
  <c r="AR42" i="85"/>
  <c r="AQ42" i="85"/>
  <c r="AP42" i="85"/>
  <c r="AO42" i="85"/>
  <c r="AN42" i="85"/>
  <c r="AM42" i="85"/>
  <c r="AL42" i="85"/>
  <c r="AJ42" i="85"/>
  <c r="AI42" i="85"/>
  <c r="AH42" i="85"/>
  <c r="AG42" i="85"/>
  <c r="AE42" i="85"/>
  <c r="R42" i="85"/>
  <c r="Q42" i="85"/>
  <c r="P42" i="85"/>
  <c r="O42" i="85"/>
  <c r="M42" i="85"/>
  <c r="AV41" i="85"/>
  <c r="AU41" i="85"/>
  <c r="AT41" i="85"/>
  <c r="AS41" i="85"/>
  <c r="AR41" i="85"/>
  <c r="AQ41" i="85"/>
  <c r="AP41" i="85"/>
  <c r="AO41" i="85"/>
  <c r="AN41" i="85"/>
  <c r="AM41" i="85"/>
  <c r="AL41" i="85"/>
  <c r="AJ41" i="85"/>
  <c r="AI41" i="85"/>
  <c r="AH41" i="85"/>
  <c r="AG41" i="85"/>
  <c r="AE41" i="85"/>
  <c r="R41" i="85"/>
  <c r="Q41" i="85"/>
  <c r="P41" i="85"/>
  <c r="O41" i="85"/>
  <c r="M41" i="85"/>
  <c r="AV40" i="85"/>
  <c r="AU40" i="85"/>
  <c r="AT40" i="85"/>
  <c r="AS40" i="85"/>
  <c r="AR40" i="85"/>
  <c r="AQ40" i="85"/>
  <c r="AP40" i="85"/>
  <c r="AO40" i="85"/>
  <c r="AN40" i="85"/>
  <c r="AM40" i="85"/>
  <c r="AL40" i="85"/>
  <c r="AJ40" i="85"/>
  <c r="AI40" i="85"/>
  <c r="AH40" i="85"/>
  <c r="AG40" i="85"/>
  <c r="AE40" i="85"/>
  <c r="R40" i="85"/>
  <c r="Q40" i="85"/>
  <c r="P40" i="85"/>
  <c r="O40" i="85"/>
  <c r="M40" i="85"/>
  <c r="AV39" i="85"/>
  <c r="AU39" i="85"/>
  <c r="AT39" i="85"/>
  <c r="AS39" i="85"/>
  <c r="AR39" i="85"/>
  <c r="AQ39" i="85"/>
  <c r="AP39" i="85"/>
  <c r="AO39" i="85"/>
  <c r="AN39" i="85"/>
  <c r="AM39" i="85"/>
  <c r="AL39" i="85"/>
  <c r="AJ39" i="85"/>
  <c r="AI39" i="85"/>
  <c r="AH39" i="85"/>
  <c r="AG39" i="85"/>
  <c r="AE39" i="85"/>
  <c r="R39" i="85"/>
  <c r="Q39" i="85"/>
  <c r="P39" i="85"/>
  <c r="P65" i="85" s="1"/>
  <c r="O39" i="85"/>
  <c r="M39" i="85"/>
  <c r="AL37" i="85"/>
  <c r="T37" i="85"/>
  <c r="AV33" i="85"/>
  <c r="AU33" i="85"/>
  <c r="AT33" i="85"/>
  <c r="AS33" i="85"/>
  <c r="AR33" i="85"/>
  <c r="AQ33" i="85"/>
  <c r="AP33" i="85"/>
  <c r="AO33" i="85"/>
  <c r="AN33" i="85"/>
  <c r="AM33" i="85"/>
  <c r="AL33" i="85"/>
  <c r="AE33" i="85"/>
  <c r="M33" i="85"/>
  <c r="AD32" i="85"/>
  <c r="AJ32" i="85" s="1"/>
  <c r="AC32" i="85"/>
  <c r="AE32" i="85" s="1"/>
  <c r="AB32" i="85"/>
  <c r="AA32" i="85"/>
  <c r="Z32" i="85"/>
  <c r="AR32" i="85" s="1"/>
  <c r="Y32" i="85"/>
  <c r="X32" i="85"/>
  <c r="W32" i="85"/>
  <c r="V32" i="85"/>
  <c r="U32" i="85"/>
  <c r="T32" i="85"/>
  <c r="AG32" i="85" s="1"/>
  <c r="L32" i="85"/>
  <c r="R32" i="85" s="1"/>
  <c r="K32" i="85"/>
  <c r="Q32" i="85" s="1"/>
  <c r="J32" i="85"/>
  <c r="I32" i="85"/>
  <c r="H32" i="85"/>
  <c r="G32" i="85"/>
  <c r="P32" i="85" s="1"/>
  <c r="F32" i="85"/>
  <c r="E32" i="85"/>
  <c r="D32" i="85"/>
  <c r="C32" i="85"/>
  <c r="B32" i="85"/>
  <c r="O32" i="85" s="1"/>
  <c r="AV31" i="85"/>
  <c r="AW31" i="85" s="1"/>
  <c r="AU31" i="85"/>
  <c r="AT31" i="85"/>
  <c r="AS31" i="85"/>
  <c r="AR31" i="85"/>
  <c r="AQ31" i="85"/>
  <c r="AP31" i="85"/>
  <c r="AO31" i="85"/>
  <c r="AN31" i="85"/>
  <c r="AM31" i="85"/>
  <c r="AL31" i="85"/>
  <c r="AJ31" i="85"/>
  <c r="AI31" i="85"/>
  <c r="AH31" i="85"/>
  <c r="AG31" i="85"/>
  <c r="AE31" i="85"/>
  <c r="R31" i="85"/>
  <c r="Q31" i="85"/>
  <c r="P31" i="85"/>
  <c r="O31" i="85"/>
  <c r="M31" i="85"/>
  <c r="AV30" i="85"/>
  <c r="AU30" i="85"/>
  <c r="AT30" i="85"/>
  <c r="AS30" i="85"/>
  <c r="AR30" i="85"/>
  <c r="AQ30" i="85"/>
  <c r="AP30" i="85"/>
  <c r="AO30" i="85"/>
  <c r="AN30" i="85"/>
  <c r="AM30" i="85"/>
  <c r="AL30" i="85"/>
  <c r="AJ30" i="85"/>
  <c r="AI30" i="85"/>
  <c r="AH30" i="85"/>
  <c r="AG30" i="85"/>
  <c r="AE30" i="85"/>
  <c r="R30" i="85"/>
  <c r="Q30" i="85"/>
  <c r="P30" i="85"/>
  <c r="O30" i="85"/>
  <c r="M30" i="85"/>
  <c r="AV29" i="85"/>
  <c r="AU29" i="85"/>
  <c r="AT29" i="85"/>
  <c r="AS29" i="85"/>
  <c r="AR29" i="85"/>
  <c r="AQ29" i="85"/>
  <c r="AP29" i="85"/>
  <c r="AO29" i="85"/>
  <c r="AN29" i="85"/>
  <c r="AM29" i="85"/>
  <c r="AL29" i="85"/>
  <c r="AJ29" i="85"/>
  <c r="AI29" i="85"/>
  <c r="AH29" i="85"/>
  <c r="AG29" i="85"/>
  <c r="AE29" i="85"/>
  <c r="R29" i="85"/>
  <c r="Q29" i="85"/>
  <c r="P29" i="85"/>
  <c r="O29" i="85"/>
  <c r="M29" i="85"/>
  <c r="AV28" i="85"/>
  <c r="AW28" i="85" s="1"/>
  <c r="AU28" i="85"/>
  <c r="AT28" i="85"/>
  <c r="AS28" i="85"/>
  <c r="AR28" i="85"/>
  <c r="AQ28" i="85"/>
  <c r="AP28" i="85"/>
  <c r="AO28" i="85"/>
  <c r="AN28" i="85"/>
  <c r="AM28" i="85"/>
  <c r="AL28" i="85"/>
  <c r="AJ28" i="85"/>
  <c r="AI28" i="85"/>
  <c r="AH28" i="85"/>
  <c r="AG28" i="85"/>
  <c r="AE28" i="85"/>
  <c r="R28" i="85"/>
  <c r="Q28" i="85"/>
  <c r="P28" i="85"/>
  <c r="O28" i="85"/>
  <c r="M28" i="85"/>
  <c r="AV27" i="85"/>
  <c r="AW27" i="85" s="1"/>
  <c r="AU27" i="85"/>
  <c r="AT27" i="85"/>
  <c r="AS27" i="85"/>
  <c r="AR27" i="85"/>
  <c r="AQ27" i="85"/>
  <c r="AP27" i="85"/>
  <c r="AO27" i="85"/>
  <c r="AN27" i="85"/>
  <c r="AM27" i="85"/>
  <c r="AL27" i="85"/>
  <c r="AJ27" i="85"/>
  <c r="AI27" i="85"/>
  <c r="AH27" i="85"/>
  <c r="AG27" i="85"/>
  <c r="AE27" i="85"/>
  <c r="R27" i="85"/>
  <c r="Q27" i="85"/>
  <c r="P27" i="85"/>
  <c r="O27" i="85"/>
  <c r="M27" i="85"/>
  <c r="AV26" i="85"/>
  <c r="AU26" i="85"/>
  <c r="AT26" i="85"/>
  <c r="AS26" i="85"/>
  <c r="AR26" i="85"/>
  <c r="AQ26" i="85"/>
  <c r="AP26" i="85"/>
  <c r="AO26" i="85"/>
  <c r="AN26" i="85"/>
  <c r="AM26" i="85"/>
  <c r="AL26" i="85"/>
  <c r="AJ26" i="85"/>
  <c r="AI26" i="85"/>
  <c r="AH26" i="85"/>
  <c r="AG26" i="85"/>
  <c r="AE26" i="85"/>
  <c r="R26" i="85"/>
  <c r="Q26" i="85"/>
  <c r="P26" i="85"/>
  <c r="O26" i="85"/>
  <c r="M26" i="85"/>
  <c r="AV25" i="85"/>
  <c r="AW25" i="85" s="1"/>
  <c r="AU25" i="85"/>
  <c r="AT25" i="85"/>
  <c r="AS25" i="85"/>
  <c r="AR25" i="85"/>
  <c r="AQ25" i="85"/>
  <c r="AP25" i="85"/>
  <c r="AO25" i="85"/>
  <c r="AN25" i="85"/>
  <c r="AM25" i="85"/>
  <c r="AL25" i="85"/>
  <c r="AJ25" i="85"/>
  <c r="AI25" i="85"/>
  <c r="AH25" i="85"/>
  <c r="AG25" i="85"/>
  <c r="AE25" i="85"/>
  <c r="R25" i="85"/>
  <c r="Q25" i="85"/>
  <c r="P25" i="85"/>
  <c r="O25" i="85"/>
  <c r="M25" i="85"/>
  <c r="AV24" i="85"/>
  <c r="AW24" i="85" s="1"/>
  <c r="AU24" i="85"/>
  <c r="AT24" i="85"/>
  <c r="AS24" i="85"/>
  <c r="AR24" i="85"/>
  <c r="AQ24" i="85"/>
  <c r="AP24" i="85"/>
  <c r="AO24" i="85"/>
  <c r="AN24" i="85"/>
  <c r="AM24" i="85"/>
  <c r="AL24" i="85"/>
  <c r="AJ24" i="85"/>
  <c r="AI24" i="85"/>
  <c r="AH24" i="85"/>
  <c r="AG24" i="85"/>
  <c r="AE24" i="85"/>
  <c r="R24" i="85"/>
  <c r="Q24" i="85"/>
  <c r="P24" i="85"/>
  <c r="O24" i="85"/>
  <c r="M24" i="85"/>
  <c r="AV23" i="85"/>
  <c r="AU23" i="85"/>
  <c r="AT23" i="85"/>
  <c r="AS23" i="85"/>
  <c r="AR23" i="85"/>
  <c r="AQ23" i="85"/>
  <c r="AP23" i="85"/>
  <c r="AO23" i="85"/>
  <c r="AN23" i="85"/>
  <c r="AM23" i="85"/>
  <c r="AL23" i="85"/>
  <c r="AJ23" i="85"/>
  <c r="AI23" i="85"/>
  <c r="AH23" i="85"/>
  <c r="AG23" i="85"/>
  <c r="AE23" i="85"/>
  <c r="R23" i="85"/>
  <c r="Q23" i="85"/>
  <c r="P23" i="85"/>
  <c r="O23" i="85"/>
  <c r="M23" i="85"/>
  <c r="AV22" i="85"/>
  <c r="AU22" i="85"/>
  <c r="AT22" i="85"/>
  <c r="AS22" i="85"/>
  <c r="AR22" i="85"/>
  <c r="AQ22" i="85"/>
  <c r="AP22" i="85"/>
  <c r="AO22" i="85"/>
  <c r="AN22" i="85"/>
  <c r="AM22" i="85"/>
  <c r="AL22" i="85"/>
  <c r="AJ22" i="85"/>
  <c r="AI22" i="85"/>
  <c r="AH22" i="85"/>
  <c r="AG22" i="85"/>
  <c r="AE22" i="85"/>
  <c r="R22" i="85"/>
  <c r="Q22" i="85"/>
  <c r="P22" i="85"/>
  <c r="O22" i="85"/>
  <c r="M22" i="85"/>
  <c r="AV21" i="85"/>
  <c r="AU21" i="85"/>
  <c r="AT21" i="85"/>
  <c r="AS21" i="85"/>
  <c r="AR21" i="85"/>
  <c r="AQ21" i="85"/>
  <c r="AP21" i="85"/>
  <c r="AO21" i="85"/>
  <c r="AN21" i="85"/>
  <c r="AM21" i="85"/>
  <c r="AL21" i="85"/>
  <c r="AJ21" i="85"/>
  <c r="AI21" i="85"/>
  <c r="AH21" i="85"/>
  <c r="AG21" i="85"/>
  <c r="AE21" i="85"/>
  <c r="R21" i="85"/>
  <c r="Q21" i="85"/>
  <c r="P21" i="85"/>
  <c r="O21" i="85"/>
  <c r="M21" i="85"/>
  <c r="AV20" i="85"/>
  <c r="AU20" i="85"/>
  <c r="AT20" i="85"/>
  <c r="AS20" i="85"/>
  <c r="AR20" i="85"/>
  <c r="AQ20" i="85"/>
  <c r="AP20" i="85"/>
  <c r="AO20" i="85"/>
  <c r="AN20" i="85"/>
  <c r="AM20" i="85"/>
  <c r="AL20" i="85"/>
  <c r="AJ20" i="85"/>
  <c r="AI20" i="85"/>
  <c r="AH20" i="85"/>
  <c r="AG20" i="85"/>
  <c r="AE20" i="85"/>
  <c r="R20" i="85"/>
  <c r="Q20" i="85"/>
  <c r="P20" i="85"/>
  <c r="O20" i="85"/>
  <c r="M20" i="85"/>
  <c r="AV19" i="85"/>
  <c r="AU19" i="85"/>
  <c r="AT19" i="85"/>
  <c r="AS19" i="85"/>
  <c r="AR19" i="85"/>
  <c r="AQ19" i="85"/>
  <c r="AP19" i="85"/>
  <c r="AO19" i="85"/>
  <c r="AN19" i="85"/>
  <c r="AM19" i="85"/>
  <c r="AL19" i="85"/>
  <c r="AJ19" i="85"/>
  <c r="AI19" i="85"/>
  <c r="AH19" i="85"/>
  <c r="AG19" i="85"/>
  <c r="AE19" i="85"/>
  <c r="R19" i="85"/>
  <c r="Q19" i="85"/>
  <c r="P19" i="85"/>
  <c r="O19" i="85"/>
  <c r="M19" i="85"/>
  <c r="AV18" i="85"/>
  <c r="AU18" i="85"/>
  <c r="AT18" i="85"/>
  <c r="AS18" i="85"/>
  <c r="AR18" i="85"/>
  <c r="AQ18" i="85"/>
  <c r="AP18" i="85"/>
  <c r="AO18" i="85"/>
  <c r="AN18" i="85"/>
  <c r="AM18" i="85"/>
  <c r="AL18" i="85"/>
  <c r="AJ18" i="85"/>
  <c r="AI18" i="85"/>
  <c r="AH18" i="85"/>
  <c r="AG18" i="85"/>
  <c r="AE18" i="85"/>
  <c r="R18" i="85"/>
  <c r="Q18" i="85"/>
  <c r="P18" i="85"/>
  <c r="O18" i="85"/>
  <c r="M18" i="85"/>
  <c r="AV17" i="85"/>
  <c r="AU17" i="85"/>
  <c r="AT17" i="85"/>
  <c r="AS17" i="85"/>
  <c r="AR17" i="85"/>
  <c r="AQ17" i="85"/>
  <c r="AP17" i="85"/>
  <c r="AO17" i="85"/>
  <c r="AN17" i="85"/>
  <c r="AM17" i="85"/>
  <c r="AL17" i="85"/>
  <c r="AJ17" i="85"/>
  <c r="AI17" i="85"/>
  <c r="AH17" i="85"/>
  <c r="AG17" i="85"/>
  <c r="AE17" i="85"/>
  <c r="R17" i="85"/>
  <c r="Q17" i="85"/>
  <c r="P17" i="85"/>
  <c r="O17" i="85"/>
  <c r="M17" i="85"/>
  <c r="AV16" i="85"/>
  <c r="AU16" i="85"/>
  <c r="AT16" i="85"/>
  <c r="AS16" i="85"/>
  <c r="AR16" i="85"/>
  <c r="AQ16" i="85"/>
  <c r="AP16" i="85"/>
  <c r="AO16" i="85"/>
  <c r="AN16" i="85"/>
  <c r="AM16" i="85"/>
  <c r="AL16" i="85"/>
  <c r="AJ16" i="85"/>
  <c r="AI16" i="85"/>
  <c r="AH16" i="85"/>
  <c r="AG16" i="85"/>
  <c r="AE16" i="85"/>
  <c r="R16" i="85"/>
  <c r="Q16" i="85"/>
  <c r="P16" i="85"/>
  <c r="O16" i="85"/>
  <c r="M16" i="85"/>
  <c r="AV15" i="85"/>
  <c r="AW15" i="85" s="1"/>
  <c r="AU15" i="85"/>
  <c r="AT15" i="85"/>
  <c r="AS15" i="85"/>
  <c r="AR15" i="85"/>
  <c r="AQ15" i="85"/>
  <c r="AP15" i="85"/>
  <c r="AO15" i="85"/>
  <c r="AN15" i="85"/>
  <c r="AM15" i="85"/>
  <c r="AL15" i="85"/>
  <c r="AJ15" i="85"/>
  <c r="AI15" i="85"/>
  <c r="AH15" i="85"/>
  <c r="AG15" i="85"/>
  <c r="AE15" i="85"/>
  <c r="R15" i="85"/>
  <c r="Q15" i="85"/>
  <c r="P15" i="85"/>
  <c r="O15" i="85"/>
  <c r="M15" i="85"/>
  <c r="AV14" i="85"/>
  <c r="AU14" i="85"/>
  <c r="AT14" i="85"/>
  <c r="AS14" i="85"/>
  <c r="AR14" i="85"/>
  <c r="AQ14" i="85"/>
  <c r="AP14" i="85"/>
  <c r="AO14" i="85"/>
  <c r="AN14" i="85"/>
  <c r="AM14" i="85"/>
  <c r="AL14" i="85"/>
  <c r="AJ14" i="85"/>
  <c r="AI14" i="85"/>
  <c r="AH14" i="85"/>
  <c r="AG14" i="85"/>
  <c r="AE14" i="85"/>
  <c r="R14" i="85"/>
  <c r="Q14" i="85"/>
  <c r="P14" i="85"/>
  <c r="O14" i="85"/>
  <c r="M14" i="85"/>
  <c r="AV13" i="85"/>
  <c r="AU13" i="85"/>
  <c r="AT13" i="85"/>
  <c r="AS13" i="85"/>
  <c r="AR13" i="85"/>
  <c r="AQ13" i="85"/>
  <c r="AP13" i="85"/>
  <c r="AO13" i="85"/>
  <c r="AN13" i="85"/>
  <c r="AM13" i="85"/>
  <c r="AL13" i="85"/>
  <c r="AJ13" i="85"/>
  <c r="AI13" i="85"/>
  <c r="AH13" i="85"/>
  <c r="AG13" i="85"/>
  <c r="AE13" i="85"/>
  <c r="R13" i="85"/>
  <c r="Q13" i="85"/>
  <c r="P13" i="85"/>
  <c r="O13" i="85"/>
  <c r="M13" i="85"/>
  <c r="AV12" i="85"/>
  <c r="AU12" i="85"/>
  <c r="AT12" i="85"/>
  <c r="AS12" i="85"/>
  <c r="AR12" i="85"/>
  <c r="AQ12" i="85"/>
  <c r="AP12" i="85"/>
  <c r="AO12" i="85"/>
  <c r="AN12" i="85"/>
  <c r="AM12" i="85"/>
  <c r="AL12" i="85"/>
  <c r="AJ12" i="85"/>
  <c r="AI12" i="85"/>
  <c r="AH12" i="85"/>
  <c r="AG12" i="85"/>
  <c r="AE12" i="85"/>
  <c r="R12" i="85"/>
  <c r="Q12" i="85"/>
  <c r="P12" i="85"/>
  <c r="O12" i="85"/>
  <c r="M12" i="85"/>
  <c r="AV11" i="85"/>
  <c r="AU11" i="85"/>
  <c r="AT11" i="85"/>
  <c r="AS11" i="85"/>
  <c r="AR11" i="85"/>
  <c r="AQ11" i="85"/>
  <c r="AP11" i="85"/>
  <c r="AO11" i="85"/>
  <c r="AN11" i="85"/>
  <c r="AM11" i="85"/>
  <c r="AL11" i="85"/>
  <c r="AJ11" i="85"/>
  <c r="AI11" i="85"/>
  <c r="AH11" i="85"/>
  <c r="AG11" i="85"/>
  <c r="AE11" i="85"/>
  <c r="R11" i="85"/>
  <c r="Q11" i="85"/>
  <c r="P11" i="85"/>
  <c r="O11" i="85"/>
  <c r="M11" i="85"/>
  <c r="AV10" i="85"/>
  <c r="AU10" i="85"/>
  <c r="AT10" i="85"/>
  <c r="AS10" i="85"/>
  <c r="AR10" i="85"/>
  <c r="AQ10" i="85"/>
  <c r="AP10" i="85"/>
  <c r="AO10" i="85"/>
  <c r="AN10" i="85"/>
  <c r="AM10" i="85"/>
  <c r="AL10" i="85"/>
  <c r="AJ10" i="85"/>
  <c r="AI10" i="85"/>
  <c r="AH10" i="85"/>
  <c r="AG10" i="85"/>
  <c r="AE10" i="85"/>
  <c r="R10" i="85"/>
  <c r="Q10" i="85"/>
  <c r="P10" i="85"/>
  <c r="O10" i="85"/>
  <c r="M10" i="85"/>
  <c r="AV9" i="85"/>
  <c r="AU9" i="85"/>
  <c r="AT9" i="85"/>
  <c r="AS9" i="85"/>
  <c r="AR9" i="85"/>
  <c r="AQ9" i="85"/>
  <c r="AP9" i="85"/>
  <c r="AO9" i="85"/>
  <c r="AN9" i="85"/>
  <c r="AM9" i="85"/>
  <c r="AL9" i="85"/>
  <c r="AJ9" i="85"/>
  <c r="AI9" i="85"/>
  <c r="AH9" i="85"/>
  <c r="AG9" i="85"/>
  <c r="AE9" i="85"/>
  <c r="R9" i="85"/>
  <c r="Q9" i="85"/>
  <c r="P9" i="85"/>
  <c r="O9" i="85"/>
  <c r="M9" i="85"/>
  <c r="AV8" i="85"/>
  <c r="AU8" i="85"/>
  <c r="AT8" i="85"/>
  <c r="AS8" i="85"/>
  <c r="AR8" i="85"/>
  <c r="AQ8" i="85"/>
  <c r="AP8" i="85"/>
  <c r="AO8" i="85"/>
  <c r="AN8" i="85"/>
  <c r="AM8" i="85"/>
  <c r="AL8" i="85"/>
  <c r="AJ8" i="85"/>
  <c r="AI8" i="85"/>
  <c r="AH8" i="85"/>
  <c r="AG8" i="85"/>
  <c r="AE8" i="85"/>
  <c r="R8" i="85"/>
  <c r="Q8" i="85"/>
  <c r="P8" i="85"/>
  <c r="O8" i="85"/>
  <c r="M8" i="85"/>
  <c r="AV7" i="85"/>
  <c r="AU7" i="85"/>
  <c r="AT7" i="85"/>
  <c r="AS7" i="85"/>
  <c r="AR7" i="85"/>
  <c r="AQ7" i="85"/>
  <c r="AP7" i="85"/>
  <c r="AO7" i="85"/>
  <c r="AN7" i="85"/>
  <c r="AM7" i="85"/>
  <c r="AL7" i="85"/>
  <c r="AJ7" i="85"/>
  <c r="AI7" i="85"/>
  <c r="AH7" i="85"/>
  <c r="AG7" i="85"/>
  <c r="AE7" i="85"/>
  <c r="R7" i="85"/>
  <c r="Q7" i="85"/>
  <c r="P7" i="85"/>
  <c r="O7" i="85"/>
  <c r="M7" i="85"/>
  <c r="AL5" i="85"/>
  <c r="T5" i="85"/>
  <c r="N22" i="84"/>
  <c r="O22" i="84" s="1"/>
  <c r="M22" i="84"/>
  <c r="L22" i="84"/>
  <c r="K22" i="84"/>
  <c r="J22" i="84"/>
  <c r="I22" i="84"/>
  <c r="H22" i="84"/>
  <c r="G22" i="84"/>
  <c r="F22" i="84"/>
  <c r="E22" i="84"/>
  <c r="D22" i="84"/>
  <c r="N21" i="84"/>
  <c r="O21" i="84" s="1"/>
  <c r="M21" i="84"/>
  <c r="L21" i="84"/>
  <c r="K21" i="84"/>
  <c r="J21" i="84"/>
  <c r="I21" i="84"/>
  <c r="H21" i="84"/>
  <c r="G21" i="84"/>
  <c r="F21" i="84"/>
  <c r="E21" i="84"/>
  <c r="D21" i="84"/>
  <c r="N20" i="84"/>
  <c r="M20" i="84"/>
  <c r="L20" i="84"/>
  <c r="K20" i="84"/>
  <c r="J20" i="84"/>
  <c r="I20" i="84"/>
  <c r="H20" i="84"/>
  <c r="G20" i="84"/>
  <c r="F20" i="84"/>
  <c r="E20" i="84"/>
  <c r="D20" i="84"/>
  <c r="D18" i="84"/>
  <c r="O15" i="84"/>
  <c r="T14" i="84"/>
  <c r="S14" i="84"/>
  <c r="R14" i="84"/>
  <c r="Q14" i="84"/>
  <c r="O14" i="84"/>
  <c r="T13" i="84"/>
  <c r="T15" i="84" s="1"/>
  <c r="S13" i="84"/>
  <c r="S15" i="84" s="1"/>
  <c r="R13" i="84"/>
  <c r="R15" i="84" s="1"/>
  <c r="Q13" i="84"/>
  <c r="O13" i="84"/>
  <c r="D11" i="84"/>
  <c r="O8" i="84"/>
  <c r="T7" i="84"/>
  <c r="S7" i="84"/>
  <c r="R7" i="84"/>
  <c r="Q7" i="84"/>
  <c r="O7" i="84"/>
  <c r="T6" i="84"/>
  <c r="T8" i="84" s="1"/>
  <c r="S6" i="84"/>
  <c r="R6" i="84"/>
  <c r="Q6" i="84"/>
  <c r="O6" i="84"/>
  <c r="E20" i="62"/>
  <c r="F20" i="62"/>
  <c r="G20" i="62"/>
  <c r="H20" i="62"/>
  <c r="I20" i="62"/>
  <c r="J20" i="62"/>
  <c r="K20" i="62"/>
  <c r="L20" i="62"/>
  <c r="M20" i="62"/>
  <c r="N20" i="62"/>
  <c r="E21" i="62"/>
  <c r="F21" i="62"/>
  <c r="G21" i="62"/>
  <c r="H21" i="62"/>
  <c r="I21" i="62"/>
  <c r="J21" i="62"/>
  <c r="K21" i="62"/>
  <c r="L21" i="62"/>
  <c r="M21" i="62"/>
  <c r="N21" i="62"/>
  <c r="E22" i="62"/>
  <c r="F22" i="62"/>
  <c r="G22" i="62"/>
  <c r="H22" i="62"/>
  <c r="I22" i="62"/>
  <c r="J22" i="62"/>
  <c r="K22" i="62"/>
  <c r="L22" i="62"/>
  <c r="M22" i="62"/>
  <c r="N22" i="62"/>
  <c r="T14" i="62"/>
  <c r="S14" i="62"/>
  <c r="R14" i="62"/>
  <c r="Q14" i="62"/>
  <c r="T13" i="62"/>
  <c r="S13" i="62"/>
  <c r="R13" i="62"/>
  <c r="Q13" i="62"/>
  <c r="T7" i="62"/>
  <c r="S7" i="62"/>
  <c r="R7" i="62"/>
  <c r="Q7" i="62"/>
  <c r="T6" i="62"/>
  <c r="T8" i="62" s="1"/>
  <c r="S6" i="62"/>
  <c r="R6" i="62"/>
  <c r="Q6" i="62"/>
  <c r="AV99" i="83"/>
  <c r="AW99" i="83" s="1"/>
  <c r="AU99" i="83"/>
  <c r="AT99" i="83"/>
  <c r="AS99" i="83"/>
  <c r="AR99" i="83"/>
  <c r="AQ99" i="83"/>
  <c r="AP99" i="83"/>
  <c r="AO99" i="83"/>
  <c r="AN99" i="83"/>
  <c r="AM99" i="83"/>
  <c r="AL99" i="83"/>
  <c r="AE99" i="83"/>
  <c r="M99" i="83"/>
  <c r="AD98" i="83"/>
  <c r="AJ98" i="83" s="1"/>
  <c r="AC98" i="83"/>
  <c r="AB98" i="83"/>
  <c r="AA98" i="83"/>
  <c r="Z98" i="83"/>
  <c r="Y98" i="83"/>
  <c r="AH98" i="83" s="1"/>
  <c r="X98" i="83"/>
  <c r="W98" i="83"/>
  <c r="V98" i="83"/>
  <c r="U98" i="83"/>
  <c r="T98" i="83"/>
  <c r="AG98" i="83" s="1"/>
  <c r="L98" i="83"/>
  <c r="R98" i="83" s="1"/>
  <c r="K98" i="83"/>
  <c r="Q98" i="83" s="1"/>
  <c r="J98" i="83"/>
  <c r="I98" i="83"/>
  <c r="H98" i="83"/>
  <c r="G98" i="83"/>
  <c r="P98" i="83" s="1"/>
  <c r="F98" i="83"/>
  <c r="E98" i="83"/>
  <c r="D98" i="83"/>
  <c r="C98" i="83"/>
  <c r="B98" i="83"/>
  <c r="O98" i="83" s="1"/>
  <c r="AV97" i="83"/>
  <c r="AU97" i="83"/>
  <c r="AT97" i="83"/>
  <c r="AS97" i="83"/>
  <c r="AR97" i="83"/>
  <c r="AQ97" i="83"/>
  <c r="AP97" i="83"/>
  <c r="AO97" i="83"/>
  <c r="AN97" i="83"/>
  <c r="AM97" i="83"/>
  <c r="AL97" i="83"/>
  <c r="AJ97" i="83"/>
  <c r="AI97" i="83"/>
  <c r="AH97" i="83"/>
  <c r="AG97" i="83"/>
  <c r="AE97" i="83"/>
  <c r="R97" i="83"/>
  <c r="Q97" i="83"/>
  <c r="P97" i="83"/>
  <c r="O97" i="83"/>
  <c r="M97" i="83"/>
  <c r="AV96" i="83"/>
  <c r="AU96" i="83"/>
  <c r="AT96" i="83"/>
  <c r="AS96" i="83"/>
  <c r="AR96" i="83"/>
  <c r="AQ96" i="83"/>
  <c r="AP96" i="83"/>
  <c r="AO96" i="83"/>
  <c r="AN96" i="83"/>
  <c r="AM96" i="83"/>
  <c r="AL96" i="83"/>
  <c r="AJ96" i="83"/>
  <c r="AI96" i="83"/>
  <c r="AH96" i="83"/>
  <c r="AG96" i="83"/>
  <c r="AE96" i="83"/>
  <c r="R96" i="83"/>
  <c r="Q96" i="83"/>
  <c r="P96" i="83"/>
  <c r="O96" i="83"/>
  <c r="M96" i="83"/>
  <c r="AV95" i="83"/>
  <c r="AW95" i="83" s="1"/>
  <c r="AU95" i="83"/>
  <c r="AT95" i="83"/>
  <c r="AS95" i="83"/>
  <c r="AR95" i="83"/>
  <c r="AQ95" i="83"/>
  <c r="AP95" i="83"/>
  <c r="AO95" i="83"/>
  <c r="AN95" i="83"/>
  <c r="AM95" i="83"/>
  <c r="AL95" i="83"/>
  <c r="AJ95" i="83"/>
  <c r="AI95" i="83"/>
  <c r="AH95" i="83"/>
  <c r="AG95" i="83"/>
  <c r="AE95" i="83"/>
  <c r="R95" i="83"/>
  <c r="Q95" i="83"/>
  <c r="P95" i="83"/>
  <c r="O95" i="83"/>
  <c r="M95" i="83"/>
  <c r="AV94" i="83"/>
  <c r="AU94" i="83"/>
  <c r="AT94" i="83"/>
  <c r="AS94" i="83"/>
  <c r="AR94" i="83"/>
  <c r="AQ94" i="83"/>
  <c r="AP94" i="83"/>
  <c r="AO94" i="83"/>
  <c r="AN94" i="83"/>
  <c r="AM94" i="83"/>
  <c r="AL94" i="83"/>
  <c r="AJ94" i="83"/>
  <c r="AI94" i="83"/>
  <c r="AH94" i="83"/>
  <c r="AG94" i="83"/>
  <c r="AE94" i="83"/>
  <c r="R94" i="83"/>
  <c r="Q94" i="83"/>
  <c r="P94" i="83"/>
  <c r="O94" i="83"/>
  <c r="M94" i="83"/>
  <c r="AV93" i="83"/>
  <c r="AU93" i="83"/>
  <c r="AT93" i="83"/>
  <c r="AS93" i="83"/>
  <c r="AR93" i="83"/>
  <c r="AQ93" i="83"/>
  <c r="AP93" i="83"/>
  <c r="AO93" i="83"/>
  <c r="AN93" i="83"/>
  <c r="AM93" i="83"/>
  <c r="AL93" i="83"/>
  <c r="AJ93" i="83"/>
  <c r="AI93" i="83"/>
  <c r="AH93" i="83"/>
  <c r="AG93" i="83"/>
  <c r="AE93" i="83"/>
  <c r="R93" i="83"/>
  <c r="Q93" i="83"/>
  <c r="P93" i="83"/>
  <c r="O93" i="83"/>
  <c r="M93" i="83"/>
  <c r="AV92" i="83"/>
  <c r="AU92" i="83"/>
  <c r="AT92" i="83"/>
  <c r="AS92" i="83"/>
  <c r="AR92" i="83"/>
  <c r="AQ92" i="83"/>
  <c r="AP92" i="83"/>
  <c r="AO92" i="83"/>
  <c r="AN92" i="83"/>
  <c r="AM92" i="83"/>
  <c r="AL92" i="83"/>
  <c r="AJ92" i="83"/>
  <c r="AI92" i="83"/>
  <c r="AH92" i="83"/>
  <c r="AG92" i="83"/>
  <c r="AE92" i="83"/>
  <c r="R92" i="83"/>
  <c r="Q92" i="83"/>
  <c r="P92" i="83"/>
  <c r="O92" i="83"/>
  <c r="M92" i="83"/>
  <c r="AV91" i="83"/>
  <c r="AU91" i="83"/>
  <c r="AT91" i="83"/>
  <c r="AS91" i="83"/>
  <c r="AR91" i="83"/>
  <c r="AQ91" i="83"/>
  <c r="AJ91" i="83"/>
  <c r="AI91" i="83"/>
  <c r="AH91" i="83"/>
  <c r="AG91" i="83"/>
  <c r="AE91" i="83"/>
  <c r="R91" i="83"/>
  <c r="Q91" i="83"/>
  <c r="P91" i="83"/>
  <c r="O91" i="83"/>
  <c r="M91" i="83"/>
  <c r="AV90" i="83"/>
  <c r="AU90" i="83"/>
  <c r="AT90" i="83"/>
  <c r="AS90" i="83"/>
  <c r="AJ90" i="83"/>
  <c r="AI90" i="83"/>
  <c r="AH90" i="83"/>
  <c r="AG90" i="83"/>
  <c r="AE90" i="83"/>
  <c r="R90" i="83"/>
  <c r="Q90" i="83"/>
  <c r="P90" i="83"/>
  <c r="O90" i="83"/>
  <c r="M90" i="83"/>
  <c r="AV89" i="83"/>
  <c r="AU89" i="83"/>
  <c r="AT89" i="83"/>
  <c r="AS89" i="83"/>
  <c r="AR89" i="83"/>
  <c r="AQ89" i="83"/>
  <c r="AP89" i="83"/>
  <c r="AO89" i="83"/>
  <c r="AN89" i="83"/>
  <c r="AM89" i="83"/>
  <c r="AL89" i="83"/>
  <c r="AJ89" i="83"/>
  <c r="AI89" i="83"/>
  <c r="AH89" i="83"/>
  <c r="AG89" i="83"/>
  <c r="AE89" i="83"/>
  <c r="R89" i="83"/>
  <c r="Q89" i="83"/>
  <c r="P89" i="83"/>
  <c r="O89" i="83"/>
  <c r="M89" i="83"/>
  <c r="AV88" i="83"/>
  <c r="AU88" i="83"/>
  <c r="AT88" i="83"/>
  <c r="AS88" i="83"/>
  <c r="AR88" i="83"/>
  <c r="AQ88" i="83"/>
  <c r="AP88" i="83"/>
  <c r="AO88" i="83"/>
  <c r="AN88" i="83"/>
  <c r="AM88" i="83"/>
  <c r="AL88" i="83"/>
  <c r="AJ88" i="83"/>
  <c r="AI88" i="83"/>
  <c r="AH88" i="83"/>
  <c r="AG88" i="83"/>
  <c r="AE88" i="83"/>
  <c r="R88" i="83"/>
  <c r="Q88" i="83"/>
  <c r="P88" i="83"/>
  <c r="O88" i="83"/>
  <c r="M88" i="83"/>
  <c r="AV87" i="83"/>
  <c r="AW87" i="83" s="1"/>
  <c r="AU87" i="83"/>
  <c r="AT87" i="83"/>
  <c r="AS87" i="83"/>
  <c r="AR87" i="83"/>
  <c r="AQ87" i="83"/>
  <c r="AP87" i="83"/>
  <c r="AO87" i="83"/>
  <c r="AN87" i="83"/>
  <c r="AM87" i="83"/>
  <c r="AL87" i="83"/>
  <c r="AJ87" i="83"/>
  <c r="AI87" i="83"/>
  <c r="AH87" i="83"/>
  <c r="AG87" i="83"/>
  <c r="AE87" i="83"/>
  <c r="R87" i="83"/>
  <c r="Q87" i="83"/>
  <c r="P87" i="83"/>
  <c r="O87" i="83"/>
  <c r="M87" i="83"/>
  <c r="AV86" i="83"/>
  <c r="AU86" i="83"/>
  <c r="AT86" i="83"/>
  <c r="AS86" i="83"/>
  <c r="AR86" i="83"/>
  <c r="AQ86" i="83"/>
  <c r="AP86" i="83"/>
  <c r="AO86" i="83"/>
  <c r="AN86" i="83"/>
  <c r="AM86" i="83"/>
  <c r="AL86" i="83"/>
  <c r="AJ86" i="83"/>
  <c r="AI86" i="83"/>
  <c r="AH86" i="83"/>
  <c r="AG86" i="83"/>
  <c r="AE86" i="83"/>
  <c r="R86" i="83"/>
  <c r="Q86" i="83"/>
  <c r="P86" i="83"/>
  <c r="O86" i="83"/>
  <c r="M86" i="83"/>
  <c r="AV85" i="83"/>
  <c r="AU85" i="83"/>
  <c r="AT85" i="83"/>
  <c r="AS85" i="83"/>
  <c r="AR85" i="83"/>
  <c r="AQ85" i="83"/>
  <c r="AP85" i="83"/>
  <c r="AO85" i="83"/>
  <c r="AN85" i="83"/>
  <c r="AM85" i="83"/>
  <c r="AL85" i="83"/>
  <c r="AJ85" i="83"/>
  <c r="AI85" i="83"/>
  <c r="AH85" i="83"/>
  <c r="AG85" i="83"/>
  <c r="AE85" i="83"/>
  <c r="R85" i="83"/>
  <c r="Q85" i="83"/>
  <c r="P85" i="83"/>
  <c r="O85" i="83"/>
  <c r="M85" i="83"/>
  <c r="AV84" i="83"/>
  <c r="AU84" i="83"/>
  <c r="AT84" i="83"/>
  <c r="AS84" i="83"/>
  <c r="AR84" i="83"/>
  <c r="AQ84" i="83"/>
  <c r="AP84" i="83"/>
  <c r="AO84" i="83"/>
  <c r="AN84" i="83"/>
  <c r="AM84" i="83"/>
  <c r="AL84" i="83"/>
  <c r="AJ84" i="83"/>
  <c r="AI84" i="83"/>
  <c r="AH84" i="83"/>
  <c r="AG84" i="83"/>
  <c r="AE84" i="83"/>
  <c r="R84" i="83"/>
  <c r="Q84" i="83"/>
  <c r="P84" i="83"/>
  <c r="O84" i="83"/>
  <c r="M84" i="83"/>
  <c r="AV83" i="83"/>
  <c r="AU83" i="83"/>
  <c r="AT83" i="83"/>
  <c r="AS83" i="83"/>
  <c r="AR83" i="83"/>
  <c r="AQ83" i="83"/>
  <c r="AP83" i="83"/>
  <c r="AO83" i="83"/>
  <c r="AN83" i="83"/>
  <c r="AM83" i="83"/>
  <c r="AL83" i="83"/>
  <c r="AJ83" i="83"/>
  <c r="AI83" i="83"/>
  <c r="AH83" i="83"/>
  <c r="AG83" i="83"/>
  <c r="AE83" i="83"/>
  <c r="R83" i="83"/>
  <c r="Q83" i="83"/>
  <c r="P83" i="83"/>
  <c r="O83" i="83"/>
  <c r="M83" i="83"/>
  <c r="AV82" i="83"/>
  <c r="AU82" i="83"/>
  <c r="AT82" i="83"/>
  <c r="AS82" i="83"/>
  <c r="AR82" i="83"/>
  <c r="AQ82" i="83"/>
  <c r="AP82" i="83"/>
  <c r="AO82" i="83"/>
  <c r="AN82" i="83"/>
  <c r="AM82" i="83"/>
  <c r="AL82" i="83"/>
  <c r="AJ82" i="83"/>
  <c r="AI82" i="83"/>
  <c r="AH82" i="83"/>
  <c r="AG82" i="83"/>
  <c r="AE82" i="83"/>
  <c r="R82" i="83"/>
  <c r="Q82" i="83"/>
  <c r="P82" i="83"/>
  <c r="O82" i="83"/>
  <c r="M82" i="83"/>
  <c r="AV81" i="83"/>
  <c r="AU81" i="83"/>
  <c r="AT81" i="83"/>
  <c r="AS81" i="83"/>
  <c r="AR81" i="83"/>
  <c r="AQ81" i="83"/>
  <c r="AP81" i="83"/>
  <c r="AO81" i="83"/>
  <c r="AN81" i="83"/>
  <c r="AM81" i="83"/>
  <c r="AL81" i="83"/>
  <c r="AJ81" i="83"/>
  <c r="AI81" i="83"/>
  <c r="AH81" i="83"/>
  <c r="AG81" i="83"/>
  <c r="AE81" i="83"/>
  <c r="R81" i="83"/>
  <c r="Q81" i="83"/>
  <c r="P81" i="83"/>
  <c r="O81" i="83"/>
  <c r="M81" i="83"/>
  <c r="AV80" i="83"/>
  <c r="AU80" i="83"/>
  <c r="AT80" i="83"/>
  <c r="AS80" i="83"/>
  <c r="AR80" i="83"/>
  <c r="AQ80" i="83"/>
  <c r="AP80" i="83"/>
  <c r="AO80" i="83"/>
  <c r="AN80" i="83"/>
  <c r="AM80" i="83"/>
  <c r="AL80" i="83"/>
  <c r="AJ80" i="83"/>
  <c r="AI80" i="83"/>
  <c r="AH80" i="83"/>
  <c r="AG80" i="83"/>
  <c r="AE80" i="83"/>
  <c r="R80" i="83"/>
  <c r="Q80" i="83"/>
  <c r="P80" i="83"/>
  <c r="O80" i="83"/>
  <c r="M80" i="83"/>
  <c r="AV79" i="83"/>
  <c r="AW79" i="83" s="1"/>
  <c r="AU79" i="83"/>
  <c r="AT79" i="83"/>
  <c r="AS79" i="83"/>
  <c r="AR79" i="83"/>
  <c r="AQ79" i="83"/>
  <c r="AP79" i="83"/>
  <c r="AO79" i="83"/>
  <c r="AN79" i="83"/>
  <c r="AM79" i="83"/>
  <c r="AL79" i="83"/>
  <c r="AJ79" i="83"/>
  <c r="AI79" i="83"/>
  <c r="AH79" i="83"/>
  <c r="AG79" i="83"/>
  <c r="AE79" i="83"/>
  <c r="R79" i="83"/>
  <c r="Q79" i="83"/>
  <c r="P79" i="83"/>
  <c r="O79" i="83"/>
  <c r="M79" i="83"/>
  <c r="AV78" i="83"/>
  <c r="AU78" i="83"/>
  <c r="AT78" i="83"/>
  <c r="AS78" i="83"/>
  <c r="AR78" i="83"/>
  <c r="AQ78" i="83"/>
  <c r="AP78" i="83"/>
  <c r="AO78" i="83"/>
  <c r="AN78" i="83"/>
  <c r="AM78" i="83"/>
  <c r="AL78" i="83"/>
  <c r="AJ78" i="83"/>
  <c r="AI78" i="83"/>
  <c r="AH78" i="83"/>
  <c r="AG78" i="83"/>
  <c r="AE78" i="83"/>
  <c r="R78" i="83"/>
  <c r="Q78" i="83"/>
  <c r="P78" i="83"/>
  <c r="O78" i="83"/>
  <c r="M78" i="83"/>
  <c r="AV77" i="83"/>
  <c r="AW77" i="83" s="1"/>
  <c r="AU77" i="83"/>
  <c r="AT77" i="83"/>
  <c r="AS77" i="83"/>
  <c r="AR77" i="83"/>
  <c r="AQ77" i="83"/>
  <c r="AP77" i="83"/>
  <c r="AO77" i="83"/>
  <c r="AN77" i="83"/>
  <c r="AM77" i="83"/>
  <c r="AL77" i="83"/>
  <c r="AJ77" i="83"/>
  <c r="AI77" i="83"/>
  <c r="AH77" i="83"/>
  <c r="AG77" i="83"/>
  <c r="AE77" i="83"/>
  <c r="R77" i="83"/>
  <c r="Q77" i="83"/>
  <c r="P77" i="83"/>
  <c r="O77" i="83"/>
  <c r="M77" i="83"/>
  <c r="AV76" i="83"/>
  <c r="AU76" i="83"/>
  <c r="AT76" i="83"/>
  <c r="AS76" i="83"/>
  <c r="AR76" i="83"/>
  <c r="AQ76" i="83"/>
  <c r="AP76" i="83"/>
  <c r="AO76" i="83"/>
  <c r="AN76" i="83"/>
  <c r="AM76" i="83"/>
  <c r="AL76" i="83"/>
  <c r="AJ76" i="83"/>
  <c r="AI76" i="83"/>
  <c r="AH76" i="83"/>
  <c r="AG76" i="83"/>
  <c r="AE76" i="83"/>
  <c r="R76" i="83"/>
  <c r="Q76" i="83"/>
  <c r="P76" i="83"/>
  <c r="O76" i="83"/>
  <c r="M76" i="83"/>
  <c r="AV75" i="83"/>
  <c r="AU75" i="83"/>
  <c r="AT75" i="83"/>
  <c r="AS75" i="83"/>
  <c r="AR75" i="83"/>
  <c r="AQ75" i="83"/>
  <c r="AP75" i="83"/>
  <c r="AO75" i="83"/>
  <c r="AN75" i="83"/>
  <c r="AM75" i="83"/>
  <c r="AJ75" i="83"/>
  <c r="AI75" i="83"/>
  <c r="AH75" i="83"/>
  <c r="AG75" i="83"/>
  <c r="AE75" i="83"/>
  <c r="R75" i="83"/>
  <c r="Q75" i="83"/>
  <c r="P75" i="83"/>
  <c r="O75" i="83"/>
  <c r="M75" i="83"/>
  <c r="AV74" i="83"/>
  <c r="AJ74" i="83"/>
  <c r="AI74" i="83"/>
  <c r="AH74" i="83"/>
  <c r="AG74" i="83"/>
  <c r="R74" i="83"/>
  <c r="Q74" i="83"/>
  <c r="P74" i="83"/>
  <c r="O74" i="83"/>
  <c r="AV73" i="83"/>
  <c r="AU73" i="83"/>
  <c r="AT73" i="83"/>
  <c r="AS73" i="83"/>
  <c r="AR73" i="83"/>
  <c r="AQ73" i="83"/>
  <c r="AP73" i="83"/>
  <c r="AO73" i="83"/>
  <c r="AN73" i="83"/>
  <c r="AM73" i="83"/>
  <c r="AL73" i="83"/>
  <c r="AJ73" i="83"/>
  <c r="AI73" i="83"/>
  <c r="AH73" i="83"/>
  <c r="AG73" i="83"/>
  <c r="AE73" i="83"/>
  <c r="R73" i="83"/>
  <c r="Q73" i="83"/>
  <c r="P73" i="83"/>
  <c r="O73" i="83"/>
  <c r="M73" i="83"/>
  <c r="AV72" i="83"/>
  <c r="AU72" i="83"/>
  <c r="AT72" i="83"/>
  <c r="AS72" i="83"/>
  <c r="AR72" i="83"/>
  <c r="AQ72" i="83"/>
  <c r="AP72" i="83"/>
  <c r="AO72" i="83"/>
  <c r="AN72" i="83"/>
  <c r="AM72" i="83"/>
  <c r="AL72" i="83"/>
  <c r="AJ72" i="83"/>
  <c r="AI72" i="83"/>
  <c r="AH72" i="83"/>
  <c r="AG72" i="83"/>
  <c r="AE72" i="83"/>
  <c r="R72" i="83"/>
  <c r="Q72" i="83"/>
  <c r="P72" i="83"/>
  <c r="O72" i="83"/>
  <c r="M72" i="83"/>
  <c r="AV71" i="83"/>
  <c r="AU71" i="83"/>
  <c r="AT71" i="83"/>
  <c r="AS71" i="83"/>
  <c r="AR71" i="83"/>
  <c r="AQ71" i="83"/>
  <c r="AP71" i="83"/>
  <c r="AO71" i="83"/>
  <c r="AN71" i="83"/>
  <c r="AM71" i="83"/>
  <c r="AL71" i="83"/>
  <c r="AJ71" i="83"/>
  <c r="AI71" i="83"/>
  <c r="AH71" i="83"/>
  <c r="AG71" i="83"/>
  <c r="AG99" i="83" s="1"/>
  <c r="AE71" i="83"/>
  <c r="R71" i="83"/>
  <c r="Q71" i="83"/>
  <c r="P71" i="83"/>
  <c r="O71" i="83"/>
  <c r="M71" i="83"/>
  <c r="AL69" i="83"/>
  <c r="T69" i="83"/>
  <c r="AV65" i="83"/>
  <c r="AW65" i="83" s="1"/>
  <c r="AU65" i="83"/>
  <c r="AT65" i="83"/>
  <c r="AS65" i="83"/>
  <c r="AR65" i="83"/>
  <c r="AQ65" i="83"/>
  <c r="AP65" i="83"/>
  <c r="AO65" i="83"/>
  <c r="AN65" i="83"/>
  <c r="AM65" i="83"/>
  <c r="AL65" i="83"/>
  <c r="AE65" i="83"/>
  <c r="M65" i="83"/>
  <c r="AD64" i="83"/>
  <c r="AJ64" i="83" s="1"/>
  <c r="AC64" i="83"/>
  <c r="AI64" i="83" s="1"/>
  <c r="AB64" i="83"/>
  <c r="AT64" i="83" s="1"/>
  <c r="AA64" i="83"/>
  <c r="Z64" i="83"/>
  <c r="Y64" i="83"/>
  <c r="X64" i="83"/>
  <c r="W64" i="83"/>
  <c r="V64" i="83"/>
  <c r="U64" i="83"/>
  <c r="T64" i="83"/>
  <c r="AG64" i="83" s="1"/>
  <c r="L64" i="83"/>
  <c r="R64" i="83" s="1"/>
  <c r="K64" i="83"/>
  <c r="Q64" i="83" s="1"/>
  <c r="J64" i="83"/>
  <c r="I64" i="83"/>
  <c r="H64" i="83"/>
  <c r="G64" i="83"/>
  <c r="P64" i="83" s="1"/>
  <c r="F64" i="83"/>
  <c r="E64" i="83"/>
  <c r="D64" i="83"/>
  <c r="C64" i="83"/>
  <c r="B64" i="83"/>
  <c r="O64" i="83" s="1"/>
  <c r="AV63" i="83"/>
  <c r="AU63" i="83"/>
  <c r="AT63" i="83"/>
  <c r="AS63" i="83"/>
  <c r="AR63" i="83"/>
  <c r="AQ63" i="83"/>
  <c r="AP63" i="83"/>
  <c r="AO63" i="83"/>
  <c r="AN63" i="83"/>
  <c r="AM63" i="83"/>
  <c r="AL63" i="83"/>
  <c r="AJ63" i="83"/>
  <c r="AI63" i="83"/>
  <c r="AH63" i="83"/>
  <c r="AG63" i="83"/>
  <c r="AE63" i="83"/>
  <c r="R63" i="83"/>
  <c r="Q63" i="83"/>
  <c r="P63" i="83"/>
  <c r="O63" i="83"/>
  <c r="M63" i="83"/>
  <c r="AV62" i="83"/>
  <c r="AU62" i="83"/>
  <c r="AT62" i="83"/>
  <c r="AS62" i="83"/>
  <c r="AR62" i="83"/>
  <c r="AQ62" i="83"/>
  <c r="AP62" i="83"/>
  <c r="AO62" i="83"/>
  <c r="AN62" i="83"/>
  <c r="AM62" i="83"/>
  <c r="AL62" i="83"/>
  <c r="AJ62" i="83"/>
  <c r="AI62" i="83"/>
  <c r="AH62" i="83"/>
  <c r="AG62" i="83"/>
  <c r="AE62" i="83"/>
  <c r="R62" i="83"/>
  <c r="Q62" i="83"/>
  <c r="P62" i="83"/>
  <c r="O62" i="83"/>
  <c r="M62" i="83"/>
  <c r="AV61" i="83"/>
  <c r="AU61" i="83"/>
  <c r="AT61" i="83"/>
  <c r="AS61" i="83"/>
  <c r="AR61" i="83"/>
  <c r="AQ61" i="83"/>
  <c r="AP61" i="83"/>
  <c r="AO61" i="83"/>
  <c r="AN61" i="83"/>
  <c r="AM61" i="83"/>
  <c r="AL61" i="83"/>
  <c r="AJ61" i="83"/>
  <c r="AI61" i="83"/>
  <c r="AH61" i="83"/>
  <c r="AG61" i="83"/>
  <c r="AE61" i="83"/>
  <c r="R61" i="83"/>
  <c r="Q61" i="83"/>
  <c r="P61" i="83"/>
  <c r="O61" i="83"/>
  <c r="M61" i="83"/>
  <c r="AV60" i="83"/>
  <c r="AU60" i="83"/>
  <c r="AT60" i="83"/>
  <c r="AS60" i="83"/>
  <c r="AR60" i="83"/>
  <c r="AQ60" i="83"/>
  <c r="AP60" i="83"/>
  <c r="AO60" i="83"/>
  <c r="AN60" i="83"/>
  <c r="AM60" i="83"/>
  <c r="AL60" i="83"/>
  <c r="AJ60" i="83"/>
  <c r="AI60" i="83"/>
  <c r="AH60" i="83"/>
  <c r="AG60" i="83"/>
  <c r="AE60" i="83"/>
  <c r="R60" i="83"/>
  <c r="Q60" i="83"/>
  <c r="P60" i="83"/>
  <c r="O60" i="83"/>
  <c r="M60" i="83"/>
  <c r="AV59" i="83"/>
  <c r="AU59" i="83"/>
  <c r="AT59" i="83"/>
  <c r="AS59" i="83"/>
  <c r="AR59" i="83"/>
  <c r="AQ59" i="83"/>
  <c r="AP59" i="83"/>
  <c r="AO59" i="83"/>
  <c r="AN59" i="83"/>
  <c r="AM59" i="83"/>
  <c r="AL59" i="83"/>
  <c r="AJ59" i="83"/>
  <c r="AI59" i="83"/>
  <c r="AH59" i="83"/>
  <c r="AG59" i="83"/>
  <c r="AE59" i="83"/>
  <c r="R59" i="83"/>
  <c r="Q59" i="83"/>
  <c r="P59" i="83"/>
  <c r="O59" i="83"/>
  <c r="M59" i="83"/>
  <c r="AV58" i="83"/>
  <c r="AU58" i="83"/>
  <c r="AT58" i="83"/>
  <c r="AS58" i="83"/>
  <c r="AR58" i="83"/>
  <c r="AQ58" i="83"/>
  <c r="AP58" i="83"/>
  <c r="AO58" i="83"/>
  <c r="AN58" i="83"/>
  <c r="AM58" i="83"/>
  <c r="AL58" i="83"/>
  <c r="AJ58" i="83"/>
  <c r="AI58" i="83"/>
  <c r="AH58" i="83"/>
  <c r="AG58" i="83"/>
  <c r="AE58" i="83"/>
  <c r="R58" i="83"/>
  <c r="Q58" i="83"/>
  <c r="P58" i="83"/>
  <c r="O58" i="83"/>
  <c r="M58" i="83"/>
  <c r="AV57" i="83"/>
  <c r="AW57" i="83" s="1"/>
  <c r="AU57" i="83"/>
  <c r="AT57" i="83"/>
  <c r="AS57" i="83"/>
  <c r="AR57" i="83"/>
  <c r="AQ57" i="83"/>
  <c r="AP57" i="83"/>
  <c r="AO57" i="83"/>
  <c r="AN57" i="83"/>
  <c r="AM57" i="83"/>
  <c r="AL57" i="83"/>
  <c r="AJ57" i="83"/>
  <c r="AI57" i="83"/>
  <c r="AH57" i="83"/>
  <c r="AG57" i="83"/>
  <c r="AE57" i="83"/>
  <c r="R57" i="83"/>
  <c r="Q57" i="83"/>
  <c r="P57" i="83"/>
  <c r="O57" i="83"/>
  <c r="M57" i="83"/>
  <c r="AV56" i="83"/>
  <c r="AU56" i="83"/>
  <c r="AT56" i="83"/>
  <c r="AS56" i="83"/>
  <c r="AR56" i="83"/>
  <c r="AQ56" i="83"/>
  <c r="AP56" i="83"/>
  <c r="AO56" i="83"/>
  <c r="AN56" i="83"/>
  <c r="AM56" i="83"/>
  <c r="AL56" i="83"/>
  <c r="AJ56" i="83"/>
  <c r="AI56" i="83"/>
  <c r="AH56" i="83"/>
  <c r="AG56" i="83"/>
  <c r="AE56" i="83"/>
  <c r="R56" i="83"/>
  <c r="Q56" i="83"/>
  <c r="P56" i="83"/>
  <c r="O56" i="83"/>
  <c r="M56" i="83"/>
  <c r="AV55" i="83"/>
  <c r="AU55" i="83"/>
  <c r="AT55" i="83"/>
  <c r="AS55" i="83"/>
  <c r="AR55" i="83"/>
  <c r="AQ55" i="83"/>
  <c r="AP55" i="83"/>
  <c r="AO55" i="83"/>
  <c r="AN55" i="83"/>
  <c r="AM55" i="83"/>
  <c r="AL55" i="83"/>
  <c r="AJ55" i="83"/>
  <c r="AI55" i="83"/>
  <c r="AH55" i="83"/>
  <c r="AG55" i="83"/>
  <c r="AE55" i="83"/>
  <c r="R55" i="83"/>
  <c r="Q55" i="83"/>
  <c r="P55" i="83"/>
  <c r="O55" i="83"/>
  <c r="M55" i="83"/>
  <c r="AV54" i="83"/>
  <c r="AU54" i="83"/>
  <c r="AT54" i="83"/>
  <c r="AS54" i="83"/>
  <c r="AR54" i="83"/>
  <c r="AQ54" i="83"/>
  <c r="AP54" i="83"/>
  <c r="AO54" i="83"/>
  <c r="AN54" i="83"/>
  <c r="AM54" i="83"/>
  <c r="AL54" i="83"/>
  <c r="AJ54" i="83"/>
  <c r="AI54" i="83"/>
  <c r="AH54" i="83"/>
  <c r="AG54" i="83"/>
  <c r="AE54" i="83"/>
  <c r="R54" i="83"/>
  <c r="Q54" i="83"/>
  <c r="P54" i="83"/>
  <c r="O54" i="83"/>
  <c r="M54" i="83"/>
  <c r="AV53" i="83"/>
  <c r="AU53" i="83"/>
  <c r="AT53" i="83"/>
  <c r="AS53" i="83"/>
  <c r="AR53" i="83"/>
  <c r="AQ53" i="83"/>
  <c r="AP53" i="83"/>
  <c r="AO53" i="83"/>
  <c r="AN53" i="83"/>
  <c r="AM53" i="83"/>
  <c r="AL53" i="83"/>
  <c r="AJ53" i="83"/>
  <c r="AI53" i="83"/>
  <c r="AH53" i="83"/>
  <c r="AG53" i="83"/>
  <c r="R53" i="83"/>
  <c r="Q53" i="83"/>
  <c r="P53" i="83"/>
  <c r="O53" i="83"/>
  <c r="AV52" i="83"/>
  <c r="AW52" i="83" s="1"/>
  <c r="AU52" i="83"/>
  <c r="AT52" i="83"/>
  <c r="AS52" i="83"/>
  <c r="AR52" i="83"/>
  <c r="AQ52" i="83"/>
  <c r="AP52" i="83"/>
  <c r="AO52" i="83"/>
  <c r="AN52" i="83"/>
  <c r="AM52" i="83"/>
  <c r="AL52" i="83"/>
  <c r="AJ52" i="83"/>
  <c r="AI52" i="83"/>
  <c r="AH52" i="83"/>
  <c r="AG52" i="83"/>
  <c r="AE52" i="83"/>
  <c r="R52" i="83"/>
  <c r="Q52" i="83"/>
  <c r="P52" i="83"/>
  <c r="O52" i="83"/>
  <c r="M52" i="83"/>
  <c r="AV51" i="83"/>
  <c r="AW51" i="83" s="1"/>
  <c r="AU51" i="83"/>
  <c r="AT51" i="83"/>
  <c r="AS51" i="83"/>
  <c r="AR51" i="83"/>
  <c r="AQ51" i="83"/>
  <c r="AP51" i="83"/>
  <c r="AO51" i="83"/>
  <c r="AN51" i="83"/>
  <c r="AM51" i="83"/>
  <c r="AL51" i="83"/>
  <c r="AJ51" i="83"/>
  <c r="AI51" i="83"/>
  <c r="AH51" i="83"/>
  <c r="AG51" i="83"/>
  <c r="AE51" i="83"/>
  <c r="R51" i="83"/>
  <c r="Q51" i="83"/>
  <c r="P51" i="83"/>
  <c r="O51" i="83"/>
  <c r="M51" i="83"/>
  <c r="AV50" i="83"/>
  <c r="AU50" i="83"/>
  <c r="AT50" i="83"/>
  <c r="AS50" i="83"/>
  <c r="AR50" i="83"/>
  <c r="AQ50" i="83"/>
  <c r="AP50" i="83"/>
  <c r="AO50" i="83"/>
  <c r="AN50" i="83"/>
  <c r="AM50" i="83"/>
  <c r="AL50" i="83"/>
  <c r="AJ50" i="83"/>
  <c r="AI50" i="83"/>
  <c r="AH50" i="83"/>
  <c r="AG50" i="83"/>
  <c r="AE50" i="83"/>
  <c r="R50" i="83"/>
  <c r="Q50" i="83"/>
  <c r="P50" i="83"/>
  <c r="O50" i="83"/>
  <c r="M50" i="83"/>
  <c r="AV49" i="83"/>
  <c r="AW49" i="83" s="1"/>
  <c r="AU49" i="83"/>
  <c r="AT49" i="83"/>
  <c r="AS49" i="83"/>
  <c r="AR49" i="83"/>
  <c r="AQ49" i="83"/>
  <c r="AP49" i="83"/>
  <c r="AO49" i="83"/>
  <c r="AN49" i="83"/>
  <c r="AM49" i="83"/>
  <c r="AL49" i="83"/>
  <c r="AJ49" i="83"/>
  <c r="AI49" i="83"/>
  <c r="AH49" i="83"/>
  <c r="AG49" i="83"/>
  <c r="AE49" i="83"/>
  <c r="R49" i="83"/>
  <c r="Q49" i="83"/>
  <c r="P49" i="83"/>
  <c r="O49" i="83"/>
  <c r="M49" i="83"/>
  <c r="AV48" i="83"/>
  <c r="AU48" i="83"/>
  <c r="AT48" i="83"/>
  <c r="AS48" i="83"/>
  <c r="AR48" i="83"/>
  <c r="AQ48" i="83"/>
  <c r="AP48" i="83"/>
  <c r="AO48" i="83"/>
  <c r="AN48" i="83"/>
  <c r="AM48" i="83"/>
  <c r="AL48" i="83"/>
  <c r="AJ48" i="83"/>
  <c r="AI48" i="83"/>
  <c r="AH48" i="83"/>
  <c r="AG48" i="83"/>
  <c r="AE48" i="83"/>
  <c r="R48" i="83"/>
  <c r="Q48" i="83"/>
  <c r="P48" i="83"/>
  <c r="O48" i="83"/>
  <c r="M48" i="83"/>
  <c r="AV47" i="83"/>
  <c r="AU47" i="83"/>
  <c r="AT47" i="83"/>
  <c r="AS47" i="83"/>
  <c r="AR47" i="83"/>
  <c r="AQ47" i="83"/>
  <c r="AP47" i="83"/>
  <c r="AO47" i="83"/>
  <c r="AN47" i="83"/>
  <c r="AM47" i="83"/>
  <c r="AL47" i="83"/>
  <c r="AJ47" i="83"/>
  <c r="AI47" i="83"/>
  <c r="AH47" i="83"/>
  <c r="AG47" i="83"/>
  <c r="AE47" i="83"/>
  <c r="R47" i="83"/>
  <c r="Q47" i="83"/>
  <c r="P47" i="83"/>
  <c r="O47" i="83"/>
  <c r="M47" i="83"/>
  <c r="AV46" i="83"/>
  <c r="AU46" i="83"/>
  <c r="AT46" i="83"/>
  <c r="AS46" i="83"/>
  <c r="AR46" i="83"/>
  <c r="AQ46" i="83"/>
  <c r="AP46" i="83"/>
  <c r="AO46" i="83"/>
  <c r="AN46" i="83"/>
  <c r="AM46" i="83"/>
  <c r="AL46" i="83"/>
  <c r="AJ46" i="83"/>
  <c r="AI46" i="83"/>
  <c r="AH46" i="83"/>
  <c r="AG46" i="83"/>
  <c r="AE46" i="83"/>
  <c r="R46" i="83"/>
  <c r="Q46" i="83"/>
  <c r="P46" i="83"/>
  <c r="O46" i="83"/>
  <c r="M46" i="83"/>
  <c r="AV45" i="83"/>
  <c r="AU45" i="83"/>
  <c r="AT45" i="83"/>
  <c r="AS45" i="83"/>
  <c r="AR45" i="83"/>
  <c r="AQ45" i="83"/>
  <c r="AP45" i="83"/>
  <c r="AO45" i="83"/>
  <c r="AN45" i="83"/>
  <c r="AM45" i="83"/>
  <c r="AL45" i="83"/>
  <c r="AJ45" i="83"/>
  <c r="AI45" i="83"/>
  <c r="AH45" i="83"/>
  <c r="AG45" i="83"/>
  <c r="AE45" i="83"/>
  <c r="R45" i="83"/>
  <c r="Q45" i="83"/>
  <c r="P45" i="83"/>
  <c r="O45" i="83"/>
  <c r="M45" i="83"/>
  <c r="AV44" i="83"/>
  <c r="AU44" i="83"/>
  <c r="AT44" i="83"/>
  <c r="AS44" i="83"/>
  <c r="AR44" i="83"/>
  <c r="AQ44" i="83"/>
  <c r="AP44" i="83"/>
  <c r="AO44" i="83"/>
  <c r="AN44" i="83"/>
  <c r="AM44" i="83"/>
  <c r="AL44" i="83"/>
  <c r="AJ44" i="83"/>
  <c r="AI44" i="83"/>
  <c r="AH44" i="83"/>
  <c r="AG44" i="83"/>
  <c r="AE44" i="83"/>
  <c r="R44" i="83"/>
  <c r="Q44" i="83"/>
  <c r="P44" i="83"/>
  <c r="O44" i="83"/>
  <c r="M44" i="83"/>
  <c r="AV43" i="83"/>
  <c r="AU43" i="83"/>
  <c r="AT43" i="83"/>
  <c r="AS43" i="83"/>
  <c r="AR43" i="83"/>
  <c r="AQ43" i="83"/>
  <c r="AP43" i="83"/>
  <c r="AO43" i="83"/>
  <c r="AN43" i="83"/>
  <c r="AM43" i="83"/>
  <c r="AL43" i="83"/>
  <c r="AJ43" i="83"/>
  <c r="AI43" i="83"/>
  <c r="AH43" i="83"/>
  <c r="AG43" i="83"/>
  <c r="AE43" i="83"/>
  <c r="R43" i="83"/>
  <c r="Q43" i="83"/>
  <c r="P43" i="83"/>
  <c r="O43" i="83"/>
  <c r="M43" i="83"/>
  <c r="AV42" i="83"/>
  <c r="AU42" i="83"/>
  <c r="AT42" i="83"/>
  <c r="AS42" i="83"/>
  <c r="AR42" i="83"/>
  <c r="AQ42" i="83"/>
  <c r="AP42" i="83"/>
  <c r="AO42" i="83"/>
  <c r="AN42" i="83"/>
  <c r="AM42" i="83"/>
  <c r="AL42" i="83"/>
  <c r="AJ42" i="83"/>
  <c r="AI42" i="83"/>
  <c r="AH42" i="83"/>
  <c r="AG42" i="83"/>
  <c r="AE42" i="83"/>
  <c r="R42" i="83"/>
  <c r="Q42" i="83"/>
  <c r="P42" i="83"/>
  <c r="O42" i="83"/>
  <c r="M42" i="83"/>
  <c r="AV41" i="83"/>
  <c r="AW41" i="83" s="1"/>
  <c r="AU41" i="83"/>
  <c r="AT41" i="83"/>
  <c r="AS41" i="83"/>
  <c r="AR41" i="83"/>
  <c r="AQ41" i="83"/>
  <c r="AP41" i="83"/>
  <c r="AO41" i="83"/>
  <c r="AN41" i="83"/>
  <c r="AM41" i="83"/>
  <c r="AL41" i="83"/>
  <c r="AJ41" i="83"/>
  <c r="AI41" i="83"/>
  <c r="AH41" i="83"/>
  <c r="AG41" i="83"/>
  <c r="AE41" i="83"/>
  <c r="R41" i="83"/>
  <c r="Q41" i="83"/>
  <c r="P41" i="83"/>
  <c r="O41" i="83"/>
  <c r="M41" i="83"/>
  <c r="AV40" i="83"/>
  <c r="AU40" i="83"/>
  <c r="AT40" i="83"/>
  <c r="AS40" i="83"/>
  <c r="AR40" i="83"/>
  <c r="AQ40" i="83"/>
  <c r="AP40" i="83"/>
  <c r="AO40" i="83"/>
  <c r="AN40" i="83"/>
  <c r="AM40" i="83"/>
  <c r="AL40" i="83"/>
  <c r="AJ40" i="83"/>
  <c r="AI40" i="83"/>
  <c r="AH40" i="83"/>
  <c r="AG40" i="83"/>
  <c r="AE40" i="83"/>
  <c r="R40" i="83"/>
  <c r="Q40" i="83"/>
  <c r="P40" i="83"/>
  <c r="O40" i="83"/>
  <c r="M40" i="83"/>
  <c r="AV39" i="83"/>
  <c r="AU39" i="83"/>
  <c r="AT39" i="83"/>
  <c r="AS39" i="83"/>
  <c r="AR39" i="83"/>
  <c r="AQ39" i="83"/>
  <c r="AP39" i="83"/>
  <c r="AO39" i="83"/>
  <c r="AN39" i="83"/>
  <c r="AM39" i="83"/>
  <c r="AL39" i="83"/>
  <c r="AJ39" i="83"/>
  <c r="AI39" i="83"/>
  <c r="AI65" i="83" s="1"/>
  <c r="AH39" i="83"/>
  <c r="AG39" i="83"/>
  <c r="AE39" i="83"/>
  <c r="R39" i="83"/>
  <c r="Q39" i="83"/>
  <c r="P39" i="83"/>
  <c r="O39" i="83"/>
  <c r="M39" i="83"/>
  <c r="AL37" i="83"/>
  <c r="T37" i="83"/>
  <c r="AV33" i="83"/>
  <c r="AU33" i="83"/>
  <c r="AT33" i="83"/>
  <c r="AS33" i="83"/>
  <c r="AR33" i="83"/>
  <c r="AQ33" i="83"/>
  <c r="AP33" i="83"/>
  <c r="AO33" i="83"/>
  <c r="AN33" i="83"/>
  <c r="AM33" i="83"/>
  <c r="AL33" i="83"/>
  <c r="AE33" i="83"/>
  <c r="M33" i="83"/>
  <c r="AD32" i="83"/>
  <c r="AJ32" i="83" s="1"/>
  <c r="AC32" i="83"/>
  <c r="AI32" i="83" s="1"/>
  <c r="AB32" i="83"/>
  <c r="AA32" i="83"/>
  <c r="Z32" i="83"/>
  <c r="Y32" i="83"/>
  <c r="X32" i="83"/>
  <c r="W32" i="83"/>
  <c r="V32" i="83"/>
  <c r="U32" i="83"/>
  <c r="T32" i="83"/>
  <c r="L32" i="83"/>
  <c r="R32" i="83" s="1"/>
  <c r="K32" i="83"/>
  <c r="Q32" i="83" s="1"/>
  <c r="J32" i="83"/>
  <c r="I32" i="83"/>
  <c r="H32" i="83"/>
  <c r="G32" i="83"/>
  <c r="P32" i="83" s="1"/>
  <c r="F32" i="83"/>
  <c r="E32" i="83"/>
  <c r="D32" i="83"/>
  <c r="C32" i="83"/>
  <c r="B32" i="83"/>
  <c r="O32" i="83" s="1"/>
  <c r="AV31" i="83"/>
  <c r="AU31" i="83"/>
  <c r="AT31" i="83"/>
  <c r="AS31" i="83"/>
  <c r="AR31" i="83"/>
  <c r="AQ31" i="83"/>
  <c r="AP31" i="83"/>
  <c r="AO31" i="83"/>
  <c r="AN31" i="83"/>
  <c r="AM31" i="83"/>
  <c r="AL31" i="83"/>
  <c r="AJ31" i="83"/>
  <c r="AI31" i="83"/>
  <c r="AH31" i="83"/>
  <c r="AG31" i="83"/>
  <c r="AE31" i="83"/>
  <c r="R31" i="83"/>
  <c r="Q31" i="83"/>
  <c r="P31" i="83"/>
  <c r="O31" i="83"/>
  <c r="M31" i="83"/>
  <c r="AV30" i="83"/>
  <c r="AU30" i="83"/>
  <c r="AT30" i="83"/>
  <c r="AS30" i="83"/>
  <c r="AR30" i="83"/>
  <c r="AQ30" i="83"/>
  <c r="AP30" i="83"/>
  <c r="AO30" i="83"/>
  <c r="AN30" i="83"/>
  <c r="AM30" i="83"/>
  <c r="AL30" i="83"/>
  <c r="AJ30" i="83"/>
  <c r="AI30" i="83"/>
  <c r="AH30" i="83"/>
  <c r="AG30" i="83"/>
  <c r="AE30" i="83"/>
  <c r="R30" i="83"/>
  <c r="Q30" i="83"/>
  <c r="P30" i="83"/>
  <c r="O30" i="83"/>
  <c r="M30" i="83"/>
  <c r="AV29" i="83"/>
  <c r="AW29" i="83" s="1"/>
  <c r="AU29" i="83"/>
  <c r="AT29" i="83"/>
  <c r="AS29" i="83"/>
  <c r="AR29" i="83"/>
  <c r="AQ29" i="83"/>
  <c r="AP29" i="83"/>
  <c r="AO29" i="83"/>
  <c r="AN29" i="83"/>
  <c r="AM29" i="83"/>
  <c r="AL29" i="83"/>
  <c r="AJ29" i="83"/>
  <c r="AI29" i="83"/>
  <c r="AH29" i="83"/>
  <c r="AG29" i="83"/>
  <c r="AE29" i="83"/>
  <c r="R29" i="83"/>
  <c r="Q29" i="83"/>
  <c r="P29" i="83"/>
  <c r="O29" i="83"/>
  <c r="M29" i="83"/>
  <c r="AV28" i="83"/>
  <c r="AU28" i="83"/>
  <c r="AT28" i="83"/>
  <c r="AS28" i="83"/>
  <c r="AR28" i="83"/>
  <c r="AQ28" i="83"/>
  <c r="AP28" i="83"/>
  <c r="AO28" i="83"/>
  <c r="AN28" i="83"/>
  <c r="AM28" i="83"/>
  <c r="AL28" i="83"/>
  <c r="AJ28" i="83"/>
  <c r="AI28" i="83"/>
  <c r="AH28" i="83"/>
  <c r="AG28" i="83"/>
  <c r="AE28" i="83"/>
  <c r="R28" i="83"/>
  <c r="Q28" i="83"/>
  <c r="P28" i="83"/>
  <c r="O28" i="83"/>
  <c r="M28" i="83"/>
  <c r="AV27" i="83"/>
  <c r="AU27" i="83"/>
  <c r="AT27" i="83"/>
  <c r="AS27" i="83"/>
  <c r="AR27" i="83"/>
  <c r="AQ27" i="83"/>
  <c r="AP27" i="83"/>
  <c r="AO27" i="83"/>
  <c r="AN27" i="83"/>
  <c r="AM27" i="83"/>
  <c r="AL27" i="83"/>
  <c r="AJ27" i="83"/>
  <c r="AI27" i="83"/>
  <c r="AH27" i="83"/>
  <c r="AG27" i="83"/>
  <c r="AE27" i="83"/>
  <c r="R27" i="83"/>
  <c r="Q27" i="83"/>
  <c r="P27" i="83"/>
  <c r="O27" i="83"/>
  <c r="M27" i="83"/>
  <c r="AV26" i="83"/>
  <c r="AU26" i="83"/>
  <c r="AT26" i="83"/>
  <c r="AS26" i="83"/>
  <c r="AR26" i="83"/>
  <c r="AQ26" i="83"/>
  <c r="AP26" i="83"/>
  <c r="AO26" i="83"/>
  <c r="AN26" i="83"/>
  <c r="AM26" i="83"/>
  <c r="AL26" i="83"/>
  <c r="AJ26" i="83"/>
  <c r="AI26" i="83"/>
  <c r="AH26" i="83"/>
  <c r="AG26" i="83"/>
  <c r="AE26" i="83"/>
  <c r="R26" i="83"/>
  <c r="Q26" i="83"/>
  <c r="P26" i="83"/>
  <c r="O26" i="83"/>
  <c r="M26" i="83"/>
  <c r="AV25" i="83"/>
  <c r="AU25" i="83"/>
  <c r="AT25" i="83"/>
  <c r="AS25" i="83"/>
  <c r="AR25" i="83"/>
  <c r="AQ25" i="83"/>
  <c r="AP25" i="83"/>
  <c r="AO25" i="83"/>
  <c r="AN25" i="83"/>
  <c r="AM25" i="83"/>
  <c r="AL25" i="83"/>
  <c r="AJ25" i="83"/>
  <c r="AI25" i="83"/>
  <c r="AH25" i="83"/>
  <c r="AG25" i="83"/>
  <c r="AE25" i="83"/>
  <c r="R25" i="83"/>
  <c r="Q25" i="83"/>
  <c r="P25" i="83"/>
  <c r="O25" i="83"/>
  <c r="M25" i="83"/>
  <c r="AV24" i="83"/>
  <c r="AU24" i="83"/>
  <c r="AT24" i="83"/>
  <c r="AS24" i="83"/>
  <c r="AR24" i="83"/>
  <c r="AQ24" i="83"/>
  <c r="AP24" i="83"/>
  <c r="AO24" i="83"/>
  <c r="AN24" i="83"/>
  <c r="AM24" i="83"/>
  <c r="AL24" i="83"/>
  <c r="AJ24" i="83"/>
  <c r="AI24" i="83"/>
  <c r="AH24" i="83"/>
  <c r="AG24" i="83"/>
  <c r="AE24" i="83"/>
  <c r="R24" i="83"/>
  <c r="Q24" i="83"/>
  <c r="P24" i="83"/>
  <c r="O24" i="83"/>
  <c r="M24" i="83"/>
  <c r="AV23" i="83"/>
  <c r="AU23" i="83"/>
  <c r="AT23" i="83"/>
  <c r="AS23" i="83"/>
  <c r="AR23" i="83"/>
  <c r="AQ23" i="83"/>
  <c r="AP23" i="83"/>
  <c r="AO23" i="83"/>
  <c r="AN23" i="83"/>
  <c r="AM23" i="83"/>
  <c r="AL23" i="83"/>
  <c r="AJ23" i="83"/>
  <c r="AI23" i="83"/>
  <c r="AH23" i="83"/>
  <c r="AG23" i="83"/>
  <c r="AE23" i="83"/>
  <c r="R23" i="83"/>
  <c r="Q23" i="83"/>
  <c r="P23" i="83"/>
  <c r="O23" i="83"/>
  <c r="M23" i="83"/>
  <c r="AV22" i="83"/>
  <c r="AU22" i="83"/>
  <c r="AT22" i="83"/>
  <c r="AS22" i="83"/>
  <c r="AR22" i="83"/>
  <c r="AQ22" i="83"/>
  <c r="AP22" i="83"/>
  <c r="AO22" i="83"/>
  <c r="AN22" i="83"/>
  <c r="AM22" i="83"/>
  <c r="AL22" i="83"/>
  <c r="AJ22" i="83"/>
  <c r="AI22" i="83"/>
  <c r="AH22" i="83"/>
  <c r="AG22" i="83"/>
  <c r="AE22" i="83"/>
  <c r="R22" i="83"/>
  <c r="Q22" i="83"/>
  <c r="P22" i="83"/>
  <c r="O22" i="83"/>
  <c r="M22" i="83"/>
  <c r="AV21" i="83"/>
  <c r="AU21" i="83"/>
  <c r="AT21" i="83"/>
  <c r="AS21" i="83"/>
  <c r="AR21" i="83"/>
  <c r="AQ21" i="83"/>
  <c r="AP21" i="83"/>
  <c r="AO21" i="83"/>
  <c r="AN21" i="83"/>
  <c r="AM21" i="83"/>
  <c r="AL21" i="83"/>
  <c r="AJ21" i="83"/>
  <c r="AI21" i="83"/>
  <c r="AH21" i="83"/>
  <c r="AG21" i="83"/>
  <c r="AE21" i="83"/>
  <c r="R21" i="83"/>
  <c r="Q21" i="83"/>
  <c r="P21" i="83"/>
  <c r="O21" i="83"/>
  <c r="M21" i="83"/>
  <c r="AV20" i="83"/>
  <c r="AU20" i="83"/>
  <c r="AT20" i="83"/>
  <c r="AS20" i="83"/>
  <c r="AR20" i="83"/>
  <c r="AQ20" i="83"/>
  <c r="AP20" i="83"/>
  <c r="AO20" i="83"/>
  <c r="AN20" i="83"/>
  <c r="AM20" i="83"/>
  <c r="AL20" i="83"/>
  <c r="AJ20" i="83"/>
  <c r="AI20" i="83"/>
  <c r="AH20" i="83"/>
  <c r="AG20" i="83"/>
  <c r="AE20" i="83"/>
  <c r="R20" i="83"/>
  <c r="Q20" i="83"/>
  <c r="P20" i="83"/>
  <c r="O20" i="83"/>
  <c r="M20" i="83"/>
  <c r="AV19" i="83"/>
  <c r="AU19" i="83"/>
  <c r="AT19" i="83"/>
  <c r="AS19" i="83"/>
  <c r="AR19" i="83"/>
  <c r="AQ19" i="83"/>
  <c r="AP19" i="83"/>
  <c r="AO19" i="83"/>
  <c r="AN19" i="83"/>
  <c r="AM19" i="83"/>
  <c r="AL19" i="83"/>
  <c r="AJ19" i="83"/>
  <c r="AI19" i="83"/>
  <c r="AH19" i="83"/>
  <c r="AG19" i="83"/>
  <c r="AE19" i="83"/>
  <c r="R19" i="83"/>
  <c r="Q19" i="83"/>
  <c r="P19" i="83"/>
  <c r="O19" i="83"/>
  <c r="M19" i="83"/>
  <c r="AV18" i="83"/>
  <c r="AU18" i="83"/>
  <c r="AT18" i="83"/>
  <c r="AS18" i="83"/>
  <c r="AR18" i="83"/>
  <c r="AQ18" i="83"/>
  <c r="AP18" i="83"/>
  <c r="AO18" i="83"/>
  <c r="AN18" i="83"/>
  <c r="AM18" i="83"/>
  <c r="AL18" i="83"/>
  <c r="AJ18" i="83"/>
  <c r="AI18" i="83"/>
  <c r="AH18" i="83"/>
  <c r="AG18" i="83"/>
  <c r="AE18" i="83"/>
  <c r="R18" i="83"/>
  <c r="Q18" i="83"/>
  <c r="P18" i="83"/>
  <c r="O18" i="83"/>
  <c r="M18" i="83"/>
  <c r="AV17" i="83"/>
  <c r="AU17" i="83"/>
  <c r="AT17" i="83"/>
  <c r="AS17" i="83"/>
  <c r="AR17" i="83"/>
  <c r="AQ17" i="83"/>
  <c r="AP17" i="83"/>
  <c r="AO17" i="83"/>
  <c r="AN17" i="83"/>
  <c r="AM17" i="83"/>
  <c r="AL17" i="83"/>
  <c r="AJ17" i="83"/>
  <c r="AI17" i="83"/>
  <c r="AH17" i="83"/>
  <c r="AG17" i="83"/>
  <c r="AE17" i="83"/>
  <c r="R17" i="83"/>
  <c r="Q17" i="83"/>
  <c r="P17" i="83"/>
  <c r="O17" i="83"/>
  <c r="M17" i="83"/>
  <c r="AV16" i="83"/>
  <c r="AU16" i="83"/>
  <c r="AT16" i="83"/>
  <c r="AS16" i="83"/>
  <c r="AR16" i="83"/>
  <c r="AQ16" i="83"/>
  <c r="AP16" i="83"/>
  <c r="AO16" i="83"/>
  <c r="AN16" i="83"/>
  <c r="AM16" i="83"/>
  <c r="AL16" i="83"/>
  <c r="AJ16" i="83"/>
  <c r="AI16" i="83"/>
  <c r="AH16" i="83"/>
  <c r="AG16" i="83"/>
  <c r="AE16" i="83"/>
  <c r="R16" i="83"/>
  <c r="Q16" i="83"/>
  <c r="P16" i="83"/>
  <c r="O16" i="83"/>
  <c r="M16" i="83"/>
  <c r="AV15" i="83"/>
  <c r="AU15" i="83"/>
  <c r="AT15" i="83"/>
  <c r="AS15" i="83"/>
  <c r="AR15" i="83"/>
  <c r="AQ15" i="83"/>
  <c r="AP15" i="83"/>
  <c r="AO15" i="83"/>
  <c r="AN15" i="83"/>
  <c r="AM15" i="83"/>
  <c r="AL15" i="83"/>
  <c r="AJ15" i="83"/>
  <c r="AI15" i="83"/>
  <c r="AH15" i="83"/>
  <c r="AG15" i="83"/>
  <c r="AE15" i="83"/>
  <c r="R15" i="83"/>
  <c r="Q15" i="83"/>
  <c r="P15" i="83"/>
  <c r="O15" i="83"/>
  <c r="M15" i="83"/>
  <c r="AV14" i="83"/>
  <c r="AU14" i="83"/>
  <c r="AT14" i="83"/>
  <c r="AS14" i="83"/>
  <c r="AR14" i="83"/>
  <c r="AQ14" i="83"/>
  <c r="AP14" i="83"/>
  <c r="AO14" i="83"/>
  <c r="AN14" i="83"/>
  <c r="AM14" i="83"/>
  <c r="AL14" i="83"/>
  <c r="AJ14" i="83"/>
  <c r="AI14" i="83"/>
  <c r="AH14" i="83"/>
  <c r="AG14" i="83"/>
  <c r="AE14" i="83"/>
  <c r="R14" i="83"/>
  <c r="Q14" i="83"/>
  <c r="P14" i="83"/>
  <c r="O14" i="83"/>
  <c r="M14" i="83"/>
  <c r="AV13" i="83"/>
  <c r="AU13" i="83"/>
  <c r="AT13" i="83"/>
  <c r="AS13" i="83"/>
  <c r="AR13" i="83"/>
  <c r="AQ13" i="83"/>
  <c r="AP13" i="83"/>
  <c r="AO13" i="83"/>
  <c r="AN13" i="83"/>
  <c r="AM13" i="83"/>
  <c r="AL13" i="83"/>
  <c r="AJ13" i="83"/>
  <c r="AI13" i="83"/>
  <c r="AH13" i="83"/>
  <c r="AG13" i="83"/>
  <c r="AE13" i="83"/>
  <c r="R13" i="83"/>
  <c r="Q13" i="83"/>
  <c r="P13" i="83"/>
  <c r="O13" i="83"/>
  <c r="M13" i="83"/>
  <c r="AV12" i="83"/>
  <c r="AU12" i="83"/>
  <c r="AT12" i="83"/>
  <c r="AS12" i="83"/>
  <c r="AR12" i="83"/>
  <c r="AQ12" i="83"/>
  <c r="AP12" i="83"/>
  <c r="AO12" i="83"/>
  <c r="AN12" i="83"/>
  <c r="AM12" i="83"/>
  <c r="AL12" i="83"/>
  <c r="AJ12" i="83"/>
  <c r="AI12" i="83"/>
  <c r="AH12" i="83"/>
  <c r="AG12" i="83"/>
  <c r="AE12" i="83"/>
  <c r="R12" i="83"/>
  <c r="Q12" i="83"/>
  <c r="P12" i="83"/>
  <c r="O12" i="83"/>
  <c r="M12" i="83"/>
  <c r="AV11" i="83"/>
  <c r="AU11" i="83"/>
  <c r="AT11" i="83"/>
  <c r="AS11" i="83"/>
  <c r="AR11" i="83"/>
  <c r="AQ11" i="83"/>
  <c r="AP11" i="83"/>
  <c r="AO11" i="83"/>
  <c r="AN11" i="83"/>
  <c r="AM11" i="83"/>
  <c r="AL11" i="83"/>
  <c r="AJ11" i="83"/>
  <c r="AI11" i="83"/>
  <c r="AH11" i="83"/>
  <c r="AG11" i="83"/>
  <c r="AE11" i="83"/>
  <c r="R11" i="83"/>
  <c r="Q11" i="83"/>
  <c r="P11" i="83"/>
  <c r="O11" i="83"/>
  <c r="M11" i="83"/>
  <c r="AV10" i="83"/>
  <c r="AU10" i="83"/>
  <c r="AT10" i="83"/>
  <c r="AS10" i="83"/>
  <c r="AR10" i="83"/>
  <c r="AQ10" i="83"/>
  <c r="AP10" i="83"/>
  <c r="AO10" i="83"/>
  <c r="AN10" i="83"/>
  <c r="AM10" i="83"/>
  <c r="AL10" i="83"/>
  <c r="AJ10" i="83"/>
  <c r="AI10" i="83"/>
  <c r="AH10" i="83"/>
  <c r="AG10" i="83"/>
  <c r="AE10" i="83"/>
  <c r="R10" i="83"/>
  <c r="Q10" i="83"/>
  <c r="P10" i="83"/>
  <c r="O10" i="83"/>
  <c r="M10" i="83"/>
  <c r="AV9" i="83"/>
  <c r="AU9" i="83"/>
  <c r="AT9" i="83"/>
  <c r="AS9" i="83"/>
  <c r="AR9" i="83"/>
  <c r="AQ9" i="83"/>
  <c r="AP9" i="83"/>
  <c r="AO9" i="83"/>
  <c r="AN9" i="83"/>
  <c r="AM9" i="83"/>
  <c r="AL9" i="83"/>
  <c r="AJ9" i="83"/>
  <c r="AI9" i="83"/>
  <c r="AH9" i="83"/>
  <c r="AG9" i="83"/>
  <c r="AE9" i="83"/>
  <c r="R9" i="83"/>
  <c r="Q9" i="83"/>
  <c r="P9" i="83"/>
  <c r="O9" i="83"/>
  <c r="M9" i="83"/>
  <c r="AV8" i="83"/>
  <c r="AU8" i="83"/>
  <c r="AT8" i="83"/>
  <c r="AS8" i="83"/>
  <c r="AR8" i="83"/>
  <c r="AQ8" i="83"/>
  <c r="AP8" i="83"/>
  <c r="AO8" i="83"/>
  <c r="AN8" i="83"/>
  <c r="AM8" i="83"/>
  <c r="AL8" i="83"/>
  <c r="AJ8" i="83"/>
  <c r="AI8" i="83"/>
  <c r="AH8" i="83"/>
  <c r="AG8" i="83"/>
  <c r="AE8" i="83"/>
  <c r="R8" i="83"/>
  <c r="Q8" i="83"/>
  <c r="P8" i="83"/>
  <c r="O8" i="83"/>
  <c r="M8" i="83"/>
  <c r="AV7" i="83"/>
  <c r="AU7" i="83"/>
  <c r="AT7" i="83"/>
  <c r="AS7" i="83"/>
  <c r="AR7" i="83"/>
  <c r="AQ7" i="83"/>
  <c r="AP7" i="83"/>
  <c r="AO7" i="83"/>
  <c r="AN7" i="83"/>
  <c r="AM7" i="83"/>
  <c r="AL7" i="83"/>
  <c r="AJ7" i="83"/>
  <c r="AI7" i="83"/>
  <c r="AH7" i="83"/>
  <c r="AG7" i="83"/>
  <c r="AE7" i="83"/>
  <c r="R7" i="83"/>
  <c r="Q7" i="83"/>
  <c r="P7" i="83"/>
  <c r="O7" i="83"/>
  <c r="M7" i="83"/>
  <c r="AL5" i="83"/>
  <c r="T5" i="83"/>
  <c r="E20" i="19"/>
  <c r="F20" i="19"/>
  <c r="G20" i="19"/>
  <c r="H20" i="19"/>
  <c r="I20" i="19"/>
  <c r="J20" i="19"/>
  <c r="K20" i="19"/>
  <c r="L20" i="19"/>
  <c r="M20" i="19"/>
  <c r="N20" i="19"/>
  <c r="E21" i="19"/>
  <c r="F21" i="19"/>
  <c r="G21" i="19"/>
  <c r="H21" i="19"/>
  <c r="I21" i="19"/>
  <c r="J21" i="19"/>
  <c r="K21" i="19"/>
  <c r="L21" i="19"/>
  <c r="M21" i="19"/>
  <c r="N21" i="19"/>
  <c r="E22" i="19"/>
  <c r="F22" i="19"/>
  <c r="G22" i="19"/>
  <c r="H22" i="19"/>
  <c r="I22" i="19"/>
  <c r="J22" i="19"/>
  <c r="K22" i="19"/>
  <c r="L22" i="19"/>
  <c r="M22" i="19"/>
  <c r="N22" i="19"/>
  <c r="T14" i="19"/>
  <c r="S14" i="19"/>
  <c r="R14" i="19"/>
  <c r="Q14" i="19"/>
  <c r="T13" i="19"/>
  <c r="S13" i="19"/>
  <c r="R13" i="19"/>
  <c r="Q13" i="19"/>
  <c r="Q15" i="19" s="1"/>
  <c r="T7" i="19"/>
  <c r="T6" i="19"/>
  <c r="S7" i="19"/>
  <c r="S6" i="19"/>
  <c r="R7" i="19"/>
  <c r="R6" i="19"/>
  <c r="R8" i="19" s="1"/>
  <c r="Q7" i="19"/>
  <c r="Q6" i="19"/>
  <c r="Q8" i="19" s="1"/>
  <c r="AV99" i="82"/>
  <c r="AU99" i="82"/>
  <c r="AT99" i="82"/>
  <c r="AS99" i="82"/>
  <c r="AR99" i="82"/>
  <c r="AQ99" i="82"/>
  <c r="AP99" i="82"/>
  <c r="AO99" i="82"/>
  <c r="AN99" i="82"/>
  <c r="AM99" i="82"/>
  <c r="AL99" i="82"/>
  <c r="AE99" i="82"/>
  <c r="M99" i="82"/>
  <c r="AD98" i="82"/>
  <c r="AJ98" i="82" s="1"/>
  <c r="AC98" i="82"/>
  <c r="AB98" i="82"/>
  <c r="AA98" i="82"/>
  <c r="Z98" i="82"/>
  <c r="Y98" i="82"/>
  <c r="X98" i="82"/>
  <c r="W98" i="82"/>
  <c r="V98" i="82"/>
  <c r="U98" i="82"/>
  <c r="T98" i="82"/>
  <c r="L98" i="82"/>
  <c r="R98" i="82" s="1"/>
  <c r="K98" i="82"/>
  <c r="Q98" i="82" s="1"/>
  <c r="J98" i="82"/>
  <c r="I98" i="82"/>
  <c r="H98" i="82"/>
  <c r="G98" i="82"/>
  <c r="P98" i="82" s="1"/>
  <c r="F98" i="82"/>
  <c r="E98" i="82"/>
  <c r="D98" i="82"/>
  <c r="C98" i="82"/>
  <c r="B98" i="82"/>
  <c r="O98" i="82" s="1"/>
  <c r="AV97" i="82"/>
  <c r="AU97" i="82"/>
  <c r="AT97" i="82"/>
  <c r="AS97" i="82"/>
  <c r="AR97" i="82"/>
  <c r="AQ97" i="82"/>
  <c r="AP97" i="82"/>
  <c r="AO97" i="82"/>
  <c r="AN97" i="82"/>
  <c r="AM97" i="82"/>
  <c r="AL97" i="82"/>
  <c r="AJ97" i="82"/>
  <c r="AI97" i="82"/>
  <c r="AH97" i="82"/>
  <c r="AG97" i="82"/>
  <c r="AE97" i="82"/>
  <c r="R97" i="82"/>
  <c r="Q97" i="82"/>
  <c r="P97" i="82"/>
  <c r="O97" i="82"/>
  <c r="M97" i="82"/>
  <c r="AV96" i="82"/>
  <c r="AU96" i="82"/>
  <c r="AT96" i="82"/>
  <c r="AS96" i="82"/>
  <c r="AR96" i="82"/>
  <c r="AJ96" i="82"/>
  <c r="AI96" i="82"/>
  <c r="AH96" i="82"/>
  <c r="AG96" i="82"/>
  <c r="AE96" i="82"/>
  <c r="R96" i="82"/>
  <c r="Q96" i="82"/>
  <c r="P96" i="82"/>
  <c r="O96" i="82"/>
  <c r="M96" i="82"/>
  <c r="AV95" i="82"/>
  <c r="AU95" i="82"/>
  <c r="AT95" i="82"/>
  <c r="AS95" i="82"/>
  <c r="AR95" i="82"/>
  <c r="AQ95" i="82"/>
  <c r="AP95" i="82"/>
  <c r="AM95" i="82"/>
  <c r="AL95" i="82"/>
  <c r="AJ95" i="82"/>
  <c r="AI95" i="82"/>
  <c r="AH95" i="82"/>
  <c r="AG95" i="82"/>
  <c r="AE95" i="82"/>
  <c r="R95" i="82"/>
  <c r="Q95" i="82"/>
  <c r="P95" i="82"/>
  <c r="O95" i="82"/>
  <c r="M95" i="82"/>
  <c r="AV94" i="82"/>
  <c r="AW94" i="82" s="1"/>
  <c r="AU94" i="82"/>
  <c r="AT94" i="82"/>
  <c r="AS94" i="82"/>
  <c r="AR94" i="82"/>
  <c r="AQ94" i="82"/>
  <c r="AP94" i="82"/>
  <c r="AO94" i="82"/>
  <c r="AN94" i="82"/>
  <c r="AM94" i="82"/>
  <c r="AL94" i="82"/>
  <c r="AJ94" i="82"/>
  <c r="AI94" i="82"/>
  <c r="AH94" i="82"/>
  <c r="AG94" i="82"/>
  <c r="AE94" i="82"/>
  <c r="R94" i="82"/>
  <c r="Q94" i="82"/>
  <c r="P94" i="82"/>
  <c r="O94" i="82"/>
  <c r="M94" i="82"/>
  <c r="AV93" i="82"/>
  <c r="AU93" i="82"/>
  <c r="AT93" i="82"/>
  <c r="AS93" i="82"/>
  <c r="AR93" i="82"/>
  <c r="AQ93" i="82"/>
  <c r="AP93" i="82"/>
  <c r="AN93" i="82"/>
  <c r="AM93" i="82"/>
  <c r="AL93" i="82"/>
  <c r="AJ93" i="82"/>
  <c r="AI93" i="82"/>
  <c r="AH93" i="82"/>
  <c r="AG93" i="82"/>
  <c r="AE93" i="82"/>
  <c r="R93" i="82"/>
  <c r="Q93" i="82"/>
  <c r="P93" i="82"/>
  <c r="O93" i="82"/>
  <c r="M93" i="82"/>
  <c r="AV92" i="82"/>
  <c r="AU92" i="82"/>
  <c r="AT92" i="82"/>
  <c r="AS92" i="82"/>
  <c r="AR92" i="82"/>
  <c r="AQ92" i="82"/>
  <c r="AN92" i="82"/>
  <c r="AM92" i="82"/>
  <c r="AL92" i="82"/>
  <c r="AJ92" i="82"/>
  <c r="AI92" i="82"/>
  <c r="AH92" i="82"/>
  <c r="AG92" i="82"/>
  <c r="AE92" i="82"/>
  <c r="R92" i="82"/>
  <c r="Q92" i="82"/>
  <c r="P92" i="82"/>
  <c r="O92" i="82"/>
  <c r="M92" i="82"/>
  <c r="AV91" i="82"/>
  <c r="AW91" i="82" s="1"/>
  <c r="AU91" i="82"/>
  <c r="AT91" i="82"/>
  <c r="AS91" i="82"/>
  <c r="AR91" i="82"/>
  <c r="AQ91" i="82"/>
  <c r="AP91" i="82"/>
  <c r="AO91" i="82"/>
  <c r="AN91" i="82"/>
  <c r="AM91" i="82"/>
  <c r="AL91" i="82"/>
  <c r="AJ91" i="82"/>
  <c r="AI91" i="82"/>
  <c r="AH91" i="82"/>
  <c r="AG91" i="82"/>
  <c r="AE91" i="82"/>
  <c r="R91" i="82"/>
  <c r="Q91" i="82"/>
  <c r="P91" i="82"/>
  <c r="O91" i="82"/>
  <c r="M91" i="82"/>
  <c r="AV90" i="82"/>
  <c r="AW90" i="82" s="1"/>
  <c r="AU90" i="82"/>
  <c r="AT90" i="82"/>
  <c r="AS90" i="82"/>
  <c r="AR90" i="82"/>
  <c r="AQ90" i="82"/>
  <c r="AP90" i="82"/>
  <c r="AO90" i="82"/>
  <c r="AN90" i="82"/>
  <c r="AM90" i="82"/>
  <c r="AL90" i="82"/>
  <c r="AJ90" i="82"/>
  <c r="AI90" i="82"/>
  <c r="AH90" i="82"/>
  <c r="AG90" i="82"/>
  <c r="AE90" i="82"/>
  <c r="R90" i="82"/>
  <c r="Q90" i="82"/>
  <c r="P90" i="82"/>
  <c r="O90" i="82"/>
  <c r="M90" i="82"/>
  <c r="AV89" i="82"/>
  <c r="AU89" i="82"/>
  <c r="AT89" i="82"/>
  <c r="AS89" i="82"/>
  <c r="AR89" i="82"/>
  <c r="AQ89" i="82"/>
  <c r="AP89" i="82"/>
  <c r="AO89" i="82"/>
  <c r="AN89" i="82"/>
  <c r="AM89" i="82"/>
  <c r="AL89" i="82"/>
  <c r="AJ89" i="82"/>
  <c r="AI89" i="82"/>
  <c r="AH89" i="82"/>
  <c r="AG89" i="82"/>
  <c r="AE89" i="82"/>
  <c r="R89" i="82"/>
  <c r="Q89" i="82"/>
  <c r="P89" i="82"/>
  <c r="O89" i="82"/>
  <c r="M89" i="82"/>
  <c r="AV88" i="82"/>
  <c r="AU88" i="82"/>
  <c r="AT88" i="82"/>
  <c r="AS88" i="82"/>
  <c r="AR88" i="82"/>
  <c r="AQ88" i="82"/>
  <c r="AP88" i="82"/>
  <c r="AO88" i="82"/>
  <c r="AN88" i="82"/>
  <c r="AM88" i="82"/>
  <c r="AL88" i="82"/>
  <c r="AJ88" i="82"/>
  <c r="AI88" i="82"/>
  <c r="AH88" i="82"/>
  <c r="AG88" i="82"/>
  <c r="AE88" i="82"/>
  <c r="R88" i="82"/>
  <c r="Q88" i="82"/>
  <c r="P88" i="82"/>
  <c r="O88" i="82"/>
  <c r="M88" i="82"/>
  <c r="AV87" i="82"/>
  <c r="AU87" i="82"/>
  <c r="AT87" i="82"/>
  <c r="AS87" i="82"/>
  <c r="AR87" i="82"/>
  <c r="AQ87" i="82"/>
  <c r="AP87" i="82"/>
  <c r="AO87" i="82"/>
  <c r="AN87" i="82"/>
  <c r="AM87" i="82"/>
  <c r="AL87" i="82"/>
  <c r="AJ87" i="82"/>
  <c r="AI87" i="82"/>
  <c r="AH87" i="82"/>
  <c r="AG87" i="82"/>
  <c r="AE87" i="82"/>
  <c r="R87" i="82"/>
  <c r="Q87" i="82"/>
  <c r="P87" i="82"/>
  <c r="O87" i="82"/>
  <c r="M87" i="82"/>
  <c r="AV86" i="82"/>
  <c r="AW86" i="82" s="1"/>
  <c r="AU86" i="82"/>
  <c r="AT86" i="82"/>
  <c r="AS86" i="82"/>
  <c r="AR86" i="82"/>
  <c r="AQ86" i="82"/>
  <c r="AP86" i="82"/>
  <c r="AO86" i="82"/>
  <c r="AN86" i="82"/>
  <c r="AM86" i="82"/>
  <c r="AL86" i="82"/>
  <c r="AJ86" i="82"/>
  <c r="AI86" i="82"/>
  <c r="AH86" i="82"/>
  <c r="AG86" i="82"/>
  <c r="AE86" i="82"/>
  <c r="R86" i="82"/>
  <c r="Q86" i="82"/>
  <c r="P86" i="82"/>
  <c r="O86" i="82"/>
  <c r="M86" i="82"/>
  <c r="AV85" i="82"/>
  <c r="AU85" i="82"/>
  <c r="AT85" i="82"/>
  <c r="AS85" i="82"/>
  <c r="AR85" i="82"/>
  <c r="AQ85" i="82"/>
  <c r="AP85" i="82"/>
  <c r="AO85" i="82"/>
  <c r="AN85" i="82"/>
  <c r="AM85" i="82"/>
  <c r="AL85" i="82"/>
  <c r="AJ85" i="82"/>
  <c r="AI85" i="82"/>
  <c r="AH85" i="82"/>
  <c r="AG85" i="82"/>
  <c r="AE85" i="82"/>
  <c r="R85" i="82"/>
  <c r="Q85" i="82"/>
  <c r="P85" i="82"/>
  <c r="O85" i="82"/>
  <c r="M85" i="82"/>
  <c r="AV84" i="82"/>
  <c r="AU84" i="82"/>
  <c r="AT84" i="82"/>
  <c r="AS84" i="82"/>
  <c r="AR84" i="82"/>
  <c r="AQ84" i="82"/>
  <c r="AP84" i="82"/>
  <c r="AO84" i="82"/>
  <c r="AN84" i="82"/>
  <c r="AM84" i="82"/>
  <c r="AL84" i="82"/>
  <c r="AJ84" i="82"/>
  <c r="AI84" i="82"/>
  <c r="AH84" i="82"/>
  <c r="AG84" i="82"/>
  <c r="AE84" i="82"/>
  <c r="R84" i="82"/>
  <c r="Q84" i="82"/>
  <c r="P84" i="82"/>
  <c r="O84" i="82"/>
  <c r="M84" i="82"/>
  <c r="AV83" i="82"/>
  <c r="AW83" i="82" s="1"/>
  <c r="AU83" i="82"/>
  <c r="AT83" i="82"/>
  <c r="AS83" i="82"/>
  <c r="AR83" i="82"/>
  <c r="AQ83" i="82"/>
  <c r="AP83" i="82"/>
  <c r="AO83" i="82"/>
  <c r="AN83" i="82"/>
  <c r="AM83" i="82"/>
  <c r="AL83" i="82"/>
  <c r="AJ83" i="82"/>
  <c r="AI83" i="82"/>
  <c r="AH83" i="82"/>
  <c r="AG83" i="82"/>
  <c r="AE83" i="82"/>
  <c r="R83" i="82"/>
  <c r="Q83" i="82"/>
  <c r="P83" i="82"/>
  <c r="O83" i="82"/>
  <c r="M83" i="82"/>
  <c r="AV82" i="82"/>
  <c r="AW82" i="82" s="1"/>
  <c r="AU82" i="82"/>
  <c r="AT82" i="82"/>
  <c r="AS82" i="82"/>
  <c r="AR82" i="82"/>
  <c r="AQ82" i="82"/>
  <c r="AP82" i="82"/>
  <c r="AO82" i="82"/>
  <c r="AN82" i="82"/>
  <c r="AM82" i="82"/>
  <c r="AL82" i="82"/>
  <c r="AJ82" i="82"/>
  <c r="AI82" i="82"/>
  <c r="AH82" i="82"/>
  <c r="AG82" i="82"/>
  <c r="AE82" i="82"/>
  <c r="R82" i="82"/>
  <c r="Q82" i="82"/>
  <c r="P82" i="82"/>
  <c r="O82" i="82"/>
  <c r="M82" i="82"/>
  <c r="AV81" i="82"/>
  <c r="AU81" i="82"/>
  <c r="AT81" i="82"/>
  <c r="AS81" i="82"/>
  <c r="AR81" i="82"/>
  <c r="AQ81" i="82"/>
  <c r="AP81" i="82"/>
  <c r="AO81" i="82"/>
  <c r="AN81" i="82"/>
  <c r="AM81" i="82"/>
  <c r="AL81" i="82"/>
  <c r="AJ81" i="82"/>
  <c r="AI81" i="82"/>
  <c r="AH81" i="82"/>
  <c r="AG81" i="82"/>
  <c r="AE81" i="82"/>
  <c r="R81" i="82"/>
  <c r="Q81" i="82"/>
  <c r="P81" i="82"/>
  <c r="O81" i="82"/>
  <c r="M81" i="82"/>
  <c r="AV80" i="82"/>
  <c r="AU80" i="82"/>
  <c r="AT80" i="82"/>
  <c r="AS80" i="82"/>
  <c r="AR80" i="82"/>
  <c r="AQ80" i="82"/>
  <c r="AP80" i="82"/>
  <c r="AO80" i="82"/>
  <c r="AN80" i="82"/>
  <c r="AM80" i="82"/>
  <c r="AL80" i="82"/>
  <c r="AJ80" i="82"/>
  <c r="AI80" i="82"/>
  <c r="AH80" i="82"/>
  <c r="AG80" i="82"/>
  <c r="AE80" i="82"/>
  <c r="R80" i="82"/>
  <c r="Q80" i="82"/>
  <c r="P80" i="82"/>
  <c r="O80" i="82"/>
  <c r="M80" i="82"/>
  <c r="AV79" i="82"/>
  <c r="AU79" i="82"/>
  <c r="AT79" i="82"/>
  <c r="AS79" i="82"/>
  <c r="AR79" i="82"/>
  <c r="AQ79" i="82"/>
  <c r="AP79" i="82"/>
  <c r="AO79" i="82"/>
  <c r="AN79" i="82"/>
  <c r="AM79" i="82"/>
  <c r="AL79" i="82"/>
  <c r="AJ79" i="82"/>
  <c r="AI79" i="82"/>
  <c r="AH79" i="82"/>
  <c r="AG79" i="82"/>
  <c r="AE79" i="82"/>
  <c r="R79" i="82"/>
  <c r="Q79" i="82"/>
  <c r="P79" i="82"/>
  <c r="O79" i="82"/>
  <c r="M79" i="82"/>
  <c r="AV78" i="82"/>
  <c r="AW78" i="82" s="1"/>
  <c r="AU78" i="82"/>
  <c r="AT78" i="82"/>
  <c r="AS78" i="82"/>
  <c r="AR78" i="82"/>
  <c r="AQ78" i="82"/>
  <c r="AP78" i="82"/>
  <c r="AO78" i="82"/>
  <c r="AN78" i="82"/>
  <c r="AM78" i="82"/>
  <c r="AL78" i="82"/>
  <c r="AJ78" i="82"/>
  <c r="AI78" i="82"/>
  <c r="AH78" i="82"/>
  <c r="AG78" i="82"/>
  <c r="AE78" i="82"/>
  <c r="R78" i="82"/>
  <c r="Q78" i="82"/>
  <c r="P78" i="82"/>
  <c r="O78" i="82"/>
  <c r="M78" i="82"/>
  <c r="AV77" i="82"/>
  <c r="AU77" i="82"/>
  <c r="AT77" i="82"/>
  <c r="AS77" i="82"/>
  <c r="AR77" i="82"/>
  <c r="AQ77" i="82"/>
  <c r="AP77" i="82"/>
  <c r="AO77" i="82"/>
  <c r="AN77" i="82"/>
  <c r="AM77" i="82"/>
  <c r="AL77" i="82"/>
  <c r="AJ77" i="82"/>
  <c r="AI77" i="82"/>
  <c r="AH77" i="82"/>
  <c r="AG77" i="82"/>
  <c r="AE77" i="82"/>
  <c r="R77" i="82"/>
  <c r="Q77" i="82"/>
  <c r="P77" i="82"/>
  <c r="O77" i="82"/>
  <c r="M77" i="82"/>
  <c r="AV76" i="82"/>
  <c r="AW76" i="82" s="1"/>
  <c r="AU76" i="82"/>
  <c r="AT76" i="82"/>
  <c r="AS76" i="82"/>
  <c r="AR76" i="82"/>
  <c r="AQ76" i="82"/>
  <c r="AP76" i="82"/>
  <c r="AO76" i="82"/>
  <c r="AN76" i="82"/>
  <c r="AM76" i="82"/>
  <c r="AL76" i="82"/>
  <c r="AJ76" i="82"/>
  <c r="AI76" i="82"/>
  <c r="AH76" i="82"/>
  <c r="AG76" i="82"/>
  <c r="AE76" i="82"/>
  <c r="R76" i="82"/>
  <c r="Q76" i="82"/>
  <c r="P76" i="82"/>
  <c r="O76" i="82"/>
  <c r="M76" i="82"/>
  <c r="AV75" i="82"/>
  <c r="AW75" i="82" s="1"/>
  <c r="AU75" i="82"/>
  <c r="AT75" i="82"/>
  <c r="AS75" i="82"/>
  <c r="AR75" i="82"/>
  <c r="AQ75" i="82"/>
  <c r="AP75" i="82"/>
  <c r="AO75" i="82"/>
  <c r="AN75" i="82"/>
  <c r="AM75" i="82"/>
  <c r="AL75" i="82"/>
  <c r="AJ75" i="82"/>
  <c r="AI75" i="82"/>
  <c r="AH75" i="82"/>
  <c r="AG75" i="82"/>
  <c r="AE75" i="82"/>
  <c r="R75" i="82"/>
  <c r="Q75" i="82"/>
  <c r="P75" i="82"/>
  <c r="O75" i="82"/>
  <c r="M75" i="82"/>
  <c r="AV74" i="82"/>
  <c r="AW74" i="82" s="1"/>
  <c r="AU74" i="82"/>
  <c r="AT74" i="82"/>
  <c r="AS74" i="82"/>
  <c r="AR74" i="82"/>
  <c r="AQ74" i="82"/>
  <c r="AP74" i="82"/>
  <c r="AO74" i="82"/>
  <c r="AN74" i="82"/>
  <c r="AM74" i="82"/>
  <c r="AL74" i="82"/>
  <c r="AJ74" i="82"/>
  <c r="AI74" i="82"/>
  <c r="AH74" i="82"/>
  <c r="AG74" i="82"/>
  <c r="AE74" i="82"/>
  <c r="R74" i="82"/>
  <c r="Q74" i="82"/>
  <c r="P74" i="82"/>
  <c r="O74" i="82"/>
  <c r="M74" i="82"/>
  <c r="AV73" i="82"/>
  <c r="AU73" i="82"/>
  <c r="AT73" i="82"/>
  <c r="AS73" i="82"/>
  <c r="AR73" i="82"/>
  <c r="AQ73" i="82"/>
  <c r="AP73" i="82"/>
  <c r="AO73" i="82"/>
  <c r="AN73" i="82"/>
  <c r="AM73" i="82"/>
  <c r="AL73" i="82"/>
  <c r="AJ73" i="82"/>
  <c r="AI73" i="82"/>
  <c r="AH73" i="82"/>
  <c r="AG73" i="82"/>
  <c r="AE73" i="82"/>
  <c r="R73" i="82"/>
  <c r="Q73" i="82"/>
  <c r="P73" i="82"/>
  <c r="O73" i="82"/>
  <c r="M73" i="82"/>
  <c r="AV72" i="82"/>
  <c r="AU72" i="82"/>
  <c r="AT72" i="82"/>
  <c r="AS72" i="82"/>
  <c r="AR72" i="82"/>
  <c r="AQ72" i="82"/>
  <c r="AP72" i="82"/>
  <c r="AO72" i="82"/>
  <c r="AN72" i="82"/>
  <c r="AM72" i="82"/>
  <c r="AL72" i="82"/>
  <c r="AJ72" i="82"/>
  <c r="AI72" i="82"/>
  <c r="AH72" i="82"/>
  <c r="AG72" i="82"/>
  <c r="AE72" i="82"/>
  <c r="R72" i="82"/>
  <c r="Q72" i="82"/>
  <c r="P72" i="82"/>
  <c r="O72" i="82"/>
  <c r="M72" i="82"/>
  <c r="AV71" i="82"/>
  <c r="AU71" i="82"/>
  <c r="AT71" i="82"/>
  <c r="AS71" i="82"/>
  <c r="AR71" i="82"/>
  <c r="AQ71" i="82"/>
  <c r="AP71" i="82"/>
  <c r="AO71" i="82"/>
  <c r="AN71" i="82"/>
  <c r="AM71" i="82"/>
  <c r="AL71" i="82"/>
  <c r="AJ71" i="82"/>
  <c r="AI71" i="82"/>
  <c r="AH71" i="82"/>
  <c r="AG71" i="82"/>
  <c r="AE71" i="82"/>
  <c r="R71" i="82"/>
  <c r="Q71" i="82"/>
  <c r="P71" i="82"/>
  <c r="O71" i="82"/>
  <c r="M71" i="82"/>
  <c r="AL69" i="82"/>
  <c r="T69" i="82"/>
  <c r="AV65" i="82"/>
  <c r="AU65" i="82"/>
  <c r="AT65" i="82"/>
  <c r="AS65" i="82"/>
  <c r="AR65" i="82"/>
  <c r="AQ65" i="82"/>
  <c r="AP65" i="82"/>
  <c r="AO65" i="82"/>
  <c r="AN65" i="82"/>
  <c r="AM65" i="82"/>
  <c r="AL65" i="82"/>
  <c r="AE65" i="82"/>
  <c r="M65" i="82"/>
  <c r="AD64" i="82"/>
  <c r="AC64" i="82"/>
  <c r="AB64" i="82"/>
  <c r="AA64" i="82"/>
  <c r="Z64" i="82"/>
  <c r="Y64" i="82"/>
  <c r="X64" i="82"/>
  <c r="W64" i="82"/>
  <c r="V64" i="82"/>
  <c r="U64" i="82"/>
  <c r="T64" i="82"/>
  <c r="AG64" i="82" s="1"/>
  <c r="L64" i="82"/>
  <c r="K64" i="82"/>
  <c r="Q64" i="82" s="1"/>
  <c r="J64" i="82"/>
  <c r="I64" i="82"/>
  <c r="H64" i="82"/>
  <c r="G64" i="82"/>
  <c r="P64" i="82" s="1"/>
  <c r="F64" i="82"/>
  <c r="E64" i="82"/>
  <c r="D64" i="82"/>
  <c r="C64" i="82"/>
  <c r="B64" i="82"/>
  <c r="O64" i="82" s="1"/>
  <c r="AV63" i="82"/>
  <c r="AU63" i="82"/>
  <c r="AT63" i="82"/>
  <c r="AS63" i="82"/>
  <c r="AR63" i="82"/>
  <c r="AQ63" i="82"/>
  <c r="AP63" i="82"/>
  <c r="AO63" i="82"/>
  <c r="AN63" i="82"/>
  <c r="AM63" i="82"/>
  <c r="AL63" i="82"/>
  <c r="AJ63" i="82"/>
  <c r="AI63" i="82"/>
  <c r="AH63" i="82"/>
  <c r="AG63" i="82"/>
  <c r="AE63" i="82"/>
  <c r="R63" i="82"/>
  <c r="Q63" i="82"/>
  <c r="P63" i="82"/>
  <c r="O63" i="82"/>
  <c r="M63" i="82"/>
  <c r="AV62" i="82"/>
  <c r="AU62" i="82"/>
  <c r="AT62" i="82"/>
  <c r="AS62" i="82"/>
  <c r="AR62" i="82"/>
  <c r="AQ62" i="82"/>
  <c r="AP62" i="82"/>
  <c r="AO62" i="82"/>
  <c r="AN62" i="82"/>
  <c r="AM62" i="82"/>
  <c r="AL62" i="82"/>
  <c r="AJ62" i="82"/>
  <c r="AI62" i="82"/>
  <c r="AH62" i="82"/>
  <c r="AG62" i="82"/>
  <c r="AE62" i="82"/>
  <c r="R62" i="82"/>
  <c r="Q62" i="82"/>
  <c r="P62" i="82"/>
  <c r="O62" i="82"/>
  <c r="M62" i="82"/>
  <c r="AV61" i="82"/>
  <c r="AU61" i="82"/>
  <c r="AT61" i="82"/>
  <c r="AS61" i="82"/>
  <c r="AR61" i="82"/>
  <c r="AQ61" i="82"/>
  <c r="AP61" i="82"/>
  <c r="AO61" i="82"/>
  <c r="AN61" i="82"/>
  <c r="AM61" i="82"/>
  <c r="AL61" i="82"/>
  <c r="AJ61" i="82"/>
  <c r="AI61" i="82"/>
  <c r="AH61" i="82"/>
  <c r="AG61" i="82"/>
  <c r="AE61" i="82"/>
  <c r="R61" i="82"/>
  <c r="Q61" i="82"/>
  <c r="P61" i="82"/>
  <c r="O61" i="82"/>
  <c r="M61" i="82"/>
  <c r="AV60" i="82"/>
  <c r="AU60" i="82"/>
  <c r="AT60" i="82"/>
  <c r="AS60" i="82"/>
  <c r="AR60" i="82"/>
  <c r="AQ60" i="82"/>
  <c r="AP60" i="82"/>
  <c r="AO60" i="82"/>
  <c r="AN60" i="82"/>
  <c r="AM60" i="82"/>
  <c r="AL60" i="82"/>
  <c r="AJ60" i="82"/>
  <c r="AI60" i="82"/>
  <c r="AH60" i="82"/>
  <c r="AG60" i="82"/>
  <c r="AE60" i="82"/>
  <c r="R60" i="82"/>
  <c r="Q60" i="82"/>
  <c r="P60" i="82"/>
  <c r="O60" i="82"/>
  <c r="M60" i="82"/>
  <c r="AV59" i="82"/>
  <c r="AU59" i="82"/>
  <c r="AT59" i="82"/>
  <c r="AS59" i="82"/>
  <c r="AR59" i="82"/>
  <c r="AQ59" i="82"/>
  <c r="AP59" i="82"/>
  <c r="AO59" i="82"/>
  <c r="AN59" i="82"/>
  <c r="AM59" i="82"/>
  <c r="AL59" i="82"/>
  <c r="AJ59" i="82"/>
  <c r="AI59" i="82"/>
  <c r="AH59" i="82"/>
  <c r="AG59" i="82"/>
  <c r="AE59" i="82"/>
  <c r="R59" i="82"/>
  <c r="Q59" i="82"/>
  <c r="P59" i="82"/>
  <c r="O59" i="82"/>
  <c r="M59" i="82"/>
  <c r="AV58" i="82"/>
  <c r="AU58" i="82"/>
  <c r="AT58" i="82"/>
  <c r="AS58" i="82"/>
  <c r="AR58" i="82"/>
  <c r="AQ58" i="82"/>
  <c r="AP58" i="82"/>
  <c r="AO58" i="82"/>
  <c r="AN58" i="82"/>
  <c r="AM58" i="82"/>
  <c r="AL58" i="82"/>
  <c r="AJ58" i="82"/>
  <c r="AI58" i="82"/>
  <c r="AH58" i="82"/>
  <c r="AG58" i="82"/>
  <c r="AE58" i="82"/>
  <c r="R58" i="82"/>
  <c r="Q58" i="82"/>
  <c r="P58" i="82"/>
  <c r="O58" i="82"/>
  <c r="M58" i="82"/>
  <c r="AV57" i="82"/>
  <c r="AU57" i="82"/>
  <c r="AT57" i="82"/>
  <c r="AS57" i="82"/>
  <c r="AR57" i="82"/>
  <c r="AQ57" i="82"/>
  <c r="AP57" i="82"/>
  <c r="AO57" i="82"/>
  <c r="AN57" i="82"/>
  <c r="AM57" i="82"/>
  <c r="AL57" i="82"/>
  <c r="AJ57" i="82"/>
  <c r="AI57" i="82"/>
  <c r="AH57" i="82"/>
  <c r="AG57" i="82"/>
  <c r="AE57" i="82"/>
  <c r="R57" i="82"/>
  <c r="Q57" i="82"/>
  <c r="P57" i="82"/>
  <c r="O57" i="82"/>
  <c r="M57" i="82"/>
  <c r="AV56" i="82"/>
  <c r="AU56" i="82"/>
  <c r="AT56" i="82"/>
  <c r="AS56" i="82"/>
  <c r="AR56" i="82"/>
  <c r="AQ56" i="82"/>
  <c r="AP56" i="82"/>
  <c r="AO56" i="82"/>
  <c r="AN56" i="82"/>
  <c r="AM56" i="82"/>
  <c r="AL56" i="82"/>
  <c r="AJ56" i="82"/>
  <c r="AI56" i="82"/>
  <c r="AH56" i="82"/>
  <c r="AG56" i="82"/>
  <c r="AE56" i="82"/>
  <c r="R56" i="82"/>
  <c r="Q56" i="82"/>
  <c r="P56" i="82"/>
  <c r="O56" i="82"/>
  <c r="M56" i="82"/>
  <c r="AV55" i="82"/>
  <c r="AU55" i="82"/>
  <c r="AT55" i="82"/>
  <c r="AS55" i="82"/>
  <c r="AR55" i="82"/>
  <c r="AQ55" i="82"/>
  <c r="AP55" i="82"/>
  <c r="AO55" i="82"/>
  <c r="AN55" i="82"/>
  <c r="AM55" i="82"/>
  <c r="AL55" i="82"/>
  <c r="AJ55" i="82"/>
  <c r="AI55" i="82"/>
  <c r="AH55" i="82"/>
  <c r="AG55" i="82"/>
  <c r="AE55" i="82"/>
  <c r="R55" i="82"/>
  <c r="Q55" i="82"/>
  <c r="P55" i="82"/>
  <c r="O55" i="82"/>
  <c r="M55" i="82"/>
  <c r="AV54" i="82"/>
  <c r="AU54" i="82"/>
  <c r="AT54" i="82"/>
  <c r="AS54" i="82"/>
  <c r="AR54" i="82"/>
  <c r="AQ54" i="82"/>
  <c r="AP54" i="82"/>
  <c r="AO54" i="82"/>
  <c r="AN54" i="82"/>
  <c r="AM54" i="82"/>
  <c r="AL54" i="82"/>
  <c r="AJ54" i="82"/>
  <c r="AI54" i="82"/>
  <c r="AH54" i="82"/>
  <c r="AG54" i="82"/>
  <c r="AE54" i="82"/>
  <c r="R54" i="82"/>
  <c r="Q54" i="82"/>
  <c r="P54" i="82"/>
  <c r="O54" i="82"/>
  <c r="M54" i="82"/>
  <c r="AV53" i="82"/>
  <c r="AU53" i="82"/>
  <c r="AT53" i="82"/>
  <c r="AS53" i="82"/>
  <c r="AR53" i="82"/>
  <c r="AQ53" i="82"/>
  <c r="AP53" i="82"/>
  <c r="AO53" i="82"/>
  <c r="AN53" i="82"/>
  <c r="AM53" i="82"/>
  <c r="AL53" i="82"/>
  <c r="AJ53" i="82"/>
  <c r="AI53" i="82"/>
  <c r="AH53" i="82"/>
  <c r="AG53" i="82"/>
  <c r="AE53" i="82"/>
  <c r="R53" i="82"/>
  <c r="Q53" i="82"/>
  <c r="P53" i="82"/>
  <c r="O53" i="82"/>
  <c r="M53" i="82"/>
  <c r="AV52" i="82"/>
  <c r="AU52" i="82"/>
  <c r="AT52" i="82"/>
  <c r="AS52" i="82"/>
  <c r="AR52" i="82"/>
  <c r="AQ52" i="82"/>
  <c r="AP52" i="82"/>
  <c r="AO52" i="82"/>
  <c r="AN52" i="82"/>
  <c r="AM52" i="82"/>
  <c r="AL52" i="82"/>
  <c r="AJ52" i="82"/>
  <c r="AI52" i="82"/>
  <c r="AH52" i="82"/>
  <c r="AG52" i="82"/>
  <c r="AE52" i="82"/>
  <c r="R52" i="82"/>
  <c r="Q52" i="82"/>
  <c r="P52" i="82"/>
  <c r="O52" i="82"/>
  <c r="M52" i="82"/>
  <c r="AV51" i="82"/>
  <c r="AW51" i="82" s="1"/>
  <c r="AU51" i="82"/>
  <c r="AT51" i="82"/>
  <c r="AS51" i="82"/>
  <c r="AR51" i="82"/>
  <c r="AQ51" i="82"/>
  <c r="AP51" i="82"/>
  <c r="AO51" i="82"/>
  <c r="AN51" i="82"/>
  <c r="AM51" i="82"/>
  <c r="AL51" i="82"/>
  <c r="AJ51" i="82"/>
  <c r="AI51" i="82"/>
  <c r="AH51" i="82"/>
  <c r="AG51" i="82"/>
  <c r="AE51" i="82"/>
  <c r="R51" i="82"/>
  <c r="Q51" i="82"/>
  <c r="P51" i="82"/>
  <c r="O51" i="82"/>
  <c r="M51" i="82"/>
  <c r="AV50" i="82"/>
  <c r="AU50" i="82"/>
  <c r="AT50" i="82"/>
  <c r="AS50" i="82"/>
  <c r="AR50" i="82"/>
  <c r="AQ50" i="82"/>
  <c r="AP50" i="82"/>
  <c r="AO50" i="82"/>
  <c r="AN50" i="82"/>
  <c r="AM50" i="82"/>
  <c r="AL50" i="82"/>
  <c r="AJ50" i="82"/>
  <c r="AI50" i="82"/>
  <c r="AH50" i="82"/>
  <c r="AG50" i="82"/>
  <c r="AE50" i="82"/>
  <c r="R50" i="82"/>
  <c r="Q50" i="82"/>
  <c r="P50" i="82"/>
  <c r="O50" i="82"/>
  <c r="M50" i="82"/>
  <c r="AV49" i="82"/>
  <c r="AU49" i="82"/>
  <c r="AT49" i="82"/>
  <c r="AS49" i="82"/>
  <c r="AR49" i="82"/>
  <c r="AQ49" i="82"/>
  <c r="AP49" i="82"/>
  <c r="AO49" i="82"/>
  <c r="AN49" i="82"/>
  <c r="AM49" i="82"/>
  <c r="AL49" i="82"/>
  <c r="AJ49" i="82"/>
  <c r="AI49" i="82"/>
  <c r="AH49" i="82"/>
  <c r="AG49" i="82"/>
  <c r="AE49" i="82"/>
  <c r="R49" i="82"/>
  <c r="Q49" i="82"/>
  <c r="P49" i="82"/>
  <c r="O49" i="82"/>
  <c r="M49" i="82"/>
  <c r="AV48" i="82"/>
  <c r="AU48" i="82"/>
  <c r="AT48" i="82"/>
  <c r="AS48" i="82"/>
  <c r="AR48" i="82"/>
  <c r="AQ48" i="82"/>
  <c r="AP48" i="82"/>
  <c r="AO48" i="82"/>
  <c r="AN48" i="82"/>
  <c r="AM48" i="82"/>
  <c r="AL48" i="82"/>
  <c r="AJ48" i="82"/>
  <c r="AI48" i="82"/>
  <c r="AH48" i="82"/>
  <c r="AG48" i="82"/>
  <c r="AE48" i="82"/>
  <c r="R48" i="82"/>
  <c r="Q48" i="82"/>
  <c r="P48" i="82"/>
  <c r="O48" i="82"/>
  <c r="M48" i="82"/>
  <c r="AV47" i="82"/>
  <c r="AU47" i="82"/>
  <c r="AT47" i="82"/>
  <c r="AS47" i="82"/>
  <c r="AR47" i="82"/>
  <c r="AQ47" i="82"/>
  <c r="AP47" i="82"/>
  <c r="AO47" i="82"/>
  <c r="AN47" i="82"/>
  <c r="AM47" i="82"/>
  <c r="AL47" i="82"/>
  <c r="AJ47" i="82"/>
  <c r="AI47" i="82"/>
  <c r="AH47" i="82"/>
  <c r="AG47" i="82"/>
  <c r="AE47" i="82"/>
  <c r="R47" i="82"/>
  <c r="Q47" i="82"/>
  <c r="P47" i="82"/>
  <c r="O47" i="82"/>
  <c r="M47" i="82"/>
  <c r="AV46" i="82"/>
  <c r="AU46" i="82"/>
  <c r="AT46" i="82"/>
  <c r="AS46" i="82"/>
  <c r="AR46" i="82"/>
  <c r="AQ46" i="82"/>
  <c r="AP46" i="82"/>
  <c r="AO46" i="82"/>
  <c r="AN46" i="82"/>
  <c r="AM46" i="82"/>
  <c r="AL46" i="82"/>
  <c r="AJ46" i="82"/>
  <c r="AI46" i="82"/>
  <c r="AH46" i="82"/>
  <c r="AG46" i="82"/>
  <c r="AE46" i="82"/>
  <c r="R46" i="82"/>
  <c r="Q46" i="82"/>
  <c r="P46" i="82"/>
  <c r="O46" i="82"/>
  <c r="M46" i="82"/>
  <c r="AV45" i="82"/>
  <c r="AU45" i="82"/>
  <c r="AT45" i="82"/>
  <c r="AS45" i="82"/>
  <c r="AR45" i="82"/>
  <c r="AQ45" i="82"/>
  <c r="AP45" i="82"/>
  <c r="AO45" i="82"/>
  <c r="AN45" i="82"/>
  <c r="AM45" i="82"/>
  <c r="AL45" i="82"/>
  <c r="AJ45" i="82"/>
  <c r="AI45" i="82"/>
  <c r="AH45" i="82"/>
  <c r="AG45" i="82"/>
  <c r="AE45" i="82"/>
  <c r="R45" i="82"/>
  <c r="Q45" i="82"/>
  <c r="P45" i="82"/>
  <c r="O45" i="82"/>
  <c r="M45" i="82"/>
  <c r="AV44" i="82"/>
  <c r="AW44" i="82" s="1"/>
  <c r="AU44" i="82"/>
  <c r="AT44" i="82"/>
  <c r="AS44" i="82"/>
  <c r="AR44" i="82"/>
  <c r="AQ44" i="82"/>
  <c r="AP44" i="82"/>
  <c r="AO44" i="82"/>
  <c r="AN44" i="82"/>
  <c r="AM44" i="82"/>
  <c r="AL44" i="82"/>
  <c r="AJ44" i="82"/>
  <c r="AI44" i="82"/>
  <c r="AH44" i="82"/>
  <c r="AG44" i="82"/>
  <c r="AE44" i="82"/>
  <c r="R44" i="82"/>
  <c r="Q44" i="82"/>
  <c r="P44" i="82"/>
  <c r="O44" i="82"/>
  <c r="M44" i="82"/>
  <c r="AV43" i="82"/>
  <c r="AU43" i="82"/>
  <c r="AT43" i="82"/>
  <c r="AS43" i="82"/>
  <c r="AR43" i="82"/>
  <c r="AQ43" i="82"/>
  <c r="AP43" i="82"/>
  <c r="AO43" i="82"/>
  <c r="AN43" i="82"/>
  <c r="AM43" i="82"/>
  <c r="AL43" i="82"/>
  <c r="AJ43" i="82"/>
  <c r="AI43" i="82"/>
  <c r="AH43" i="82"/>
  <c r="AG43" i="82"/>
  <c r="AE43" i="82"/>
  <c r="R43" i="82"/>
  <c r="Q43" i="82"/>
  <c r="P43" i="82"/>
  <c r="O43" i="82"/>
  <c r="M43" i="82"/>
  <c r="AV42" i="82"/>
  <c r="AU42" i="82"/>
  <c r="AT42" i="82"/>
  <c r="AS42" i="82"/>
  <c r="AR42" i="82"/>
  <c r="AQ42" i="82"/>
  <c r="AP42" i="82"/>
  <c r="AO42" i="82"/>
  <c r="AN42" i="82"/>
  <c r="AM42" i="82"/>
  <c r="AL42" i="82"/>
  <c r="AJ42" i="82"/>
  <c r="AI42" i="82"/>
  <c r="AH42" i="82"/>
  <c r="AG42" i="82"/>
  <c r="AE42" i="82"/>
  <c r="R42" i="82"/>
  <c r="Q42" i="82"/>
  <c r="P42" i="82"/>
  <c r="O42" i="82"/>
  <c r="M42" i="82"/>
  <c r="AV41" i="82"/>
  <c r="AU41" i="82"/>
  <c r="AT41" i="82"/>
  <c r="AS41" i="82"/>
  <c r="AR41" i="82"/>
  <c r="AQ41" i="82"/>
  <c r="AP41" i="82"/>
  <c r="AO41" i="82"/>
  <c r="AN41" i="82"/>
  <c r="AM41" i="82"/>
  <c r="AL41" i="82"/>
  <c r="AJ41" i="82"/>
  <c r="AI41" i="82"/>
  <c r="AH41" i="82"/>
  <c r="AG41" i="82"/>
  <c r="AE41" i="82"/>
  <c r="R41" i="82"/>
  <c r="Q41" i="82"/>
  <c r="P41" i="82"/>
  <c r="O41" i="82"/>
  <c r="M41" i="82"/>
  <c r="AV40" i="82"/>
  <c r="AU40" i="82"/>
  <c r="AT40" i="82"/>
  <c r="AS40" i="82"/>
  <c r="AR40" i="82"/>
  <c r="AQ40" i="82"/>
  <c r="AP40" i="82"/>
  <c r="AO40" i="82"/>
  <c r="AN40" i="82"/>
  <c r="AM40" i="82"/>
  <c r="AL40" i="82"/>
  <c r="AJ40" i="82"/>
  <c r="AI40" i="82"/>
  <c r="AH40" i="82"/>
  <c r="AG40" i="82"/>
  <c r="AE40" i="82"/>
  <c r="R40" i="82"/>
  <c r="Q40" i="82"/>
  <c r="P40" i="82"/>
  <c r="O40" i="82"/>
  <c r="M40" i="82"/>
  <c r="AV39" i="82"/>
  <c r="AU39" i="82"/>
  <c r="AT39" i="82"/>
  <c r="AS39" i="82"/>
  <c r="AR39" i="82"/>
  <c r="AQ39" i="82"/>
  <c r="AP39" i="82"/>
  <c r="AO39" i="82"/>
  <c r="AN39" i="82"/>
  <c r="AM39" i="82"/>
  <c r="AL39" i="82"/>
  <c r="AJ39" i="82"/>
  <c r="AI39" i="82"/>
  <c r="AH39" i="82"/>
  <c r="AG39" i="82"/>
  <c r="AE39" i="82"/>
  <c r="R39" i="82"/>
  <c r="Q39" i="82"/>
  <c r="P39" i="82"/>
  <c r="O39" i="82"/>
  <c r="O65" i="82" s="1"/>
  <c r="M39" i="82"/>
  <c r="AL37" i="82"/>
  <c r="T37" i="82"/>
  <c r="AV33" i="82"/>
  <c r="AU33" i="82"/>
  <c r="AT33" i="82"/>
  <c r="AS33" i="82"/>
  <c r="AR33" i="82"/>
  <c r="AQ33" i="82"/>
  <c r="AP33" i="82"/>
  <c r="AO33" i="82"/>
  <c r="AN33" i="82"/>
  <c r="AM33" i="82"/>
  <c r="AL33" i="82"/>
  <c r="AE33" i="82"/>
  <c r="M33" i="82"/>
  <c r="AD32" i="82"/>
  <c r="AC32" i="82"/>
  <c r="AI32" i="82" s="1"/>
  <c r="AB32" i="82"/>
  <c r="AT32" i="82" s="1"/>
  <c r="AA32" i="82"/>
  <c r="Z32" i="82"/>
  <c r="Y32" i="82"/>
  <c r="X32" i="82"/>
  <c r="W32" i="82"/>
  <c r="V32" i="82"/>
  <c r="U32" i="82"/>
  <c r="T32" i="82"/>
  <c r="AG32" i="82" s="1"/>
  <c r="L32" i="82"/>
  <c r="K32" i="82"/>
  <c r="Q32" i="82" s="1"/>
  <c r="J32" i="82"/>
  <c r="I32" i="82"/>
  <c r="H32" i="82"/>
  <c r="G32" i="82"/>
  <c r="P32" i="82" s="1"/>
  <c r="F32" i="82"/>
  <c r="E32" i="82"/>
  <c r="D32" i="82"/>
  <c r="C32" i="82"/>
  <c r="B32" i="82"/>
  <c r="O32" i="82" s="1"/>
  <c r="AV31" i="82"/>
  <c r="AU31" i="82"/>
  <c r="AT31" i="82"/>
  <c r="AS31" i="82"/>
  <c r="AR31" i="82"/>
  <c r="AQ31" i="82"/>
  <c r="AP31" i="82"/>
  <c r="AO31" i="82"/>
  <c r="AN31" i="82"/>
  <c r="AM31" i="82"/>
  <c r="AL31" i="82"/>
  <c r="AJ31" i="82"/>
  <c r="AI31" i="82"/>
  <c r="AH31" i="82"/>
  <c r="AG31" i="82"/>
  <c r="AE31" i="82"/>
  <c r="R31" i="82"/>
  <c r="Q31" i="82"/>
  <c r="P31" i="82"/>
  <c r="O31" i="82"/>
  <c r="M31" i="82"/>
  <c r="AV30" i="82"/>
  <c r="AW30" i="82" s="1"/>
  <c r="AU30" i="82"/>
  <c r="AT30" i="82"/>
  <c r="AS30" i="82"/>
  <c r="AR30" i="82"/>
  <c r="AQ30" i="82"/>
  <c r="AP30" i="82"/>
  <c r="AO30" i="82"/>
  <c r="AN30" i="82"/>
  <c r="AM30" i="82"/>
  <c r="AL30" i="82"/>
  <c r="AJ30" i="82"/>
  <c r="AI30" i="82"/>
  <c r="AH30" i="82"/>
  <c r="AG30" i="82"/>
  <c r="AE30" i="82"/>
  <c r="R30" i="82"/>
  <c r="Q30" i="82"/>
  <c r="P30" i="82"/>
  <c r="O30" i="82"/>
  <c r="M30" i="82"/>
  <c r="AV29" i="82"/>
  <c r="AU29" i="82"/>
  <c r="AT29" i="82"/>
  <c r="AS29" i="82"/>
  <c r="AR29" i="82"/>
  <c r="AQ29" i="82"/>
  <c r="AP29" i="82"/>
  <c r="AO29" i="82"/>
  <c r="AN29" i="82"/>
  <c r="AM29" i="82"/>
  <c r="AL29" i="82"/>
  <c r="AJ29" i="82"/>
  <c r="AI29" i="82"/>
  <c r="AH29" i="82"/>
  <c r="AG29" i="82"/>
  <c r="AE29" i="82"/>
  <c r="R29" i="82"/>
  <c r="Q29" i="82"/>
  <c r="P29" i="82"/>
  <c r="O29" i="82"/>
  <c r="M29" i="82"/>
  <c r="AV28" i="82"/>
  <c r="AU28" i="82"/>
  <c r="AT28" i="82"/>
  <c r="AS28" i="82"/>
  <c r="AR28" i="82"/>
  <c r="AQ28" i="82"/>
  <c r="AP28" i="82"/>
  <c r="AO28" i="82"/>
  <c r="AN28" i="82"/>
  <c r="AM28" i="82"/>
  <c r="AL28" i="82"/>
  <c r="AJ28" i="82"/>
  <c r="AI28" i="82"/>
  <c r="AH28" i="82"/>
  <c r="AG28" i="82"/>
  <c r="AE28" i="82"/>
  <c r="R28" i="82"/>
  <c r="Q28" i="82"/>
  <c r="P28" i="82"/>
  <c r="O28" i="82"/>
  <c r="M28" i="82"/>
  <c r="AV27" i="82"/>
  <c r="AU27" i="82"/>
  <c r="AT27" i="82"/>
  <c r="AS27" i="82"/>
  <c r="AR27" i="82"/>
  <c r="AQ27" i="82"/>
  <c r="AP27" i="82"/>
  <c r="AO27" i="82"/>
  <c r="AN27" i="82"/>
  <c r="AM27" i="82"/>
  <c r="AL27" i="82"/>
  <c r="AJ27" i="82"/>
  <c r="AI27" i="82"/>
  <c r="AH27" i="82"/>
  <c r="AG27" i="82"/>
  <c r="AE27" i="82"/>
  <c r="R27" i="82"/>
  <c r="Q27" i="82"/>
  <c r="P27" i="82"/>
  <c r="O27" i="82"/>
  <c r="M27" i="82"/>
  <c r="AV26" i="82"/>
  <c r="AU26" i="82"/>
  <c r="AT26" i="82"/>
  <c r="AS26" i="82"/>
  <c r="AR26" i="82"/>
  <c r="AQ26" i="82"/>
  <c r="AP26" i="82"/>
  <c r="AO26" i="82"/>
  <c r="AN26" i="82"/>
  <c r="AM26" i="82"/>
  <c r="AL26" i="82"/>
  <c r="AJ26" i="82"/>
  <c r="AI26" i="82"/>
  <c r="AH26" i="82"/>
  <c r="AG26" i="82"/>
  <c r="AE26" i="82"/>
  <c r="R26" i="82"/>
  <c r="Q26" i="82"/>
  <c r="P26" i="82"/>
  <c r="O26" i="82"/>
  <c r="M26" i="82"/>
  <c r="AV25" i="82"/>
  <c r="AU25" i="82"/>
  <c r="AT25" i="82"/>
  <c r="AS25" i="82"/>
  <c r="AR25" i="82"/>
  <c r="AQ25" i="82"/>
  <c r="AP25" i="82"/>
  <c r="AO25" i="82"/>
  <c r="AN25" i="82"/>
  <c r="AM25" i="82"/>
  <c r="AL25" i="82"/>
  <c r="AJ25" i="82"/>
  <c r="AI25" i="82"/>
  <c r="AH25" i="82"/>
  <c r="AG25" i="82"/>
  <c r="AE25" i="82"/>
  <c r="R25" i="82"/>
  <c r="Q25" i="82"/>
  <c r="P25" i="82"/>
  <c r="O25" i="82"/>
  <c r="M25" i="82"/>
  <c r="AV24" i="82"/>
  <c r="AU24" i="82"/>
  <c r="AT24" i="82"/>
  <c r="AS24" i="82"/>
  <c r="AR24" i="82"/>
  <c r="AQ24" i="82"/>
  <c r="AP24" i="82"/>
  <c r="AO24" i="82"/>
  <c r="AN24" i="82"/>
  <c r="AM24" i="82"/>
  <c r="AL24" i="82"/>
  <c r="AJ24" i="82"/>
  <c r="AI24" i="82"/>
  <c r="AH24" i="82"/>
  <c r="AG24" i="82"/>
  <c r="AE24" i="82"/>
  <c r="R24" i="82"/>
  <c r="Q24" i="82"/>
  <c r="P24" i="82"/>
  <c r="O24" i="82"/>
  <c r="M24" i="82"/>
  <c r="AV23" i="82"/>
  <c r="AW23" i="82" s="1"/>
  <c r="AU23" i="82"/>
  <c r="AT23" i="82"/>
  <c r="AS23" i="82"/>
  <c r="AR23" i="82"/>
  <c r="AQ23" i="82"/>
  <c r="AP23" i="82"/>
  <c r="AO23" i="82"/>
  <c r="AN23" i="82"/>
  <c r="AM23" i="82"/>
  <c r="AL23" i="82"/>
  <c r="AJ23" i="82"/>
  <c r="AI23" i="82"/>
  <c r="AH23" i="82"/>
  <c r="AG23" i="82"/>
  <c r="AE23" i="82"/>
  <c r="R23" i="82"/>
  <c r="Q23" i="82"/>
  <c r="P23" i="82"/>
  <c r="O23" i="82"/>
  <c r="M23" i="82"/>
  <c r="AV22" i="82"/>
  <c r="AU22" i="82"/>
  <c r="AT22" i="82"/>
  <c r="AS22" i="82"/>
  <c r="AR22" i="82"/>
  <c r="AQ22" i="82"/>
  <c r="AP22" i="82"/>
  <c r="AO22" i="82"/>
  <c r="AN22" i="82"/>
  <c r="AM22" i="82"/>
  <c r="AL22" i="82"/>
  <c r="AJ22" i="82"/>
  <c r="AI22" i="82"/>
  <c r="AH22" i="82"/>
  <c r="AG22" i="82"/>
  <c r="AE22" i="82"/>
  <c r="R22" i="82"/>
  <c r="Q22" i="82"/>
  <c r="P22" i="82"/>
  <c r="O22" i="82"/>
  <c r="M22" i="82"/>
  <c r="AV21" i="82"/>
  <c r="AU21" i="82"/>
  <c r="AT21" i="82"/>
  <c r="AS21" i="82"/>
  <c r="AR21" i="82"/>
  <c r="AQ21" i="82"/>
  <c r="AP21" i="82"/>
  <c r="AO21" i="82"/>
  <c r="AN21" i="82"/>
  <c r="AM21" i="82"/>
  <c r="AL21" i="82"/>
  <c r="AJ21" i="82"/>
  <c r="AI21" i="82"/>
  <c r="AH21" i="82"/>
  <c r="AG21" i="82"/>
  <c r="AE21" i="82"/>
  <c r="R21" i="82"/>
  <c r="Q21" i="82"/>
  <c r="P21" i="82"/>
  <c r="O21" i="82"/>
  <c r="M21" i="82"/>
  <c r="AV20" i="82"/>
  <c r="AU20" i="82"/>
  <c r="AT20" i="82"/>
  <c r="AS20" i="82"/>
  <c r="AR20" i="82"/>
  <c r="AQ20" i="82"/>
  <c r="AP20" i="82"/>
  <c r="AO20" i="82"/>
  <c r="AN20" i="82"/>
  <c r="AM20" i="82"/>
  <c r="AL20" i="82"/>
  <c r="AJ20" i="82"/>
  <c r="AI20" i="82"/>
  <c r="AH20" i="82"/>
  <c r="AG20" i="82"/>
  <c r="AE20" i="82"/>
  <c r="R20" i="82"/>
  <c r="Q20" i="82"/>
  <c r="P20" i="82"/>
  <c r="O20" i="82"/>
  <c r="M20" i="82"/>
  <c r="AV19" i="82"/>
  <c r="AU19" i="82"/>
  <c r="AT19" i="82"/>
  <c r="AS19" i="82"/>
  <c r="AR19" i="82"/>
  <c r="AQ19" i="82"/>
  <c r="AP19" i="82"/>
  <c r="AO19" i="82"/>
  <c r="AN19" i="82"/>
  <c r="AM19" i="82"/>
  <c r="AL19" i="82"/>
  <c r="AJ19" i="82"/>
  <c r="AI19" i="82"/>
  <c r="AH19" i="82"/>
  <c r="AG19" i="82"/>
  <c r="AE19" i="82"/>
  <c r="R19" i="82"/>
  <c r="Q19" i="82"/>
  <c r="P19" i="82"/>
  <c r="O19" i="82"/>
  <c r="M19" i="82"/>
  <c r="AV18" i="82"/>
  <c r="AU18" i="82"/>
  <c r="AT18" i="82"/>
  <c r="AS18" i="82"/>
  <c r="AR18" i="82"/>
  <c r="AQ18" i="82"/>
  <c r="AP18" i="82"/>
  <c r="AO18" i="82"/>
  <c r="AN18" i="82"/>
  <c r="AM18" i="82"/>
  <c r="AL18" i="82"/>
  <c r="AJ18" i="82"/>
  <c r="AI18" i="82"/>
  <c r="AH18" i="82"/>
  <c r="AG18" i="82"/>
  <c r="AE18" i="82"/>
  <c r="R18" i="82"/>
  <c r="Q18" i="82"/>
  <c r="P18" i="82"/>
  <c r="O18" i="82"/>
  <c r="M18" i="82"/>
  <c r="AV17" i="82"/>
  <c r="AU17" i="82"/>
  <c r="AT17" i="82"/>
  <c r="AS17" i="82"/>
  <c r="AR17" i="82"/>
  <c r="AQ17" i="82"/>
  <c r="AP17" i="82"/>
  <c r="AO17" i="82"/>
  <c r="AN17" i="82"/>
  <c r="AM17" i="82"/>
  <c r="AL17" i="82"/>
  <c r="AJ17" i="82"/>
  <c r="AI17" i="82"/>
  <c r="AH17" i="82"/>
  <c r="AG17" i="82"/>
  <c r="AE17" i="82"/>
  <c r="R17" i="82"/>
  <c r="Q17" i="82"/>
  <c r="P17" i="82"/>
  <c r="O17" i="82"/>
  <c r="M17" i="82"/>
  <c r="AV16" i="82"/>
  <c r="AU16" i="82"/>
  <c r="AT16" i="82"/>
  <c r="AS16" i="82"/>
  <c r="AR16" i="82"/>
  <c r="AQ16" i="82"/>
  <c r="AP16" i="82"/>
  <c r="AO16" i="82"/>
  <c r="AN16" i="82"/>
  <c r="AM16" i="82"/>
  <c r="AL16" i="82"/>
  <c r="AJ16" i="82"/>
  <c r="AI16" i="82"/>
  <c r="AH16" i="82"/>
  <c r="AG16" i="82"/>
  <c r="AE16" i="82"/>
  <c r="R16" i="82"/>
  <c r="Q16" i="82"/>
  <c r="P16" i="82"/>
  <c r="O16" i="82"/>
  <c r="M16" i="82"/>
  <c r="AV15" i="82"/>
  <c r="AU15" i="82"/>
  <c r="AT15" i="82"/>
  <c r="AS15" i="82"/>
  <c r="AR15" i="82"/>
  <c r="AQ15" i="82"/>
  <c r="AP15" i="82"/>
  <c r="AO15" i="82"/>
  <c r="AN15" i="82"/>
  <c r="AM15" i="82"/>
  <c r="AL15" i="82"/>
  <c r="AJ15" i="82"/>
  <c r="AI15" i="82"/>
  <c r="AH15" i="82"/>
  <c r="AG15" i="82"/>
  <c r="AE15" i="82"/>
  <c r="R15" i="82"/>
  <c r="Q15" i="82"/>
  <c r="P15" i="82"/>
  <c r="O15" i="82"/>
  <c r="M15" i="82"/>
  <c r="AV14" i="82"/>
  <c r="AU14" i="82"/>
  <c r="AT14" i="82"/>
  <c r="AS14" i="82"/>
  <c r="AR14" i="82"/>
  <c r="AQ14" i="82"/>
  <c r="AP14" i="82"/>
  <c r="AO14" i="82"/>
  <c r="AN14" i="82"/>
  <c r="AM14" i="82"/>
  <c r="AL14" i="82"/>
  <c r="AJ14" i="82"/>
  <c r="AI14" i="82"/>
  <c r="AH14" i="82"/>
  <c r="AG14" i="82"/>
  <c r="AE14" i="82"/>
  <c r="R14" i="82"/>
  <c r="Q14" i="82"/>
  <c r="P14" i="82"/>
  <c r="O14" i="82"/>
  <c r="M14" i="82"/>
  <c r="AV13" i="82"/>
  <c r="AU13" i="82"/>
  <c r="AT13" i="82"/>
  <c r="AS13" i="82"/>
  <c r="AR13" i="82"/>
  <c r="AQ13" i="82"/>
  <c r="AP13" i="82"/>
  <c r="AO13" i="82"/>
  <c r="AN13" i="82"/>
  <c r="AM13" i="82"/>
  <c r="AL13" i="82"/>
  <c r="AJ13" i="82"/>
  <c r="AI13" i="82"/>
  <c r="AH13" i="82"/>
  <c r="AG13" i="82"/>
  <c r="AE13" i="82"/>
  <c r="R13" i="82"/>
  <c r="Q13" i="82"/>
  <c r="P13" i="82"/>
  <c r="O13" i="82"/>
  <c r="M13" i="82"/>
  <c r="AV12" i="82"/>
  <c r="AU12" i="82"/>
  <c r="AT12" i="82"/>
  <c r="AS12" i="82"/>
  <c r="AR12" i="82"/>
  <c r="AQ12" i="82"/>
  <c r="AP12" i="82"/>
  <c r="AO12" i="82"/>
  <c r="AN12" i="82"/>
  <c r="AM12" i="82"/>
  <c r="AL12" i="82"/>
  <c r="AJ12" i="82"/>
  <c r="AI12" i="82"/>
  <c r="AH12" i="82"/>
  <c r="AG12" i="82"/>
  <c r="AE12" i="82"/>
  <c r="R12" i="82"/>
  <c r="Q12" i="82"/>
  <c r="P12" i="82"/>
  <c r="O12" i="82"/>
  <c r="M12" i="82"/>
  <c r="AV11" i="82"/>
  <c r="AU11" i="82"/>
  <c r="AT11" i="82"/>
  <c r="AS11" i="82"/>
  <c r="AR11" i="82"/>
  <c r="AQ11" i="82"/>
  <c r="AP11" i="82"/>
  <c r="AO11" i="82"/>
  <c r="AN11" i="82"/>
  <c r="AM11" i="82"/>
  <c r="AL11" i="82"/>
  <c r="AJ11" i="82"/>
  <c r="AI11" i="82"/>
  <c r="AH11" i="82"/>
  <c r="AG11" i="82"/>
  <c r="AE11" i="82"/>
  <c r="R11" i="82"/>
  <c r="Q11" i="82"/>
  <c r="P11" i="82"/>
  <c r="O11" i="82"/>
  <c r="M11" i="82"/>
  <c r="AV10" i="82"/>
  <c r="AU10" i="82"/>
  <c r="AT10" i="82"/>
  <c r="AS10" i="82"/>
  <c r="AR10" i="82"/>
  <c r="AQ10" i="82"/>
  <c r="AP10" i="82"/>
  <c r="AO10" i="82"/>
  <c r="AN10" i="82"/>
  <c r="AM10" i="82"/>
  <c r="AL10" i="82"/>
  <c r="AJ10" i="82"/>
  <c r="AI10" i="82"/>
  <c r="AH10" i="82"/>
  <c r="AG10" i="82"/>
  <c r="AE10" i="82"/>
  <c r="R10" i="82"/>
  <c r="Q10" i="82"/>
  <c r="P10" i="82"/>
  <c r="O10" i="82"/>
  <c r="M10" i="82"/>
  <c r="AV9" i="82"/>
  <c r="AU9" i="82"/>
  <c r="AT9" i="82"/>
  <c r="AS9" i="82"/>
  <c r="AR9" i="82"/>
  <c r="AQ9" i="82"/>
  <c r="AP9" i="82"/>
  <c r="AO9" i="82"/>
  <c r="AN9" i="82"/>
  <c r="AM9" i="82"/>
  <c r="AL9" i="82"/>
  <c r="AJ9" i="82"/>
  <c r="AI9" i="82"/>
  <c r="AH9" i="82"/>
  <c r="AG9" i="82"/>
  <c r="AE9" i="82"/>
  <c r="R9" i="82"/>
  <c r="Q9" i="82"/>
  <c r="P9" i="82"/>
  <c r="O9" i="82"/>
  <c r="M9" i="82"/>
  <c r="AV8" i="82"/>
  <c r="AU8" i="82"/>
  <c r="AT8" i="82"/>
  <c r="AS8" i="82"/>
  <c r="AR8" i="82"/>
  <c r="AQ8" i="82"/>
  <c r="AP8" i="82"/>
  <c r="AO8" i="82"/>
  <c r="AN8" i="82"/>
  <c r="AM8" i="82"/>
  <c r="AL8" i="82"/>
  <c r="AJ8" i="82"/>
  <c r="AI8" i="82"/>
  <c r="AH8" i="82"/>
  <c r="AG8" i="82"/>
  <c r="AE8" i="82"/>
  <c r="R8" i="82"/>
  <c r="Q8" i="82"/>
  <c r="P8" i="82"/>
  <c r="O8" i="82"/>
  <c r="M8" i="82"/>
  <c r="AV7" i="82"/>
  <c r="AW7" i="82" s="1"/>
  <c r="AU7" i="82"/>
  <c r="AT7" i="82"/>
  <c r="AS7" i="82"/>
  <c r="AR7" i="82"/>
  <c r="AQ7" i="82"/>
  <c r="AP7" i="82"/>
  <c r="AO7" i="82"/>
  <c r="AN7" i="82"/>
  <c r="AM7" i="82"/>
  <c r="AL7" i="82"/>
  <c r="AJ7" i="82"/>
  <c r="AI7" i="82"/>
  <c r="AI33" i="82" s="1"/>
  <c r="AH7" i="82"/>
  <c r="AG7" i="82"/>
  <c r="AE7" i="82"/>
  <c r="R7" i="82"/>
  <c r="Q7" i="82"/>
  <c r="P7" i="82"/>
  <c r="O7" i="82"/>
  <c r="M7" i="82"/>
  <c r="AL5" i="82"/>
  <c r="T5" i="82"/>
  <c r="AV99" i="81"/>
  <c r="AU99" i="81"/>
  <c r="AT99" i="81"/>
  <c r="AS99" i="81"/>
  <c r="AR99" i="81"/>
  <c r="AQ99" i="81"/>
  <c r="AP99" i="81"/>
  <c r="AO99" i="81"/>
  <c r="AN99" i="81"/>
  <c r="AM99" i="81"/>
  <c r="AL99" i="81"/>
  <c r="AE99" i="81"/>
  <c r="M99" i="81"/>
  <c r="AD98" i="81"/>
  <c r="AJ98" i="81" s="1"/>
  <c r="AC98" i="81"/>
  <c r="AB98" i="81"/>
  <c r="AA98" i="81"/>
  <c r="Z98" i="81"/>
  <c r="Y98" i="81"/>
  <c r="X98" i="81"/>
  <c r="W98" i="81"/>
  <c r="V98" i="81"/>
  <c r="U98" i="81"/>
  <c r="T98" i="81"/>
  <c r="L98" i="81"/>
  <c r="R98" i="81" s="1"/>
  <c r="K98" i="81"/>
  <c r="Q98" i="81" s="1"/>
  <c r="J98" i="81"/>
  <c r="I98" i="81"/>
  <c r="H98" i="81"/>
  <c r="G98" i="81"/>
  <c r="P98" i="81" s="1"/>
  <c r="F98" i="81"/>
  <c r="E98" i="81"/>
  <c r="D98" i="81"/>
  <c r="C98" i="81"/>
  <c r="B98" i="81"/>
  <c r="O98" i="81" s="1"/>
  <c r="AV97" i="81"/>
  <c r="AU97" i="81"/>
  <c r="AT97" i="81"/>
  <c r="AS97" i="81"/>
  <c r="AR97" i="81"/>
  <c r="AQ97" i="81"/>
  <c r="AP97" i="81"/>
  <c r="AO97" i="81"/>
  <c r="AN97" i="81"/>
  <c r="AM97" i="81"/>
  <c r="AL97" i="81"/>
  <c r="AJ97" i="81"/>
  <c r="AI97" i="81"/>
  <c r="AH97" i="81"/>
  <c r="AG97" i="81"/>
  <c r="AE97" i="81"/>
  <c r="R97" i="81"/>
  <c r="Q97" i="81"/>
  <c r="P97" i="81"/>
  <c r="O97" i="81"/>
  <c r="M97" i="81"/>
  <c r="AV96" i="81"/>
  <c r="AW96" i="81" s="1"/>
  <c r="AU96" i="81"/>
  <c r="AT96" i="81"/>
  <c r="AS96" i="81"/>
  <c r="AR96" i="81"/>
  <c r="AQ96" i="81"/>
  <c r="AP96" i="81"/>
  <c r="AO96" i="81"/>
  <c r="AN96" i="81"/>
  <c r="AM96" i="81"/>
  <c r="AL96" i="81"/>
  <c r="AJ96" i="81"/>
  <c r="AI96" i="81"/>
  <c r="AH96" i="81"/>
  <c r="AG96" i="81"/>
  <c r="AE96" i="81"/>
  <c r="R96" i="81"/>
  <c r="Q96" i="81"/>
  <c r="P96" i="81"/>
  <c r="O96" i="81"/>
  <c r="M96" i="81"/>
  <c r="AV95" i="81"/>
  <c r="AW95" i="81" s="1"/>
  <c r="AU95" i="81"/>
  <c r="AT95" i="81"/>
  <c r="AS95" i="81"/>
  <c r="AR95" i="81"/>
  <c r="AQ95" i="81"/>
  <c r="AP95" i="81"/>
  <c r="AO95" i="81"/>
  <c r="AN95" i="81"/>
  <c r="AM95" i="81"/>
  <c r="AL95" i="81"/>
  <c r="AJ95" i="81"/>
  <c r="AI95" i="81"/>
  <c r="AH95" i="81"/>
  <c r="AG95" i="81"/>
  <c r="AE95" i="81"/>
  <c r="R95" i="81"/>
  <c r="Q95" i="81"/>
  <c r="P95" i="81"/>
  <c r="O95" i="81"/>
  <c r="M95" i="81"/>
  <c r="AV94" i="81"/>
  <c r="AU94" i="81"/>
  <c r="AT94" i="81"/>
  <c r="AS94" i="81"/>
  <c r="AR94" i="81"/>
  <c r="AQ94" i="81"/>
  <c r="AP94" i="81"/>
  <c r="AO94" i="81"/>
  <c r="AN94" i="81"/>
  <c r="AM94" i="81"/>
  <c r="AL94" i="81"/>
  <c r="AJ94" i="81"/>
  <c r="AI94" i="81"/>
  <c r="AH94" i="81"/>
  <c r="AG94" i="81"/>
  <c r="AE94" i="81"/>
  <c r="R94" i="81"/>
  <c r="Q94" i="81"/>
  <c r="P94" i="81"/>
  <c r="O94" i="81"/>
  <c r="M94" i="81"/>
  <c r="AV93" i="81"/>
  <c r="AU93" i="81"/>
  <c r="AT93" i="81"/>
  <c r="AS93" i="81"/>
  <c r="AR93" i="81"/>
  <c r="AQ93" i="81"/>
  <c r="AP93" i="81"/>
  <c r="AO93" i="81"/>
  <c r="AN93" i="81"/>
  <c r="AM93" i="81"/>
  <c r="AL93" i="81"/>
  <c r="AJ93" i="81"/>
  <c r="AI93" i="81"/>
  <c r="AH93" i="81"/>
  <c r="AG93" i="81"/>
  <c r="AE93" i="81"/>
  <c r="R93" i="81"/>
  <c r="Q93" i="81"/>
  <c r="P93" i="81"/>
  <c r="O93" i="81"/>
  <c r="M93" i="81"/>
  <c r="AV92" i="81"/>
  <c r="AU92" i="81"/>
  <c r="AT92" i="81"/>
  <c r="AS92" i="81"/>
  <c r="AR92" i="81"/>
  <c r="AQ92" i="81"/>
  <c r="AP92" i="81"/>
  <c r="AO92" i="81"/>
  <c r="AN92" i="81"/>
  <c r="AM92" i="81"/>
  <c r="AL92" i="81"/>
  <c r="AJ92" i="81"/>
  <c r="AI92" i="81"/>
  <c r="AH92" i="81"/>
  <c r="AG92" i="81"/>
  <c r="AE92" i="81"/>
  <c r="R92" i="81"/>
  <c r="Q92" i="81"/>
  <c r="P92" i="81"/>
  <c r="O92" i="81"/>
  <c r="M92" i="81"/>
  <c r="AV91" i="81"/>
  <c r="AU91" i="81"/>
  <c r="AT91" i="81"/>
  <c r="AS91" i="81"/>
  <c r="AR91" i="81"/>
  <c r="AQ91" i="81"/>
  <c r="AP91" i="81"/>
  <c r="AO91" i="81"/>
  <c r="AN91" i="81"/>
  <c r="AM91" i="81"/>
  <c r="AL91" i="81"/>
  <c r="AJ91" i="81"/>
  <c r="AI91" i="81"/>
  <c r="AH91" i="81"/>
  <c r="AG91" i="81"/>
  <c r="AE91" i="81"/>
  <c r="R91" i="81"/>
  <c r="Q91" i="81"/>
  <c r="P91" i="81"/>
  <c r="O91" i="81"/>
  <c r="M91" i="81"/>
  <c r="AV90" i="81"/>
  <c r="AU90" i="81"/>
  <c r="AT90" i="81"/>
  <c r="AS90" i="81"/>
  <c r="AR90" i="81"/>
  <c r="AQ90" i="81"/>
  <c r="AP90" i="81"/>
  <c r="AO90" i="81"/>
  <c r="AN90" i="81"/>
  <c r="AM90" i="81"/>
  <c r="AL90" i="81"/>
  <c r="AJ90" i="81"/>
  <c r="AI90" i="81"/>
  <c r="AH90" i="81"/>
  <c r="AG90" i="81"/>
  <c r="AE90" i="81"/>
  <c r="R90" i="81"/>
  <c r="Q90" i="81"/>
  <c r="P90" i="81"/>
  <c r="O90" i="81"/>
  <c r="M90" i="81"/>
  <c r="AV89" i="81"/>
  <c r="AW89" i="81" s="1"/>
  <c r="AU89" i="81"/>
  <c r="AT89" i="81"/>
  <c r="AS89" i="81"/>
  <c r="AR89" i="81"/>
  <c r="AQ89" i="81"/>
  <c r="AP89" i="81"/>
  <c r="AO89" i="81"/>
  <c r="AN89" i="81"/>
  <c r="AM89" i="81"/>
  <c r="AL89" i="81"/>
  <c r="AJ89" i="81"/>
  <c r="AI89" i="81"/>
  <c r="AH89" i="81"/>
  <c r="AG89" i="81"/>
  <c r="AE89" i="81"/>
  <c r="R89" i="81"/>
  <c r="Q89" i="81"/>
  <c r="P89" i="81"/>
  <c r="O89" i="81"/>
  <c r="M89" i="81"/>
  <c r="AV88" i="81"/>
  <c r="AU88" i="81"/>
  <c r="AT88" i="81"/>
  <c r="AS88" i="81"/>
  <c r="AR88" i="81"/>
  <c r="AQ88" i="81"/>
  <c r="AP88" i="81"/>
  <c r="AO88" i="81"/>
  <c r="AN88" i="81"/>
  <c r="AM88" i="81"/>
  <c r="AL88" i="81"/>
  <c r="AJ88" i="81"/>
  <c r="AI88" i="81"/>
  <c r="AH88" i="81"/>
  <c r="AG88" i="81"/>
  <c r="AE88" i="81"/>
  <c r="R88" i="81"/>
  <c r="Q88" i="81"/>
  <c r="P88" i="81"/>
  <c r="O88" i="81"/>
  <c r="M88" i="81"/>
  <c r="AV87" i="81"/>
  <c r="AU87" i="81"/>
  <c r="AT87" i="81"/>
  <c r="AS87" i="81"/>
  <c r="AR87" i="81"/>
  <c r="AQ87" i="81"/>
  <c r="AP87" i="81"/>
  <c r="AO87" i="81"/>
  <c r="AN87" i="81"/>
  <c r="AM87" i="81"/>
  <c r="AL87" i="81"/>
  <c r="AJ87" i="81"/>
  <c r="AI87" i="81"/>
  <c r="AH87" i="81"/>
  <c r="AG87" i="81"/>
  <c r="AE87" i="81"/>
  <c r="R87" i="81"/>
  <c r="Q87" i="81"/>
  <c r="P87" i="81"/>
  <c r="O87" i="81"/>
  <c r="M87" i="81"/>
  <c r="AV86" i="81"/>
  <c r="AW86" i="81" s="1"/>
  <c r="AU86" i="81"/>
  <c r="AT86" i="81"/>
  <c r="AS86" i="81"/>
  <c r="AR86" i="81"/>
  <c r="AQ86" i="81"/>
  <c r="AP86" i="81"/>
  <c r="AO86" i="81"/>
  <c r="AN86" i="81"/>
  <c r="AM86" i="81"/>
  <c r="AL86" i="81"/>
  <c r="AJ86" i="81"/>
  <c r="AI86" i="81"/>
  <c r="AH86" i="81"/>
  <c r="AG86" i="81"/>
  <c r="AE86" i="81"/>
  <c r="R86" i="81"/>
  <c r="Q86" i="81"/>
  <c r="P86" i="81"/>
  <c r="O86" i="81"/>
  <c r="M86" i="81"/>
  <c r="AV85" i="81"/>
  <c r="AW85" i="81" s="1"/>
  <c r="AU85" i="81"/>
  <c r="AT85" i="81"/>
  <c r="AS85" i="81"/>
  <c r="AR85" i="81"/>
  <c r="AQ85" i="81"/>
  <c r="AP85" i="81"/>
  <c r="AO85" i="81"/>
  <c r="AN85" i="81"/>
  <c r="AM85" i="81"/>
  <c r="AL85" i="81"/>
  <c r="AJ85" i="81"/>
  <c r="AI85" i="81"/>
  <c r="AH85" i="81"/>
  <c r="AG85" i="81"/>
  <c r="AE85" i="81"/>
  <c r="R85" i="81"/>
  <c r="Q85" i="81"/>
  <c r="P85" i="81"/>
  <c r="O85" i="81"/>
  <c r="M85" i="81"/>
  <c r="AV84" i="81"/>
  <c r="AU84" i="81"/>
  <c r="AT84" i="81"/>
  <c r="AS84" i="81"/>
  <c r="AR84" i="81"/>
  <c r="AQ84" i="81"/>
  <c r="AP84" i="81"/>
  <c r="AO84" i="81"/>
  <c r="AN84" i="81"/>
  <c r="AM84" i="81"/>
  <c r="AL84" i="81"/>
  <c r="AJ84" i="81"/>
  <c r="AI84" i="81"/>
  <c r="AH84" i="81"/>
  <c r="AG84" i="81"/>
  <c r="AE84" i="81"/>
  <c r="R84" i="81"/>
  <c r="Q84" i="81"/>
  <c r="P84" i="81"/>
  <c r="O84" i="81"/>
  <c r="M84" i="81"/>
  <c r="AV83" i="81"/>
  <c r="AU83" i="81"/>
  <c r="AT83" i="81"/>
  <c r="AS83" i="81"/>
  <c r="AR83" i="81"/>
  <c r="AQ83" i="81"/>
  <c r="AP83" i="81"/>
  <c r="AO83" i="81"/>
  <c r="AN83" i="81"/>
  <c r="AM83" i="81"/>
  <c r="AL83" i="81"/>
  <c r="AJ83" i="81"/>
  <c r="AI83" i="81"/>
  <c r="AH83" i="81"/>
  <c r="AG83" i="81"/>
  <c r="AE83" i="81"/>
  <c r="R83" i="81"/>
  <c r="Q83" i="81"/>
  <c r="P83" i="81"/>
  <c r="O83" i="81"/>
  <c r="M83" i="81"/>
  <c r="AV82" i="81"/>
  <c r="AU82" i="81"/>
  <c r="AT82" i="81"/>
  <c r="AS82" i="81"/>
  <c r="AR82" i="81"/>
  <c r="AQ82" i="81"/>
  <c r="AP82" i="81"/>
  <c r="AO82" i="81"/>
  <c r="AN82" i="81"/>
  <c r="AM82" i="81"/>
  <c r="AL82" i="81"/>
  <c r="AJ82" i="81"/>
  <c r="AI82" i="81"/>
  <c r="AH82" i="81"/>
  <c r="AG82" i="81"/>
  <c r="AE82" i="81"/>
  <c r="R82" i="81"/>
  <c r="Q82" i="81"/>
  <c r="P82" i="81"/>
  <c r="O82" i="81"/>
  <c r="M82" i="81"/>
  <c r="AV81" i="81"/>
  <c r="AU81" i="81"/>
  <c r="AT81" i="81"/>
  <c r="AS81" i="81"/>
  <c r="AR81" i="81"/>
  <c r="AQ81" i="81"/>
  <c r="AP81" i="81"/>
  <c r="AO81" i="81"/>
  <c r="AN81" i="81"/>
  <c r="AM81" i="81"/>
  <c r="AL81" i="81"/>
  <c r="AJ81" i="81"/>
  <c r="AI81" i="81"/>
  <c r="AH81" i="81"/>
  <c r="AG81" i="81"/>
  <c r="AE81" i="81"/>
  <c r="R81" i="81"/>
  <c r="Q81" i="81"/>
  <c r="P81" i="81"/>
  <c r="O81" i="81"/>
  <c r="M81" i="81"/>
  <c r="AV80" i="81"/>
  <c r="AU80" i="81"/>
  <c r="AT80" i="81"/>
  <c r="AS80" i="81"/>
  <c r="AR80" i="81"/>
  <c r="AQ80" i="81"/>
  <c r="AP80" i="81"/>
  <c r="AO80" i="81"/>
  <c r="AN80" i="81"/>
  <c r="AM80" i="81"/>
  <c r="AL80" i="81"/>
  <c r="AJ80" i="81"/>
  <c r="AI80" i="81"/>
  <c r="AH80" i="81"/>
  <c r="AG80" i="81"/>
  <c r="AE80" i="81"/>
  <c r="R80" i="81"/>
  <c r="Q80" i="81"/>
  <c r="P80" i="81"/>
  <c r="O80" i="81"/>
  <c r="M80" i="81"/>
  <c r="AV79" i="81"/>
  <c r="AU79" i="81"/>
  <c r="AT79" i="81"/>
  <c r="AS79" i="81"/>
  <c r="AR79" i="81"/>
  <c r="AQ79" i="81"/>
  <c r="AP79" i="81"/>
  <c r="AO79" i="81"/>
  <c r="AN79" i="81"/>
  <c r="AM79" i="81"/>
  <c r="AL79" i="81"/>
  <c r="AJ79" i="81"/>
  <c r="AI79" i="81"/>
  <c r="AH79" i="81"/>
  <c r="AG79" i="81"/>
  <c r="AE79" i="81"/>
  <c r="R79" i="81"/>
  <c r="Q79" i="81"/>
  <c r="P79" i="81"/>
  <c r="O79" i="81"/>
  <c r="M79" i="81"/>
  <c r="AV78" i="81"/>
  <c r="AU78" i="81"/>
  <c r="AT78" i="81"/>
  <c r="AS78" i="81"/>
  <c r="AR78" i="81"/>
  <c r="AQ78" i="81"/>
  <c r="AP78" i="81"/>
  <c r="AO78" i="81"/>
  <c r="AN78" i="81"/>
  <c r="AM78" i="81"/>
  <c r="AL78" i="81"/>
  <c r="AJ78" i="81"/>
  <c r="AI78" i="81"/>
  <c r="AH78" i="81"/>
  <c r="AG78" i="81"/>
  <c r="AE78" i="81"/>
  <c r="R78" i="81"/>
  <c r="Q78" i="81"/>
  <c r="P78" i="81"/>
  <c r="O78" i="81"/>
  <c r="M78" i="81"/>
  <c r="AV77" i="81"/>
  <c r="AU77" i="81"/>
  <c r="AT77" i="81"/>
  <c r="AS77" i="81"/>
  <c r="AR77" i="81"/>
  <c r="AQ77" i="81"/>
  <c r="AP77" i="81"/>
  <c r="AO77" i="81"/>
  <c r="AN77" i="81"/>
  <c r="AM77" i="81"/>
  <c r="AL77" i="81"/>
  <c r="AJ77" i="81"/>
  <c r="AI77" i="81"/>
  <c r="AH77" i="81"/>
  <c r="AG77" i="81"/>
  <c r="AE77" i="81"/>
  <c r="R77" i="81"/>
  <c r="Q77" i="81"/>
  <c r="P77" i="81"/>
  <c r="O77" i="81"/>
  <c r="M77" i="81"/>
  <c r="AV76" i="81"/>
  <c r="AU76" i="81"/>
  <c r="AT76" i="81"/>
  <c r="AS76" i="81"/>
  <c r="AR76" i="81"/>
  <c r="AQ76" i="81"/>
  <c r="AP76" i="81"/>
  <c r="AO76" i="81"/>
  <c r="AN76" i="81"/>
  <c r="AM76" i="81"/>
  <c r="AL76" i="81"/>
  <c r="AJ76" i="81"/>
  <c r="AI76" i="81"/>
  <c r="AH76" i="81"/>
  <c r="AG76" i="81"/>
  <c r="AE76" i="81"/>
  <c r="R76" i="81"/>
  <c r="Q76" i="81"/>
  <c r="P76" i="81"/>
  <c r="O76" i="81"/>
  <c r="M76" i="81"/>
  <c r="AV75" i="81"/>
  <c r="AU75" i="81"/>
  <c r="AW75" i="81" s="1"/>
  <c r="AT75" i="81"/>
  <c r="AS75" i="81"/>
  <c r="AR75" i="81"/>
  <c r="AQ75" i="81"/>
  <c r="AP75" i="81"/>
  <c r="AO75" i="81"/>
  <c r="AN75" i="81"/>
  <c r="AM75" i="81"/>
  <c r="AL75" i="81"/>
  <c r="AJ75" i="81"/>
  <c r="AI75" i="81"/>
  <c r="AH75" i="81"/>
  <c r="AG75" i="81"/>
  <c r="AE75" i="81"/>
  <c r="R75" i="81"/>
  <c r="Q75" i="81"/>
  <c r="P75" i="81"/>
  <c r="O75" i="81"/>
  <c r="M75" i="81"/>
  <c r="AV74" i="81"/>
  <c r="AU74" i="81"/>
  <c r="AT74" i="81"/>
  <c r="AS74" i="81"/>
  <c r="AR74" i="81"/>
  <c r="AQ74" i="81"/>
  <c r="AP74" i="81"/>
  <c r="AO74" i="81"/>
  <c r="AN74" i="81"/>
  <c r="AM74" i="81"/>
  <c r="AL74" i="81"/>
  <c r="AJ74" i="81"/>
  <c r="AI74" i="81"/>
  <c r="AH74" i="81"/>
  <c r="AG74" i="81"/>
  <c r="AE74" i="81"/>
  <c r="R74" i="81"/>
  <c r="Q74" i="81"/>
  <c r="P74" i="81"/>
  <c r="O74" i="81"/>
  <c r="M74" i="81"/>
  <c r="AV73" i="81"/>
  <c r="AU73" i="81"/>
  <c r="AT73" i="81"/>
  <c r="AS73" i="81"/>
  <c r="AR73" i="81"/>
  <c r="AQ73" i="81"/>
  <c r="AP73" i="81"/>
  <c r="AO73" i="81"/>
  <c r="AN73" i="81"/>
  <c r="AM73" i="81"/>
  <c r="AL73" i="81"/>
  <c r="AJ73" i="81"/>
  <c r="AI73" i="81"/>
  <c r="AH73" i="81"/>
  <c r="AG73" i="81"/>
  <c r="AE73" i="81"/>
  <c r="R73" i="81"/>
  <c r="Q73" i="81"/>
  <c r="P73" i="81"/>
  <c r="O73" i="81"/>
  <c r="M73" i="81"/>
  <c r="AV72" i="81"/>
  <c r="AU72" i="81"/>
  <c r="AT72" i="81"/>
  <c r="AS72" i="81"/>
  <c r="AR72" i="81"/>
  <c r="AQ72" i="81"/>
  <c r="AP72" i="81"/>
  <c r="AO72" i="81"/>
  <c r="AN72" i="81"/>
  <c r="AM72" i="81"/>
  <c r="AL72" i="81"/>
  <c r="AJ72" i="81"/>
  <c r="AI72" i="81"/>
  <c r="AH72" i="81"/>
  <c r="AG72" i="81"/>
  <c r="AE72" i="81"/>
  <c r="R72" i="81"/>
  <c r="Q72" i="81"/>
  <c r="P72" i="81"/>
  <c r="O72" i="81"/>
  <c r="M72" i="81"/>
  <c r="AV71" i="81"/>
  <c r="AU71" i="81"/>
  <c r="AT71" i="81"/>
  <c r="AS71" i="81"/>
  <c r="AR71" i="81"/>
  <c r="AQ71" i="81"/>
  <c r="AP71" i="81"/>
  <c r="AO71" i="81"/>
  <c r="AN71" i="81"/>
  <c r="AM71" i="81"/>
  <c r="AL71" i="81"/>
  <c r="AJ71" i="81"/>
  <c r="AI71" i="81"/>
  <c r="AH71" i="81"/>
  <c r="AG71" i="81"/>
  <c r="AE71" i="81"/>
  <c r="R71" i="81"/>
  <c r="Q71" i="81"/>
  <c r="P71" i="81"/>
  <c r="O71" i="81"/>
  <c r="M71" i="81"/>
  <c r="AL69" i="81"/>
  <c r="T69" i="81"/>
  <c r="AV65" i="81"/>
  <c r="AW65" i="81" s="1"/>
  <c r="AU65" i="81"/>
  <c r="AT65" i="81"/>
  <c r="AS65" i="81"/>
  <c r="AR65" i="81"/>
  <c r="AQ65" i="81"/>
  <c r="AP65" i="81"/>
  <c r="AO65" i="81"/>
  <c r="AN65" i="81"/>
  <c r="AM65" i="81"/>
  <c r="AL65" i="81"/>
  <c r="AE65" i="81"/>
  <c r="M65" i="81"/>
  <c r="AD64" i="81"/>
  <c r="AC64" i="81"/>
  <c r="AB64" i="81"/>
  <c r="AA64" i="81"/>
  <c r="Z64" i="81"/>
  <c r="Y64" i="81"/>
  <c r="X64" i="81"/>
  <c r="W64" i="81"/>
  <c r="V64" i="81"/>
  <c r="AN64" i="81" s="1"/>
  <c r="U64" i="81"/>
  <c r="T64" i="81"/>
  <c r="AG64" i="81" s="1"/>
  <c r="L64" i="81"/>
  <c r="K64" i="81"/>
  <c r="Q64" i="81" s="1"/>
  <c r="J64" i="81"/>
  <c r="I64" i="81"/>
  <c r="H64" i="81"/>
  <c r="G64" i="81"/>
  <c r="P64" i="81" s="1"/>
  <c r="F64" i="81"/>
  <c r="E64" i="81"/>
  <c r="D64" i="81"/>
  <c r="C64" i="81"/>
  <c r="B64" i="81"/>
  <c r="O64" i="81" s="1"/>
  <c r="AV63" i="81"/>
  <c r="AU63" i="81"/>
  <c r="AT63" i="81"/>
  <c r="AS63" i="81"/>
  <c r="AR63" i="81"/>
  <c r="AQ63" i="81"/>
  <c r="AP63" i="81"/>
  <c r="AO63" i="81"/>
  <c r="AN63" i="81"/>
  <c r="AL63" i="81"/>
  <c r="AJ63" i="81"/>
  <c r="AI63" i="81"/>
  <c r="AH63" i="81"/>
  <c r="AG63" i="81"/>
  <c r="AE63" i="81"/>
  <c r="R63" i="81"/>
  <c r="Q63" i="81"/>
  <c r="P63" i="81"/>
  <c r="O63" i="81"/>
  <c r="M63" i="81"/>
  <c r="AV62" i="81"/>
  <c r="AW62" i="81" s="1"/>
  <c r="AU62" i="81"/>
  <c r="AT62" i="81"/>
  <c r="AS62" i="81"/>
  <c r="AR62" i="81"/>
  <c r="AQ62" i="81"/>
  <c r="AP62" i="81"/>
  <c r="AO62" i="81"/>
  <c r="AL62" i="81"/>
  <c r="AJ62" i="81"/>
  <c r="AI62" i="81"/>
  <c r="AH62" i="81"/>
  <c r="AG62" i="81"/>
  <c r="AE62" i="81"/>
  <c r="R62" i="81"/>
  <c r="Q62" i="81"/>
  <c r="P62" i="81"/>
  <c r="O62" i="81"/>
  <c r="M62" i="81"/>
  <c r="AV61" i="81"/>
  <c r="AW61" i="81" s="1"/>
  <c r="AU61" i="81"/>
  <c r="AT61" i="81"/>
  <c r="AS61" i="81"/>
  <c r="AJ61" i="81"/>
  <c r="AI61" i="81"/>
  <c r="AH61" i="81"/>
  <c r="AG61" i="81"/>
  <c r="AE61" i="81"/>
  <c r="R61" i="81"/>
  <c r="Q61" i="81"/>
  <c r="P61" i="81"/>
  <c r="O61" i="81"/>
  <c r="M61" i="81"/>
  <c r="AV60" i="81"/>
  <c r="AW60" i="81" s="1"/>
  <c r="AU60" i="81"/>
  <c r="AT60" i="81"/>
  <c r="AS60" i="81"/>
  <c r="AR60" i="81"/>
  <c r="AQ60" i="81"/>
  <c r="AP60" i="81"/>
  <c r="AO60" i="81"/>
  <c r="AN60" i="81"/>
  <c r="AM60" i="81"/>
  <c r="AJ60" i="81"/>
  <c r="AI60" i="81"/>
  <c r="AH60" i="81"/>
  <c r="AG60" i="81"/>
  <c r="AE60" i="81"/>
  <c r="R60" i="81"/>
  <c r="Q60" i="81"/>
  <c r="P60" i="81"/>
  <c r="O60" i="81"/>
  <c r="M60" i="81"/>
  <c r="AV59" i="81"/>
  <c r="AU59" i="81"/>
  <c r="AT59" i="81"/>
  <c r="AS59" i="81"/>
  <c r="AR59" i="81"/>
  <c r="AQ59" i="81"/>
  <c r="AP59" i="81"/>
  <c r="AO59" i="81"/>
  <c r="AN59" i="81"/>
  <c r="AL59" i="81"/>
  <c r="AJ59" i="81"/>
  <c r="AI59" i="81"/>
  <c r="AH59" i="81"/>
  <c r="AG59" i="81"/>
  <c r="AE59" i="81"/>
  <c r="R59" i="81"/>
  <c r="Q59" i="81"/>
  <c r="P59" i="81"/>
  <c r="O59" i="81"/>
  <c r="M59" i="81"/>
  <c r="AV58" i="81"/>
  <c r="AU58" i="81"/>
  <c r="AW58" i="81" s="1"/>
  <c r="AT58" i="81"/>
  <c r="AS58" i="81"/>
  <c r="AR58" i="81"/>
  <c r="AQ58" i="81"/>
  <c r="AP58" i="81"/>
  <c r="AO58" i="81"/>
  <c r="AN58" i="81"/>
  <c r="AM58" i="81"/>
  <c r="AL58" i="81"/>
  <c r="AJ58" i="81"/>
  <c r="AI58" i="81"/>
  <c r="AH58" i="81"/>
  <c r="AG58" i="81"/>
  <c r="AE58" i="81"/>
  <c r="R58" i="81"/>
  <c r="Q58" i="81"/>
  <c r="P58" i="81"/>
  <c r="O58" i="81"/>
  <c r="M58" i="81"/>
  <c r="AV57" i="81"/>
  <c r="AW57" i="81" s="1"/>
  <c r="AU57" i="81"/>
  <c r="AT57" i="81"/>
  <c r="AS57" i="81"/>
  <c r="AR57" i="81"/>
  <c r="AQ57" i="81"/>
  <c r="AP57" i="81"/>
  <c r="AO57" i="81"/>
  <c r="AN57" i="81"/>
  <c r="AM57" i="81"/>
  <c r="AL57" i="81"/>
  <c r="AJ57" i="81"/>
  <c r="AI57" i="81"/>
  <c r="AH57" i="81"/>
  <c r="AG57" i="81"/>
  <c r="AE57" i="81"/>
  <c r="R57" i="81"/>
  <c r="Q57" i="81"/>
  <c r="P57" i="81"/>
  <c r="O57" i="81"/>
  <c r="M57" i="81"/>
  <c r="AV56" i="81"/>
  <c r="AU56" i="81"/>
  <c r="AW56" i="81" s="1"/>
  <c r="AT56" i="81"/>
  <c r="AS56" i="81"/>
  <c r="AR56" i="81"/>
  <c r="AQ56" i="81"/>
  <c r="AP56" i="81"/>
  <c r="AO56" i="81"/>
  <c r="AN56" i="81"/>
  <c r="AM56" i="81"/>
  <c r="AL56" i="81"/>
  <c r="AJ56" i="81"/>
  <c r="AI56" i="81"/>
  <c r="AH56" i="81"/>
  <c r="AG56" i="81"/>
  <c r="AE56" i="81"/>
  <c r="R56" i="81"/>
  <c r="Q56" i="81"/>
  <c r="P56" i="81"/>
  <c r="O56" i="81"/>
  <c r="M56" i="81"/>
  <c r="AV55" i="81"/>
  <c r="AU55" i="81"/>
  <c r="AT55" i="81"/>
  <c r="AS55" i="81"/>
  <c r="AR55" i="81"/>
  <c r="AQ55" i="81"/>
  <c r="AP55" i="81"/>
  <c r="AO55" i="81"/>
  <c r="AN55" i="81"/>
  <c r="AM55" i="81"/>
  <c r="AL55" i="81"/>
  <c r="AJ55" i="81"/>
  <c r="AI55" i="81"/>
  <c r="AH55" i="81"/>
  <c r="AG55" i="81"/>
  <c r="AE55" i="81"/>
  <c r="R55" i="81"/>
  <c r="Q55" i="81"/>
  <c r="P55" i="81"/>
  <c r="O55" i="81"/>
  <c r="M55" i="81"/>
  <c r="AV54" i="81"/>
  <c r="AU54" i="81"/>
  <c r="AT54" i="81"/>
  <c r="AS54" i="81"/>
  <c r="AR54" i="81"/>
  <c r="AQ54" i="81"/>
  <c r="AP54" i="81"/>
  <c r="AO54" i="81"/>
  <c r="AN54" i="81"/>
  <c r="AM54" i="81"/>
  <c r="AL54" i="81"/>
  <c r="AJ54" i="81"/>
  <c r="AI54" i="81"/>
  <c r="AH54" i="81"/>
  <c r="AG54" i="81"/>
  <c r="AE54" i="81"/>
  <c r="R54" i="81"/>
  <c r="Q54" i="81"/>
  <c r="P54" i="81"/>
  <c r="O54" i="81"/>
  <c r="M54" i="81"/>
  <c r="AV53" i="81"/>
  <c r="AU53" i="81"/>
  <c r="AT53" i="81"/>
  <c r="AS53" i="81"/>
  <c r="AR53" i="81"/>
  <c r="AQ53" i="81"/>
  <c r="AP53" i="81"/>
  <c r="AO53" i="81"/>
  <c r="AN53" i="81"/>
  <c r="AM53" i="81"/>
  <c r="AL53" i="81"/>
  <c r="AJ53" i="81"/>
  <c r="AI53" i="81"/>
  <c r="AH53" i="81"/>
  <c r="AG53" i="81"/>
  <c r="AE53" i="81"/>
  <c r="R53" i="81"/>
  <c r="Q53" i="81"/>
  <c r="P53" i="81"/>
  <c r="O53" i="81"/>
  <c r="M53" i="81"/>
  <c r="AV52" i="81"/>
  <c r="AU52" i="81"/>
  <c r="AT52" i="81"/>
  <c r="AS52" i="81"/>
  <c r="AR52" i="81"/>
  <c r="AQ52" i="81"/>
  <c r="AP52" i="81"/>
  <c r="AO52" i="81"/>
  <c r="AN52" i="81"/>
  <c r="AM52" i="81"/>
  <c r="AL52" i="81"/>
  <c r="AJ52" i="81"/>
  <c r="AI52" i="81"/>
  <c r="AH52" i="81"/>
  <c r="AG52" i="81"/>
  <c r="AE52" i="81"/>
  <c r="R52" i="81"/>
  <c r="Q52" i="81"/>
  <c r="P52" i="81"/>
  <c r="O52" i="81"/>
  <c r="M52" i="81"/>
  <c r="AV51" i="81"/>
  <c r="AU51" i="81"/>
  <c r="AT51" i="81"/>
  <c r="AS51" i="81"/>
  <c r="AR51" i="81"/>
  <c r="AQ51" i="81"/>
  <c r="AP51" i="81"/>
  <c r="AO51" i="81"/>
  <c r="AN51" i="81"/>
  <c r="AM51" i="81"/>
  <c r="AL51" i="81"/>
  <c r="AJ51" i="81"/>
  <c r="AI51" i="81"/>
  <c r="AH51" i="81"/>
  <c r="AG51" i="81"/>
  <c r="AE51" i="81"/>
  <c r="R51" i="81"/>
  <c r="Q51" i="81"/>
  <c r="P51" i="81"/>
  <c r="O51" i="81"/>
  <c r="M51" i="81"/>
  <c r="AV50" i="81"/>
  <c r="AU50" i="81"/>
  <c r="AW50" i="81" s="1"/>
  <c r="AT50" i="81"/>
  <c r="AS50" i="81"/>
  <c r="AR50" i="81"/>
  <c r="AQ50" i="81"/>
  <c r="AP50" i="81"/>
  <c r="AO50" i="81"/>
  <c r="AN50" i="81"/>
  <c r="AM50" i="81"/>
  <c r="AL50" i="81"/>
  <c r="AJ50" i="81"/>
  <c r="AI50" i="81"/>
  <c r="AH50" i="81"/>
  <c r="AG50" i="81"/>
  <c r="AE50" i="81"/>
  <c r="R50" i="81"/>
  <c r="Q50" i="81"/>
  <c r="P50" i="81"/>
  <c r="O50" i="81"/>
  <c r="M50" i="81"/>
  <c r="AV49" i="81"/>
  <c r="AU49" i="81"/>
  <c r="AT49" i="81"/>
  <c r="AS49" i="81"/>
  <c r="AR49" i="81"/>
  <c r="AQ49" i="81"/>
  <c r="AP49" i="81"/>
  <c r="AO49" i="81"/>
  <c r="AN49" i="81"/>
  <c r="AM49" i="81"/>
  <c r="AL49" i="81"/>
  <c r="AJ49" i="81"/>
  <c r="AI49" i="81"/>
  <c r="AH49" i="81"/>
  <c r="AG49" i="81"/>
  <c r="AE49" i="81"/>
  <c r="R49" i="81"/>
  <c r="Q49" i="81"/>
  <c r="P49" i="81"/>
  <c r="O49" i="81"/>
  <c r="M49" i="81"/>
  <c r="AV48" i="81"/>
  <c r="AU48" i="81"/>
  <c r="AT48" i="81"/>
  <c r="AS48" i="81"/>
  <c r="AR48" i="81"/>
  <c r="AQ48" i="81"/>
  <c r="AP48" i="81"/>
  <c r="AO48" i="81"/>
  <c r="AN48" i="81"/>
  <c r="AM48" i="81"/>
  <c r="AL48" i="81"/>
  <c r="AJ48" i="81"/>
  <c r="AI48" i="81"/>
  <c r="AH48" i="81"/>
  <c r="AG48" i="81"/>
  <c r="AE48" i="81"/>
  <c r="R48" i="81"/>
  <c r="Q48" i="81"/>
  <c r="P48" i="81"/>
  <c r="O48" i="81"/>
  <c r="M48" i="81"/>
  <c r="AV47" i="81"/>
  <c r="AU47" i="81"/>
  <c r="AT47" i="81"/>
  <c r="AS47" i="81"/>
  <c r="AR47" i="81"/>
  <c r="AQ47" i="81"/>
  <c r="AP47" i="81"/>
  <c r="AO47" i="81"/>
  <c r="AN47" i="81"/>
  <c r="AM47" i="81"/>
  <c r="AJ47" i="81"/>
  <c r="AI47" i="81"/>
  <c r="AH47" i="81"/>
  <c r="AG47" i="81"/>
  <c r="AE47" i="81"/>
  <c r="R47" i="81"/>
  <c r="Q47" i="81"/>
  <c r="P47" i="81"/>
  <c r="O47" i="81"/>
  <c r="M47" i="81"/>
  <c r="AV46" i="81"/>
  <c r="AU46" i="81"/>
  <c r="AT46" i="81"/>
  <c r="AS46" i="81"/>
  <c r="AR46" i="81"/>
  <c r="AQ46" i="81"/>
  <c r="AP46" i="81"/>
  <c r="AO46" i="81"/>
  <c r="AN46" i="81"/>
  <c r="AM46" i="81"/>
  <c r="AL46" i="81"/>
  <c r="AJ46" i="81"/>
  <c r="AI46" i="81"/>
  <c r="AH46" i="81"/>
  <c r="AG46" i="81"/>
  <c r="AE46" i="81"/>
  <c r="R46" i="81"/>
  <c r="Q46" i="81"/>
  <c r="P46" i="81"/>
  <c r="O46" i="81"/>
  <c r="M46" i="81"/>
  <c r="AV45" i="81"/>
  <c r="AU45" i="81"/>
  <c r="AT45" i="81"/>
  <c r="AS45" i="81"/>
  <c r="AR45" i="81"/>
  <c r="AQ45" i="81"/>
  <c r="AP45" i="81"/>
  <c r="AO45" i="81"/>
  <c r="AN45" i="81"/>
  <c r="AM45" i="81"/>
  <c r="AL45" i="81"/>
  <c r="AJ45" i="81"/>
  <c r="AI45" i="81"/>
  <c r="AH45" i="81"/>
  <c r="AG45" i="81"/>
  <c r="AE45" i="81"/>
  <c r="R45" i="81"/>
  <c r="Q45" i="81"/>
  <c r="P45" i="81"/>
  <c r="O45" i="81"/>
  <c r="M45" i="81"/>
  <c r="AV44" i="81"/>
  <c r="AU44" i="81"/>
  <c r="AT44" i="81"/>
  <c r="AS44" i="81"/>
  <c r="AR44" i="81"/>
  <c r="AQ44" i="81"/>
  <c r="AP44" i="81"/>
  <c r="AO44" i="81"/>
  <c r="AN44" i="81"/>
  <c r="AM44" i="81"/>
  <c r="AL44" i="81"/>
  <c r="AJ44" i="81"/>
  <c r="AI44" i="81"/>
  <c r="AH44" i="81"/>
  <c r="AG44" i="81"/>
  <c r="AE44" i="81"/>
  <c r="R44" i="81"/>
  <c r="Q44" i="81"/>
  <c r="P44" i="81"/>
  <c r="O44" i="81"/>
  <c r="M44" i="81"/>
  <c r="AV43" i="81"/>
  <c r="AU43" i="81"/>
  <c r="AT43" i="81"/>
  <c r="AS43" i="81"/>
  <c r="AR43" i="81"/>
  <c r="AQ43" i="81"/>
  <c r="AP43" i="81"/>
  <c r="AO43" i="81"/>
  <c r="AN43" i="81"/>
  <c r="AM43" i="81"/>
  <c r="AL43" i="81"/>
  <c r="AJ43" i="81"/>
  <c r="AI43" i="81"/>
  <c r="AH43" i="81"/>
  <c r="AG43" i="81"/>
  <c r="AE43" i="81"/>
  <c r="R43" i="81"/>
  <c r="Q43" i="81"/>
  <c r="P43" i="81"/>
  <c r="O43" i="81"/>
  <c r="M43" i="81"/>
  <c r="AV42" i="81"/>
  <c r="AU42" i="81"/>
  <c r="AW42" i="81" s="1"/>
  <c r="AT42" i="81"/>
  <c r="AS42" i="81"/>
  <c r="AR42" i="81"/>
  <c r="AQ42" i="81"/>
  <c r="AP42" i="81"/>
  <c r="AO42" i="81"/>
  <c r="AN42" i="81"/>
  <c r="AM42" i="81"/>
  <c r="AL42" i="81"/>
  <c r="AJ42" i="81"/>
  <c r="AI42" i="81"/>
  <c r="AH42" i="81"/>
  <c r="AG42" i="81"/>
  <c r="AE42" i="81"/>
  <c r="R42" i="81"/>
  <c r="Q42" i="81"/>
  <c r="P42" i="81"/>
  <c r="O42" i="81"/>
  <c r="M42" i="81"/>
  <c r="AV41" i="81"/>
  <c r="AU41" i="81"/>
  <c r="AT41" i="81"/>
  <c r="AS41" i="81"/>
  <c r="AR41" i="81"/>
  <c r="AQ41" i="81"/>
  <c r="AP41" i="81"/>
  <c r="AO41" i="81"/>
  <c r="AN41" i="81"/>
  <c r="AM41" i="81"/>
  <c r="AL41" i="81"/>
  <c r="AJ41" i="81"/>
  <c r="AI41" i="81"/>
  <c r="AH41" i="81"/>
  <c r="AG41" i="81"/>
  <c r="AE41" i="81"/>
  <c r="R41" i="81"/>
  <c r="Q41" i="81"/>
  <c r="P41" i="81"/>
  <c r="O41" i="81"/>
  <c r="M41" i="81"/>
  <c r="AV40" i="81"/>
  <c r="AU40" i="81"/>
  <c r="AT40" i="81"/>
  <c r="AS40" i="81"/>
  <c r="AR40" i="81"/>
  <c r="AQ40" i="81"/>
  <c r="AP40" i="81"/>
  <c r="AO40" i="81"/>
  <c r="AN40" i="81"/>
  <c r="AM40" i="81"/>
  <c r="AL40" i="81"/>
  <c r="AJ40" i="81"/>
  <c r="AI40" i="81"/>
  <c r="AH40" i="81"/>
  <c r="AG40" i="81"/>
  <c r="AE40" i="81"/>
  <c r="R40" i="81"/>
  <c r="Q40" i="81"/>
  <c r="P40" i="81"/>
  <c r="O40" i="81"/>
  <c r="M40" i="81"/>
  <c r="AV39" i="81"/>
  <c r="AW39" i="81" s="1"/>
  <c r="AU39" i="81"/>
  <c r="AT39" i="81"/>
  <c r="AS39" i="81"/>
  <c r="AR39" i="81"/>
  <c r="AQ39" i="81"/>
  <c r="AP39" i="81"/>
  <c r="AO39" i="81"/>
  <c r="AN39" i="81"/>
  <c r="AM39" i="81"/>
  <c r="AL39" i="81"/>
  <c r="AJ39" i="81"/>
  <c r="AI39" i="81"/>
  <c r="AH39" i="81"/>
  <c r="AG39" i="81"/>
  <c r="AE39" i="81"/>
  <c r="R39" i="81"/>
  <c r="Q39" i="81"/>
  <c r="P39" i="81"/>
  <c r="O39" i="81"/>
  <c r="M39" i="81"/>
  <c r="AL37" i="81"/>
  <c r="T37" i="81"/>
  <c r="AV33" i="81"/>
  <c r="AU33" i="81"/>
  <c r="AT33" i="81"/>
  <c r="AS33" i="81"/>
  <c r="AR33" i="81"/>
  <c r="AQ33" i="81"/>
  <c r="AP33" i="81"/>
  <c r="AO33" i="81"/>
  <c r="AN33" i="81"/>
  <c r="AM33" i="81"/>
  <c r="AL33" i="81"/>
  <c r="AE33" i="81"/>
  <c r="M33" i="81"/>
  <c r="AD32" i="81"/>
  <c r="AJ32" i="81" s="1"/>
  <c r="AC32" i="81"/>
  <c r="AI32" i="81" s="1"/>
  <c r="AB32" i="81"/>
  <c r="AA32" i="81"/>
  <c r="Z32" i="81"/>
  <c r="Y32" i="81"/>
  <c r="X32" i="81"/>
  <c r="W32" i="81"/>
  <c r="V32" i="81"/>
  <c r="U32" i="81"/>
  <c r="T32" i="81"/>
  <c r="AG32" i="81" s="1"/>
  <c r="L32" i="81"/>
  <c r="R32" i="81" s="1"/>
  <c r="K32" i="81"/>
  <c r="Q32" i="81" s="1"/>
  <c r="J32" i="81"/>
  <c r="I32" i="81"/>
  <c r="H32" i="81"/>
  <c r="G32" i="81"/>
  <c r="P32" i="81" s="1"/>
  <c r="F32" i="81"/>
  <c r="E32" i="81"/>
  <c r="D32" i="81"/>
  <c r="C32" i="81"/>
  <c r="B32" i="81"/>
  <c r="O32" i="81" s="1"/>
  <c r="AV31" i="81"/>
  <c r="AU31" i="81"/>
  <c r="AS31" i="81"/>
  <c r="AM31" i="81"/>
  <c r="AJ31" i="81"/>
  <c r="AI31" i="81"/>
  <c r="AH31" i="81"/>
  <c r="AG31" i="81"/>
  <c r="AE31" i="81"/>
  <c r="R31" i="81"/>
  <c r="Q31" i="81"/>
  <c r="P31" i="81"/>
  <c r="O31" i="81"/>
  <c r="M31" i="81"/>
  <c r="AV30" i="81"/>
  <c r="AU30" i="81"/>
  <c r="AW30" i="81" s="1"/>
  <c r="AT30" i="81"/>
  <c r="AS30" i="81"/>
  <c r="AR30" i="81"/>
  <c r="AQ30" i="81"/>
  <c r="AP30" i="81"/>
  <c r="AO30" i="81"/>
  <c r="AN30" i="81"/>
  <c r="AM30" i="81"/>
  <c r="AL30" i="81"/>
  <c r="AJ30" i="81"/>
  <c r="AI30" i="81"/>
  <c r="AH30" i="81"/>
  <c r="AG30" i="81"/>
  <c r="AE30" i="81"/>
  <c r="R30" i="81"/>
  <c r="Q30" i="81"/>
  <c r="P30" i="81"/>
  <c r="O30" i="81"/>
  <c r="M30" i="81"/>
  <c r="AV29" i="81"/>
  <c r="AU29" i="81"/>
  <c r="AT29" i="81"/>
  <c r="AS29" i="81"/>
  <c r="AR29" i="81"/>
  <c r="AQ29" i="81"/>
  <c r="AP29" i="81"/>
  <c r="AO29" i="81"/>
  <c r="AN29" i="81"/>
  <c r="AM29" i="81"/>
  <c r="AL29" i="81"/>
  <c r="AJ29" i="81"/>
  <c r="AI29" i="81"/>
  <c r="AH29" i="81"/>
  <c r="AG29" i="81"/>
  <c r="AE29" i="81"/>
  <c r="R29" i="81"/>
  <c r="Q29" i="81"/>
  <c r="P29" i="81"/>
  <c r="O29" i="81"/>
  <c r="M29" i="81"/>
  <c r="AV28" i="81"/>
  <c r="AU28" i="81"/>
  <c r="AT28" i="81"/>
  <c r="AS28" i="81"/>
  <c r="AR28" i="81"/>
  <c r="AQ28" i="81"/>
  <c r="AP28" i="81"/>
  <c r="AO28" i="81"/>
  <c r="AN28" i="81"/>
  <c r="AM28" i="81"/>
  <c r="AL28" i="81"/>
  <c r="AJ28" i="81"/>
  <c r="AI28" i="81"/>
  <c r="AH28" i="81"/>
  <c r="AG28" i="81"/>
  <c r="AE28" i="81"/>
  <c r="R28" i="81"/>
  <c r="Q28" i="81"/>
  <c r="P28" i="81"/>
  <c r="O28" i="81"/>
  <c r="M28" i="81"/>
  <c r="AV27" i="81"/>
  <c r="AU27" i="81"/>
  <c r="AW27" i="81" s="1"/>
  <c r="AT27" i="81"/>
  <c r="AS27" i="81"/>
  <c r="AR27" i="81"/>
  <c r="AQ27" i="81"/>
  <c r="AP27" i="81"/>
  <c r="AO27" i="81"/>
  <c r="AN27" i="81"/>
  <c r="AM27" i="81"/>
  <c r="AL27" i="81"/>
  <c r="AJ27" i="81"/>
  <c r="AI27" i="81"/>
  <c r="AH27" i="81"/>
  <c r="AG27" i="81"/>
  <c r="AE27" i="81"/>
  <c r="R27" i="81"/>
  <c r="Q27" i="81"/>
  <c r="P27" i="81"/>
  <c r="O27" i="81"/>
  <c r="M27" i="81"/>
  <c r="AV26" i="81"/>
  <c r="AW26" i="81" s="1"/>
  <c r="AU26" i="81"/>
  <c r="AT26" i="81"/>
  <c r="AS26" i="81"/>
  <c r="AR26" i="81"/>
  <c r="AQ26" i="81"/>
  <c r="AP26" i="81"/>
  <c r="AO26" i="81"/>
  <c r="AN26" i="81"/>
  <c r="AM26" i="81"/>
  <c r="AL26" i="81"/>
  <c r="AJ26" i="81"/>
  <c r="AI26" i="81"/>
  <c r="AH26" i="81"/>
  <c r="AG26" i="81"/>
  <c r="AE26" i="81"/>
  <c r="R26" i="81"/>
  <c r="Q26" i="81"/>
  <c r="P26" i="81"/>
  <c r="O26" i="81"/>
  <c r="M26" i="81"/>
  <c r="AV25" i="81"/>
  <c r="AU25" i="81"/>
  <c r="AT25" i="81"/>
  <c r="AS25" i="81"/>
  <c r="AR25" i="81"/>
  <c r="AQ25" i="81"/>
  <c r="AP25" i="81"/>
  <c r="AO25" i="81"/>
  <c r="AN25" i="81"/>
  <c r="AM25" i="81"/>
  <c r="AL25" i="81"/>
  <c r="AJ25" i="81"/>
  <c r="AI25" i="81"/>
  <c r="AH25" i="81"/>
  <c r="AG25" i="81"/>
  <c r="AE25" i="81"/>
  <c r="R25" i="81"/>
  <c r="Q25" i="81"/>
  <c r="P25" i="81"/>
  <c r="O25" i="81"/>
  <c r="M25" i="81"/>
  <c r="AV24" i="81"/>
  <c r="AU24" i="81"/>
  <c r="AT24" i="81"/>
  <c r="AS24" i="81"/>
  <c r="AR24" i="81"/>
  <c r="AQ24" i="81"/>
  <c r="AP24" i="81"/>
  <c r="AO24" i="81"/>
  <c r="AN24" i="81"/>
  <c r="AM24" i="81"/>
  <c r="AL24" i="81"/>
  <c r="AJ24" i="81"/>
  <c r="AI24" i="81"/>
  <c r="AH24" i="81"/>
  <c r="AG24" i="81"/>
  <c r="AE24" i="81"/>
  <c r="R24" i="81"/>
  <c r="Q24" i="81"/>
  <c r="P24" i="81"/>
  <c r="O24" i="81"/>
  <c r="M24" i="81"/>
  <c r="AV23" i="81"/>
  <c r="AU23" i="81"/>
  <c r="AT23" i="81"/>
  <c r="AS23" i="81"/>
  <c r="AR23" i="81"/>
  <c r="AQ23" i="81"/>
  <c r="AP23" i="81"/>
  <c r="AO23" i="81"/>
  <c r="AN23" i="81"/>
  <c r="AM23" i="81"/>
  <c r="AJ23" i="81"/>
  <c r="AI23" i="81"/>
  <c r="AH23" i="81"/>
  <c r="AG23" i="81"/>
  <c r="AE23" i="81"/>
  <c r="R23" i="81"/>
  <c r="Q23" i="81"/>
  <c r="P23" i="81"/>
  <c r="O23" i="81"/>
  <c r="M23" i="81"/>
  <c r="AV22" i="81"/>
  <c r="AU22" i="81"/>
  <c r="AW22" i="81" s="1"/>
  <c r="AT22" i="81"/>
  <c r="AS22" i="81"/>
  <c r="AR22" i="81"/>
  <c r="AQ22" i="81"/>
  <c r="AP22" i="81"/>
  <c r="AO22" i="81"/>
  <c r="AN22" i="81"/>
  <c r="AM22" i="81"/>
  <c r="AL22" i="81"/>
  <c r="AJ22" i="81"/>
  <c r="AI22" i="81"/>
  <c r="AH22" i="81"/>
  <c r="AG22" i="81"/>
  <c r="AE22" i="81"/>
  <c r="R22" i="81"/>
  <c r="Q22" i="81"/>
  <c r="P22" i="81"/>
  <c r="O22" i="81"/>
  <c r="M22" i="81"/>
  <c r="AV21" i="81"/>
  <c r="AU21" i="81"/>
  <c r="AT21" i="81"/>
  <c r="AS21" i="81"/>
  <c r="AR21" i="81"/>
  <c r="AQ21" i="81"/>
  <c r="AP21" i="81"/>
  <c r="AO21" i="81"/>
  <c r="AN21" i="81"/>
  <c r="AM21" i="81"/>
  <c r="AL21" i="81"/>
  <c r="AJ21" i="81"/>
  <c r="AI21" i="81"/>
  <c r="AH21" i="81"/>
  <c r="AG21" i="81"/>
  <c r="AE21" i="81"/>
  <c r="R21" i="81"/>
  <c r="Q21" i="81"/>
  <c r="P21" i="81"/>
  <c r="O21" i="81"/>
  <c r="M21" i="81"/>
  <c r="AV20" i="81"/>
  <c r="AU20" i="81"/>
  <c r="AT20" i="81"/>
  <c r="AS20" i="81"/>
  <c r="AR20" i="81"/>
  <c r="AQ20" i="81"/>
  <c r="AP20" i="81"/>
  <c r="AO20" i="81"/>
  <c r="AN20" i="81"/>
  <c r="AM20" i="81"/>
  <c r="AL20" i="81"/>
  <c r="AJ20" i="81"/>
  <c r="AI20" i="81"/>
  <c r="AH20" i="81"/>
  <c r="AG20" i="81"/>
  <c r="AE20" i="81"/>
  <c r="R20" i="81"/>
  <c r="Q20" i="81"/>
  <c r="P20" i="81"/>
  <c r="O20" i="81"/>
  <c r="M20" i="81"/>
  <c r="AV19" i="81"/>
  <c r="AU19" i="81"/>
  <c r="AW19" i="81" s="1"/>
  <c r="AT19" i="81"/>
  <c r="AS19" i="81"/>
  <c r="AR19" i="81"/>
  <c r="AQ19" i="81"/>
  <c r="AP19" i="81"/>
  <c r="AO19" i="81"/>
  <c r="AN19" i="81"/>
  <c r="AM19" i="81"/>
  <c r="AL19" i="81"/>
  <c r="AJ19" i="81"/>
  <c r="AI19" i="81"/>
  <c r="AH19" i="81"/>
  <c r="AG19" i="81"/>
  <c r="AE19" i="81"/>
  <c r="R19" i="81"/>
  <c r="Q19" i="81"/>
  <c r="P19" i="81"/>
  <c r="O19" i="81"/>
  <c r="M19" i="81"/>
  <c r="AV18" i="81"/>
  <c r="AU18" i="81"/>
  <c r="AT18" i="81"/>
  <c r="AS18" i="81"/>
  <c r="AR18" i="81"/>
  <c r="AQ18" i="81"/>
  <c r="AP18" i="81"/>
  <c r="AO18" i="81"/>
  <c r="AN18" i="81"/>
  <c r="AM18" i="81"/>
  <c r="AL18" i="81"/>
  <c r="AJ18" i="81"/>
  <c r="AI18" i="81"/>
  <c r="AH18" i="81"/>
  <c r="AG18" i="81"/>
  <c r="AE18" i="81"/>
  <c r="R18" i="81"/>
  <c r="Q18" i="81"/>
  <c r="P18" i="81"/>
  <c r="O18" i="81"/>
  <c r="M18" i="81"/>
  <c r="AV17" i="81"/>
  <c r="AU17" i="81"/>
  <c r="AT17" i="81"/>
  <c r="AS17" i="81"/>
  <c r="AR17" i="81"/>
  <c r="AQ17" i="81"/>
  <c r="AP17" i="81"/>
  <c r="AO17" i="81"/>
  <c r="AN17" i="81"/>
  <c r="AM17" i="81"/>
  <c r="AL17" i="81"/>
  <c r="AJ17" i="81"/>
  <c r="AI17" i="81"/>
  <c r="AH17" i="81"/>
  <c r="AG17" i="81"/>
  <c r="AE17" i="81"/>
  <c r="R17" i="81"/>
  <c r="Q17" i="81"/>
  <c r="P17" i="81"/>
  <c r="O17" i="81"/>
  <c r="M17" i="81"/>
  <c r="AV16" i="81"/>
  <c r="AU16" i="81"/>
  <c r="AT16" i="81"/>
  <c r="AS16" i="81"/>
  <c r="AR16" i="81"/>
  <c r="AQ16" i="81"/>
  <c r="AP16" i="81"/>
  <c r="AO16" i="81"/>
  <c r="AN16" i="81"/>
  <c r="AM16" i="81"/>
  <c r="AL16" i="81"/>
  <c r="AJ16" i="81"/>
  <c r="AI16" i="81"/>
  <c r="AH16" i="81"/>
  <c r="AG16" i="81"/>
  <c r="AE16" i="81"/>
  <c r="R16" i="81"/>
  <c r="Q16" i="81"/>
  <c r="P16" i="81"/>
  <c r="O16" i="81"/>
  <c r="M16" i="81"/>
  <c r="AV15" i="81"/>
  <c r="AU15" i="81"/>
  <c r="AT15" i="81"/>
  <c r="AS15" i="81"/>
  <c r="AR15" i="81"/>
  <c r="AQ15" i="81"/>
  <c r="AP15" i="81"/>
  <c r="AO15" i="81"/>
  <c r="AN15" i="81"/>
  <c r="AM15" i="81"/>
  <c r="AL15" i="81"/>
  <c r="AJ15" i="81"/>
  <c r="AI15" i="81"/>
  <c r="AH15" i="81"/>
  <c r="AG15" i="81"/>
  <c r="AE15" i="81"/>
  <c r="R15" i="81"/>
  <c r="Q15" i="81"/>
  <c r="P15" i="81"/>
  <c r="O15" i="81"/>
  <c r="M15" i="81"/>
  <c r="AV14" i="81"/>
  <c r="AU14" i="81"/>
  <c r="AT14" i="81"/>
  <c r="AS14" i="81"/>
  <c r="AR14" i="81"/>
  <c r="AQ14" i="81"/>
  <c r="AP14" i="81"/>
  <c r="AO14" i="81"/>
  <c r="AN14" i="81"/>
  <c r="AM14" i="81"/>
  <c r="AL14" i="81"/>
  <c r="AJ14" i="81"/>
  <c r="AI14" i="81"/>
  <c r="AH14" i="81"/>
  <c r="AG14" i="81"/>
  <c r="AE14" i="81"/>
  <c r="R14" i="81"/>
  <c r="Q14" i="81"/>
  <c r="P14" i="81"/>
  <c r="O14" i="81"/>
  <c r="M14" i="81"/>
  <c r="AV13" i="81"/>
  <c r="AU13" i="81"/>
  <c r="AT13" i="81"/>
  <c r="AS13" i="81"/>
  <c r="AR13" i="81"/>
  <c r="AQ13" i="81"/>
  <c r="AP13" i="81"/>
  <c r="AO13" i="81"/>
  <c r="AN13" i="81"/>
  <c r="AM13" i="81"/>
  <c r="AL13" i="81"/>
  <c r="AJ13" i="81"/>
  <c r="AI13" i="81"/>
  <c r="AH13" i="81"/>
  <c r="AG13" i="81"/>
  <c r="AE13" i="81"/>
  <c r="R13" i="81"/>
  <c r="Q13" i="81"/>
  <c r="P13" i="81"/>
  <c r="O13" i="81"/>
  <c r="M13" i="81"/>
  <c r="AV12" i="81"/>
  <c r="AU12" i="81"/>
  <c r="AT12" i="81"/>
  <c r="AS12" i="81"/>
  <c r="AR12" i="81"/>
  <c r="AQ12" i="81"/>
  <c r="AP12" i="81"/>
  <c r="AO12" i="81"/>
  <c r="AN12" i="81"/>
  <c r="AM12" i="81"/>
  <c r="AL12" i="81"/>
  <c r="AJ12" i="81"/>
  <c r="AI12" i="81"/>
  <c r="AH12" i="81"/>
  <c r="AG12" i="81"/>
  <c r="AE12" i="81"/>
  <c r="R12" i="81"/>
  <c r="Q12" i="81"/>
  <c r="P12" i="81"/>
  <c r="O12" i="81"/>
  <c r="M12" i="81"/>
  <c r="AV11" i="81"/>
  <c r="AU11" i="81"/>
  <c r="AT11" i="81"/>
  <c r="AS11" i="81"/>
  <c r="AR11" i="81"/>
  <c r="AQ11" i="81"/>
  <c r="AP11" i="81"/>
  <c r="AO11" i="81"/>
  <c r="AN11" i="81"/>
  <c r="AM11" i="81"/>
  <c r="AL11" i="81"/>
  <c r="AJ11" i="81"/>
  <c r="AI11" i="81"/>
  <c r="AH11" i="81"/>
  <c r="AG11" i="81"/>
  <c r="AE11" i="81"/>
  <c r="R11" i="81"/>
  <c r="Q11" i="81"/>
  <c r="P11" i="81"/>
  <c r="O11" i="81"/>
  <c r="M11" i="81"/>
  <c r="AV10" i="81"/>
  <c r="AU10" i="81"/>
  <c r="AT10" i="81"/>
  <c r="AS10" i="81"/>
  <c r="AR10" i="81"/>
  <c r="AQ10" i="81"/>
  <c r="AP10" i="81"/>
  <c r="AO10" i="81"/>
  <c r="AN10" i="81"/>
  <c r="AM10" i="81"/>
  <c r="AL10" i="81"/>
  <c r="AJ10" i="81"/>
  <c r="AI10" i="81"/>
  <c r="AH10" i="81"/>
  <c r="AG10" i="81"/>
  <c r="AE10" i="81"/>
  <c r="R10" i="81"/>
  <c r="Q10" i="81"/>
  <c r="P10" i="81"/>
  <c r="O10" i="81"/>
  <c r="M10" i="81"/>
  <c r="AV9" i="81"/>
  <c r="AU9" i="81"/>
  <c r="AT9" i="81"/>
  <c r="AS9" i="81"/>
  <c r="AR9" i="81"/>
  <c r="AQ9" i="81"/>
  <c r="AP9" i="81"/>
  <c r="AO9" i="81"/>
  <c r="AN9" i="81"/>
  <c r="AM9" i="81"/>
  <c r="AL9" i="81"/>
  <c r="AJ9" i="81"/>
  <c r="AI9" i="81"/>
  <c r="AH9" i="81"/>
  <c r="AG9" i="81"/>
  <c r="AE9" i="81"/>
  <c r="R9" i="81"/>
  <c r="Q9" i="81"/>
  <c r="P9" i="81"/>
  <c r="O9" i="81"/>
  <c r="M9" i="81"/>
  <c r="AV8" i="81"/>
  <c r="AU8" i="81"/>
  <c r="AT8" i="81"/>
  <c r="AS8" i="81"/>
  <c r="AR8" i="81"/>
  <c r="AQ8" i="81"/>
  <c r="AP8" i="81"/>
  <c r="AO8" i="81"/>
  <c r="AN8" i="81"/>
  <c r="AM8" i="81"/>
  <c r="AJ8" i="81"/>
  <c r="AI8" i="81"/>
  <c r="AH8" i="81"/>
  <c r="AG8" i="81"/>
  <c r="AE8" i="81"/>
  <c r="R8" i="81"/>
  <c r="Q8" i="81"/>
  <c r="P8" i="81"/>
  <c r="O8" i="81"/>
  <c r="M8" i="81"/>
  <c r="AV7" i="81"/>
  <c r="AU7" i="81"/>
  <c r="AT7" i="81"/>
  <c r="AS7" i="81"/>
  <c r="AR7" i="81"/>
  <c r="AQ7" i="81"/>
  <c r="AP7" i="81"/>
  <c r="AO7" i="81"/>
  <c r="AN7" i="81"/>
  <c r="AM7" i="81"/>
  <c r="AL7" i="81"/>
  <c r="AJ7" i="81"/>
  <c r="AI7" i="81"/>
  <c r="AH7" i="81"/>
  <c r="AG7" i="81"/>
  <c r="AE7" i="81"/>
  <c r="R7" i="81"/>
  <c r="Q7" i="81"/>
  <c r="P7" i="81"/>
  <c r="O7" i="81"/>
  <c r="M7" i="81"/>
  <c r="AL5" i="81"/>
  <c r="T5" i="81"/>
  <c r="AV100" i="80"/>
  <c r="AW100" i="80" s="1"/>
  <c r="AU100" i="80"/>
  <c r="AT100" i="80"/>
  <c r="AS100" i="80"/>
  <c r="AR100" i="80"/>
  <c r="AQ100" i="80"/>
  <c r="AP100" i="80"/>
  <c r="AO100" i="80"/>
  <c r="AN100" i="80"/>
  <c r="AM100" i="80"/>
  <c r="AL100" i="80"/>
  <c r="AE100" i="80"/>
  <c r="M100" i="80"/>
  <c r="AD99" i="80"/>
  <c r="AC99" i="80"/>
  <c r="AB99" i="80"/>
  <c r="AA99" i="80"/>
  <c r="Z99" i="80"/>
  <c r="Y99" i="80"/>
  <c r="X99" i="80"/>
  <c r="W99" i="80"/>
  <c r="V99" i="80"/>
  <c r="U99" i="80"/>
  <c r="T99" i="80"/>
  <c r="L99" i="80"/>
  <c r="R99" i="80" s="1"/>
  <c r="K99" i="80"/>
  <c r="Q99" i="80" s="1"/>
  <c r="J99" i="80"/>
  <c r="I99" i="80"/>
  <c r="H99" i="80"/>
  <c r="G99" i="80"/>
  <c r="P99" i="80" s="1"/>
  <c r="F99" i="80"/>
  <c r="E99" i="80"/>
  <c r="D99" i="80"/>
  <c r="C99" i="80"/>
  <c r="B99" i="80"/>
  <c r="O99" i="80" s="1"/>
  <c r="AV98" i="80"/>
  <c r="AU98" i="80"/>
  <c r="AT98" i="80"/>
  <c r="AS98" i="80"/>
  <c r="AR98" i="80"/>
  <c r="AQ98" i="80"/>
  <c r="AP98" i="80"/>
  <c r="AM98" i="80"/>
  <c r="AL98" i="80"/>
  <c r="AJ98" i="80"/>
  <c r="AI98" i="80"/>
  <c r="AH98" i="80"/>
  <c r="AG98" i="80"/>
  <c r="AE98" i="80"/>
  <c r="R98" i="80"/>
  <c r="Q98" i="80"/>
  <c r="P98" i="80"/>
  <c r="O98" i="80"/>
  <c r="M98" i="80"/>
  <c r="AV97" i="80"/>
  <c r="AU97" i="80"/>
  <c r="AT97" i="80"/>
  <c r="AS97" i="80"/>
  <c r="AR97" i="80"/>
  <c r="AQ97" i="80"/>
  <c r="AP97" i="80"/>
  <c r="AO97" i="80"/>
  <c r="AN97" i="80"/>
  <c r="AM97" i="80"/>
  <c r="AL97" i="80"/>
  <c r="AJ97" i="80"/>
  <c r="AI97" i="80"/>
  <c r="AH97" i="80"/>
  <c r="AG97" i="80"/>
  <c r="AE97" i="80"/>
  <c r="R97" i="80"/>
  <c r="Q97" i="80"/>
  <c r="P97" i="80"/>
  <c r="O97" i="80"/>
  <c r="M97" i="80"/>
  <c r="AV96" i="80"/>
  <c r="AU96" i="80"/>
  <c r="AT96" i="80"/>
  <c r="AS96" i="80"/>
  <c r="AR96" i="80"/>
  <c r="AQ96" i="80"/>
  <c r="AP96" i="80"/>
  <c r="AO96" i="80"/>
  <c r="AN96" i="80"/>
  <c r="AM96" i="80"/>
  <c r="AL96" i="80"/>
  <c r="AJ96" i="80"/>
  <c r="AI96" i="80"/>
  <c r="AH96" i="80"/>
  <c r="AG96" i="80"/>
  <c r="AE96" i="80"/>
  <c r="R96" i="80"/>
  <c r="Q96" i="80"/>
  <c r="P96" i="80"/>
  <c r="O96" i="80"/>
  <c r="M96" i="80"/>
  <c r="AV95" i="80"/>
  <c r="AU95" i="80"/>
  <c r="AT95" i="80"/>
  <c r="AS95" i="80"/>
  <c r="AR95" i="80"/>
  <c r="AQ95" i="80"/>
  <c r="AP95" i="80"/>
  <c r="AO95" i="80"/>
  <c r="AN95" i="80"/>
  <c r="AM95" i="80"/>
  <c r="AL95" i="80"/>
  <c r="AJ95" i="80"/>
  <c r="AI95" i="80"/>
  <c r="AH95" i="80"/>
  <c r="AG95" i="80"/>
  <c r="AE95" i="80"/>
  <c r="R95" i="80"/>
  <c r="Q95" i="80"/>
  <c r="P95" i="80"/>
  <c r="O95" i="80"/>
  <c r="M95" i="80"/>
  <c r="AV94" i="80"/>
  <c r="AU94" i="80"/>
  <c r="AT94" i="80"/>
  <c r="AS94" i="80"/>
  <c r="AR94" i="80"/>
  <c r="AQ94" i="80"/>
  <c r="AP94" i="80"/>
  <c r="AO94" i="80"/>
  <c r="AN94" i="80"/>
  <c r="AM94" i="80"/>
  <c r="AL94" i="80"/>
  <c r="AJ94" i="80"/>
  <c r="AI94" i="80"/>
  <c r="AH94" i="80"/>
  <c r="AG94" i="80"/>
  <c r="AE94" i="80"/>
  <c r="R94" i="80"/>
  <c r="Q94" i="80"/>
  <c r="P94" i="80"/>
  <c r="O94" i="80"/>
  <c r="M94" i="80"/>
  <c r="AV93" i="80"/>
  <c r="AU93" i="80"/>
  <c r="AT93" i="80"/>
  <c r="AS93" i="80"/>
  <c r="AR93" i="80"/>
  <c r="AM93" i="80"/>
  <c r="AL93" i="80"/>
  <c r="AJ93" i="80"/>
  <c r="AI93" i="80"/>
  <c r="AH93" i="80"/>
  <c r="AG93" i="80"/>
  <c r="AE93" i="80"/>
  <c r="R93" i="80"/>
  <c r="Q93" i="80"/>
  <c r="P93" i="80"/>
  <c r="O93" i="80"/>
  <c r="M93" i="80"/>
  <c r="AV92" i="80"/>
  <c r="AU92" i="80"/>
  <c r="AT92" i="80"/>
  <c r="AS92" i="80"/>
  <c r="AR92" i="80"/>
  <c r="AQ92" i="80"/>
  <c r="AP92" i="80"/>
  <c r="AO92" i="80"/>
  <c r="AN92" i="80"/>
  <c r="AM92" i="80"/>
  <c r="AL92" i="80"/>
  <c r="AJ92" i="80"/>
  <c r="AI92" i="80"/>
  <c r="AH92" i="80"/>
  <c r="AG92" i="80"/>
  <c r="AE92" i="80"/>
  <c r="R92" i="80"/>
  <c r="Q92" i="80"/>
  <c r="P92" i="80"/>
  <c r="O92" i="80"/>
  <c r="M92" i="80"/>
  <c r="AV91" i="80"/>
  <c r="AU91" i="80"/>
  <c r="AT91" i="80"/>
  <c r="AS91" i="80"/>
  <c r="AR91" i="80"/>
  <c r="AQ91" i="80"/>
  <c r="AP91" i="80"/>
  <c r="AO91" i="80"/>
  <c r="AN91" i="80"/>
  <c r="AM91" i="80"/>
  <c r="AL91" i="80"/>
  <c r="AJ91" i="80"/>
  <c r="AI91" i="80"/>
  <c r="AH91" i="80"/>
  <c r="AG91" i="80"/>
  <c r="AE91" i="80"/>
  <c r="R91" i="80"/>
  <c r="Q91" i="80"/>
  <c r="P91" i="80"/>
  <c r="O91" i="80"/>
  <c r="M91" i="80"/>
  <c r="AV90" i="80"/>
  <c r="AU90" i="80"/>
  <c r="AT90" i="80"/>
  <c r="AS90" i="80"/>
  <c r="AR90" i="80"/>
  <c r="AQ90" i="80"/>
  <c r="AP90" i="80"/>
  <c r="AO90" i="80"/>
  <c r="AN90" i="80"/>
  <c r="AM90" i="80"/>
  <c r="AL90" i="80"/>
  <c r="AJ90" i="80"/>
  <c r="AI90" i="80"/>
  <c r="AH90" i="80"/>
  <c r="AG90" i="80"/>
  <c r="AE90" i="80"/>
  <c r="R90" i="80"/>
  <c r="Q90" i="80"/>
  <c r="P90" i="80"/>
  <c r="O90" i="80"/>
  <c r="M90" i="80"/>
  <c r="AV89" i="80"/>
  <c r="AU89" i="80"/>
  <c r="AT89" i="80"/>
  <c r="AS89" i="80"/>
  <c r="AR89" i="80"/>
  <c r="AQ89" i="80"/>
  <c r="AP89" i="80"/>
  <c r="AO89" i="80"/>
  <c r="AN89" i="80"/>
  <c r="AM89" i="80"/>
  <c r="AL89" i="80"/>
  <c r="AJ89" i="80"/>
  <c r="AI89" i="80"/>
  <c r="AH89" i="80"/>
  <c r="AG89" i="80"/>
  <c r="AE89" i="80"/>
  <c r="R89" i="80"/>
  <c r="Q89" i="80"/>
  <c r="P89" i="80"/>
  <c r="O89" i="80"/>
  <c r="M89" i="80"/>
  <c r="AV88" i="80"/>
  <c r="AU88" i="80"/>
  <c r="AT88" i="80"/>
  <c r="AS88" i="80"/>
  <c r="AR88" i="80"/>
  <c r="AQ88" i="80"/>
  <c r="AP88" i="80"/>
  <c r="AO88" i="80"/>
  <c r="AN88" i="80"/>
  <c r="AM88" i="80"/>
  <c r="AL88" i="80"/>
  <c r="AJ88" i="80"/>
  <c r="AI88" i="80"/>
  <c r="AH88" i="80"/>
  <c r="AG88" i="80"/>
  <c r="AE88" i="80"/>
  <c r="R88" i="80"/>
  <c r="Q88" i="80"/>
  <c r="P88" i="80"/>
  <c r="O88" i="80"/>
  <c r="M88" i="80"/>
  <c r="AV87" i="80"/>
  <c r="AU87" i="80"/>
  <c r="AW87" i="80" s="1"/>
  <c r="AT87" i="80"/>
  <c r="AS87" i="80"/>
  <c r="AR87" i="80"/>
  <c r="AQ87" i="80"/>
  <c r="AP87" i="80"/>
  <c r="AO87" i="80"/>
  <c r="AN87" i="80"/>
  <c r="AM87" i="80"/>
  <c r="AL87" i="80"/>
  <c r="AJ87" i="80"/>
  <c r="AI87" i="80"/>
  <c r="AH87" i="80"/>
  <c r="AG87" i="80"/>
  <c r="AE87" i="80"/>
  <c r="R87" i="80"/>
  <c r="Q87" i="80"/>
  <c r="P87" i="80"/>
  <c r="O87" i="80"/>
  <c r="M87" i="80"/>
  <c r="AV86" i="80"/>
  <c r="AU86" i="80"/>
  <c r="AT86" i="80"/>
  <c r="AS86" i="80"/>
  <c r="AR86" i="80"/>
  <c r="AQ86" i="80"/>
  <c r="AP86" i="80"/>
  <c r="AO86" i="80"/>
  <c r="AN86" i="80"/>
  <c r="AM86" i="80"/>
  <c r="AL86" i="80"/>
  <c r="AJ86" i="80"/>
  <c r="AI86" i="80"/>
  <c r="AH86" i="80"/>
  <c r="AG86" i="80"/>
  <c r="AE86" i="80"/>
  <c r="R86" i="80"/>
  <c r="Q86" i="80"/>
  <c r="P86" i="80"/>
  <c r="O86" i="80"/>
  <c r="M86" i="80"/>
  <c r="AV85" i="80"/>
  <c r="AU85" i="80"/>
  <c r="AT85" i="80"/>
  <c r="AS85" i="80"/>
  <c r="AR85" i="80"/>
  <c r="AQ85" i="80"/>
  <c r="AP85" i="80"/>
  <c r="AO85" i="80"/>
  <c r="AN85" i="80"/>
  <c r="AM85" i="80"/>
  <c r="AL85" i="80"/>
  <c r="AJ85" i="80"/>
  <c r="AI85" i="80"/>
  <c r="AH85" i="80"/>
  <c r="AG85" i="80"/>
  <c r="AE85" i="80"/>
  <c r="R85" i="80"/>
  <c r="Q85" i="80"/>
  <c r="P85" i="80"/>
  <c r="O85" i="80"/>
  <c r="M85" i="80"/>
  <c r="AV84" i="80"/>
  <c r="AU84" i="80"/>
  <c r="AT84" i="80"/>
  <c r="AS84" i="80"/>
  <c r="AR84" i="80"/>
  <c r="AQ84" i="80"/>
  <c r="AP84" i="80"/>
  <c r="AO84" i="80"/>
  <c r="AN84" i="80"/>
  <c r="AM84" i="80"/>
  <c r="AL84" i="80"/>
  <c r="AJ84" i="80"/>
  <c r="AI84" i="80"/>
  <c r="AH84" i="80"/>
  <c r="AG84" i="80"/>
  <c r="AE84" i="80"/>
  <c r="R84" i="80"/>
  <c r="Q84" i="80"/>
  <c r="P84" i="80"/>
  <c r="O84" i="80"/>
  <c r="M84" i="80"/>
  <c r="AV83" i="80"/>
  <c r="AU83" i="80"/>
  <c r="AT83" i="80"/>
  <c r="AS83" i="80"/>
  <c r="AR83" i="80"/>
  <c r="AQ83" i="80"/>
  <c r="AP83" i="80"/>
  <c r="AO83" i="80"/>
  <c r="AN83" i="80"/>
  <c r="AM83" i="80"/>
  <c r="AL83" i="80"/>
  <c r="AJ83" i="80"/>
  <c r="AI83" i="80"/>
  <c r="AH83" i="80"/>
  <c r="AG83" i="80"/>
  <c r="AE83" i="80"/>
  <c r="R83" i="80"/>
  <c r="Q83" i="80"/>
  <c r="P83" i="80"/>
  <c r="O83" i="80"/>
  <c r="M83" i="80"/>
  <c r="AV82" i="80"/>
  <c r="AU82" i="80"/>
  <c r="AT82" i="80"/>
  <c r="AS82" i="80"/>
  <c r="AR82" i="80"/>
  <c r="AQ82" i="80"/>
  <c r="AP82" i="80"/>
  <c r="AO82" i="80"/>
  <c r="AN82" i="80"/>
  <c r="AM82" i="80"/>
  <c r="AL82" i="80"/>
  <c r="AJ82" i="80"/>
  <c r="AI82" i="80"/>
  <c r="AH82" i="80"/>
  <c r="AG82" i="80"/>
  <c r="AE82" i="80"/>
  <c r="R82" i="80"/>
  <c r="Q82" i="80"/>
  <c r="P82" i="80"/>
  <c r="O82" i="80"/>
  <c r="M82" i="80"/>
  <c r="AV81" i="80"/>
  <c r="AU81" i="80"/>
  <c r="AT81" i="80"/>
  <c r="AS81" i="80"/>
  <c r="AR81" i="80"/>
  <c r="AQ81" i="80"/>
  <c r="AP81" i="80"/>
  <c r="AO81" i="80"/>
  <c r="AN81" i="80"/>
  <c r="AM81" i="80"/>
  <c r="AL81" i="80"/>
  <c r="AJ81" i="80"/>
  <c r="AI81" i="80"/>
  <c r="AH81" i="80"/>
  <c r="AG81" i="80"/>
  <c r="AE81" i="80"/>
  <c r="R81" i="80"/>
  <c r="Q81" i="80"/>
  <c r="P81" i="80"/>
  <c r="O81" i="80"/>
  <c r="M81" i="80"/>
  <c r="AV80" i="80"/>
  <c r="AU80" i="80"/>
  <c r="AT80" i="80"/>
  <c r="AS80" i="80"/>
  <c r="AR80" i="80"/>
  <c r="AQ80" i="80"/>
  <c r="AP80" i="80"/>
  <c r="AO80" i="80"/>
  <c r="AN80" i="80"/>
  <c r="AM80" i="80"/>
  <c r="AL80" i="80"/>
  <c r="AJ80" i="80"/>
  <c r="AI80" i="80"/>
  <c r="AH80" i="80"/>
  <c r="AG80" i="80"/>
  <c r="AE80" i="80"/>
  <c r="R80" i="80"/>
  <c r="Q80" i="80"/>
  <c r="P80" i="80"/>
  <c r="O80" i="80"/>
  <c r="M80" i="80"/>
  <c r="AV79" i="80"/>
  <c r="AU79" i="80"/>
  <c r="AT79" i="80"/>
  <c r="AS79" i="80"/>
  <c r="AR79" i="80"/>
  <c r="AQ79" i="80"/>
  <c r="AP79" i="80"/>
  <c r="AO79" i="80"/>
  <c r="AN79" i="80"/>
  <c r="AM79" i="80"/>
  <c r="AL79" i="80"/>
  <c r="AJ79" i="80"/>
  <c r="AI79" i="80"/>
  <c r="AH79" i="80"/>
  <c r="AG79" i="80"/>
  <c r="AE79" i="80"/>
  <c r="R79" i="80"/>
  <c r="Q79" i="80"/>
  <c r="P79" i="80"/>
  <c r="O79" i="80"/>
  <c r="M79" i="80"/>
  <c r="AV78" i="80"/>
  <c r="AU78" i="80"/>
  <c r="AT78" i="80"/>
  <c r="AS78" i="80"/>
  <c r="AR78" i="80"/>
  <c r="AQ78" i="80"/>
  <c r="AP78" i="80"/>
  <c r="AO78" i="80"/>
  <c r="AN78" i="80"/>
  <c r="AM78" i="80"/>
  <c r="AL78" i="80"/>
  <c r="AJ78" i="80"/>
  <c r="AI78" i="80"/>
  <c r="AH78" i="80"/>
  <c r="AG78" i="80"/>
  <c r="AE78" i="80"/>
  <c r="R78" i="80"/>
  <c r="Q78" i="80"/>
  <c r="P78" i="80"/>
  <c r="O78" i="80"/>
  <c r="M78" i="80"/>
  <c r="AV77" i="80"/>
  <c r="AU77" i="80"/>
  <c r="AT77" i="80"/>
  <c r="AS77" i="80"/>
  <c r="AR77" i="80"/>
  <c r="AQ77" i="80"/>
  <c r="AP77" i="80"/>
  <c r="AO77" i="80"/>
  <c r="AN77" i="80"/>
  <c r="AM77" i="80"/>
  <c r="AL77" i="80"/>
  <c r="AJ77" i="80"/>
  <c r="AI77" i="80"/>
  <c r="AH77" i="80"/>
  <c r="AG77" i="80"/>
  <c r="AE77" i="80"/>
  <c r="R77" i="80"/>
  <c r="Q77" i="80"/>
  <c r="P77" i="80"/>
  <c r="O77" i="80"/>
  <c r="M77" i="80"/>
  <c r="AV76" i="80"/>
  <c r="AU76" i="80"/>
  <c r="AT76" i="80"/>
  <c r="AS76" i="80"/>
  <c r="AR76" i="80"/>
  <c r="AQ76" i="80"/>
  <c r="AP76" i="80"/>
  <c r="AO76" i="80"/>
  <c r="AN76" i="80"/>
  <c r="AM76" i="80"/>
  <c r="AL76" i="80"/>
  <c r="AJ76" i="80"/>
  <c r="AI76" i="80"/>
  <c r="AH76" i="80"/>
  <c r="AG76" i="80"/>
  <c r="AE76" i="80"/>
  <c r="R76" i="80"/>
  <c r="Q76" i="80"/>
  <c r="P76" i="80"/>
  <c r="O76" i="80"/>
  <c r="M76" i="80"/>
  <c r="AV75" i="80"/>
  <c r="AW75" i="80" s="1"/>
  <c r="AU75" i="80"/>
  <c r="AT75" i="80"/>
  <c r="AS75" i="80"/>
  <c r="AR75" i="80"/>
  <c r="AQ75" i="80"/>
  <c r="AP75" i="80"/>
  <c r="AO75" i="80"/>
  <c r="AN75" i="80"/>
  <c r="AM75" i="80"/>
  <c r="AL75" i="80"/>
  <c r="AJ75" i="80"/>
  <c r="AI75" i="80"/>
  <c r="AH75" i="80"/>
  <c r="AG75" i="80"/>
  <c r="AE75" i="80"/>
  <c r="R75" i="80"/>
  <c r="Q75" i="80"/>
  <c r="P75" i="80"/>
  <c r="O75" i="80"/>
  <c r="M75" i="80"/>
  <c r="AV74" i="80"/>
  <c r="AU74" i="80"/>
  <c r="AT74" i="80"/>
  <c r="AS74" i="80"/>
  <c r="AR74" i="80"/>
  <c r="AQ74" i="80"/>
  <c r="AP74" i="80"/>
  <c r="AO74" i="80"/>
  <c r="AN74" i="80"/>
  <c r="AM74" i="80"/>
  <c r="AL74" i="80"/>
  <c r="AJ74" i="80"/>
  <c r="AI74" i="80"/>
  <c r="AH74" i="80"/>
  <c r="AG74" i="80"/>
  <c r="AE74" i="80"/>
  <c r="R74" i="80"/>
  <c r="Q74" i="80"/>
  <c r="P74" i="80"/>
  <c r="O74" i="80"/>
  <c r="M74" i="80"/>
  <c r="AV73" i="80"/>
  <c r="AJ73" i="80"/>
  <c r="AI73" i="80"/>
  <c r="AH73" i="80"/>
  <c r="AG73" i="80"/>
  <c r="R73" i="80"/>
  <c r="Q73" i="80"/>
  <c r="P73" i="80"/>
  <c r="O73" i="80"/>
  <c r="AV72" i="80"/>
  <c r="AU72" i="80"/>
  <c r="AT72" i="80"/>
  <c r="AS72" i="80"/>
  <c r="AR72" i="80"/>
  <c r="AQ72" i="80"/>
  <c r="AP72" i="80"/>
  <c r="AO72" i="80"/>
  <c r="AN72" i="80"/>
  <c r="AM72" i="80"/>
  <c r="AL72" i="80"/>
  <c r="AJ72" i="80"/>
  <c r="AI72" i="80"/>
  <c r="AH72" i="80"/>
  <c r="AG72" i="80"/>
  <c r="AE72" i="80"/>
  <c r="R72" i="80"/>
  <c r="Q72" i="80"/>
  <c r="P72" i="80"/>
  <c r="O72" i="80"/>
  <c r="O100" i="80" s="1"/>
  <c r="M72" i="80"/>
  <c r="AL70" i="80"/>
  <c r="T70" i="80"/>
  <c r="AV66" i="80"/>
  <c r="AU66" i="80"/>
  <c r="AT66" i="80"/>
  <c r="AS66" i="80"/>
  <c r="AR66" i="80"/>
  <c r="AQ66" i="80"/>
  <c r="AP66" i="80"/>
  <c r="AO66" i="80"/>
  <c r="AN66" i="80"/>
  <c r="AM66" i="80"/>
  <c r="AL66" i="80"/>
  <c r="AE66" i="80"/>
  <c r="M66" i="80"/>
  <c r="AD65" i="80"/>
  <c r="AJ65" i="80" s="1"/>
  <c r="AC65" i="80"/>
  <c r="AI65" i="80" s="1"/>
  <c r="AB65" i="80"/>
  <c r="AA65" i="80"/>
  <c r="Z65" i="80"/>
  <c r="AR65" i="80" s="1"/>
  <c r="Y65" i="80"/>
  <c r="X65" i="80"/>
  <c r="W65" i="80"/>
  <c r="V65" i="80"/>
  <c r="U65" i="80"/>
  <c r="T65" i="80"/>
  <c r="L65" i="80"/>
  <c r="R65" i="80" s="1"/>
  <c r="K65" i="80"/>
  <c r="Q65" i="80" s="1"/>
  <c r="J65" i="80"/>
  <c r="I65" i="80"/>
  <c r="H65" i="80"/>
  <c r="G65" i="80"/>
  <c r="P65" i="80" s="1"/>
  <c r="F65" i="80"/>
  <c r="E65" i="80"/>
  <c r="D65" i="80"/>
  <c r="C65" i="80"/>
  <c r="B65" i="80"/>
  <c r="O65" i="80" s="1"/>
  <c r="AV64" i="80"/>
  <c r="AU64" i="80"/>
  <c r="AT64" i="80"/>
  <c r="AQ64" i="80"/>
  <c r="AP64" i="80"/>
  <c r="AO64" i="80"/>
  <c r="AN64" i="80"/>
  <c r="AM64" i="80"/>
  <c r="AL64" i="80"/>
  <c r="AJ64" i="80"/>
  <c r="AI64" i="80"/>
  <c r="AH64" i="80"/>
  <c r="AG64" i="80"/>
  <c r="AE64" i="80"/>
  <c r="R64" i="80"/>
  <c r="Q64" i="80"/>
  <c r="P64" i="80"/>
  <c r="O64" i="80"/>
  <c r="M64" i="80"/>
  <c r="AV63" i="80"/>
  <c r="AU63" i="80"/>
  <c r="AT63" i="80"/>
  <c r="AS63" i="80"/>
  <c r="AR63" i="80"/>
  <c r="AQ63" i="80"/>
  <c r="AP63" i="80"/>
  <c r="AO63" i="80"/>
  <c r="AN63" i="80"/>
  <c r="AM63" i="80"/>
  <c r="AL63" i="80"/>
  <c r="AJ63" i="80"/>
  <c r="AI63" i="80"/>
  <c r="AH63" i="80"/>
  <c r="AG63" i="80"/>
  <c r="AE63" i="80"/>
  <c r="R63" i="80"/>
  <c r="Q63" i="80"/>
  <c r="P63" i="80"/>
  <c r="O63" i="80"/>
  <c r="M63" i="80"/>
  <c r="AV62" i="80"/>
  <c r="AU62" i="80"/>
  <c r="AT62" i="80"/>
  <c r="AS62" i="80"/>
  <c r="AR62" i="80"/>
  <c r="AQ62" i="80"/>
  <c r="AP62" i="80"/>
  <c r="AO62" i="80"/>
  <c r="AN62" i="80"/>
  <c r="AM62" i="80"/>
  <c r="AL62" i="80"/>
  <c r="AJ62" i="80"/>
  <c r="AI62" i="80"/>
  <c r="AH62" i="80"/>
  <c r="AG62" i="80"/>
  <c r="AE62" i="80"/>
  <c r="R62" i="80"/>
  <c r="Q62" i="80"/>
  <c r="P62" i="80"/>
  <c r="O62" i="80"/>
  <c r="M62" i="80"/>
  <c r="AV61" i="80"/>
  <c r="AW61" i="80" s="1"/>
  <c r="AU61" i="80"/>
  <c r="AT61" i="80"/>
  <c r="AS61" i="80"/>
  <c r="AR61" i="80"/>
  <c r="AO61" i="80"/>
  <c r="AN61" i="80"/>
  <c r="AM61" i="80"/>
  <c r="AJ61" i="80"/>
  <c r="AI61" i="80"/>
  <c r="AH61" i="80"/>
  <c r="AG61" i="80"/>
  <c r="AE61" i="80"/>
  <c r="R61" i="80"/>
  <c r="Q61" i="80"/>
  <c r="P61" i="80"/>
  <c r="O61" i="80"/>
  <c r="M61" i="80"/>
  <c r="AV60" i="80"/>
  <c r="AW60" i="80" s="1"/>
  <c r="AU60" i="80"/>
  <c r="AT60" i="80"/>
  <c r="AS60" i="80"/>
  <c r="AR60" i="80"/>
  <c r="AQ60" i="80"/>
  <c r="AP60" i="80"/>
  <c r="AO60" i="80"/>
  <c r="AN60" i="80"/>
  <c r="AM60" i="80"/>
  <c r="AL60" i="80"/>
  <c r="AJ60" i="80"/>
  <c r="AI60" i="80"/>
  <c r="AH60" i="80"/>
  <c r="AG60" i="80"/>
  <c r="AE60" i="80"/>
  <c r="R60" i="80"/>
  <c r="Q60" i="80"/>
  <c r="P60" i="80"/>
  <c r="O60" i="80"/>
  <c r="M60" i="80"/>
  <c r="AV59" i="80"/>
  <c r="AU59" i="80"/>
  <c r="AT59" i="80"/>
  <c r="AS59" i="80"/>
  <c r="AR59" i="80"/>
  <c r="AQ59" i="80"/>
  <c r="AP59" i="80"/>
  <c r="AO59" i="80"/>
  <c r="AN59" i="80"/>
  <c r="AM59" i="80"/>
  <c r="AL59" i="80"/>
  <c r="AJ59" i="80"/>
  <c r="AI59" i="80"/>
  <c r="AH59" i="80"/>
  <c r="AG59" i="80"/>
  <c r="AE59" i="80"/>
  <c r="R59" i="80"/>
  <c r="Q59" i="80"/>
  <c r="P59" i="80"/>
  <c r="O59" i="80"/>
  <c r="M59" i="80"/>
  <c r="AV58" i="80"/>
  <c r="AW58" i="80" s="1"/>
  <c r="AU58" i="80"/>
  <c r="AT58" i="80"/>
  <c r="AS58" i="80"/>
  <c r="AR58" i="80"/>
  <c r="AQ58" i="80"/>
  <c r="AP58" i="80"/>
  <c r="AO58" i="80"/>
  <c r="AN58" i="80"/>
  <c r="AM58" i="80"/>
  <c r="AL58" i="80"/>
  <c r="AJ58" i="80"/>
  <c r="AI58" i="80"/>
  <c r="AH58" i="80"/>
  <c r="AG58" i="80"/>
  <c r="AE58" i="80"/>
  <c r="R58" i="80"/>
  <c r="Q58" i="80"/>
  <c r="P58" i="80"/>
  <c r="O58" i="80"/>
  <c r="M58" i="80"/>
  <c r="AV57" i="80"/>
  <c r="AU57" i="80"/>
  <c r="AT57" i="80"/>
  <c r="AS57" i="80"/>
  <c r="AR57" i="80"/>
  <c r="AQ57" i="80"/>
  <c r="AP57" i="80"/>
  <c r="AO57" i="80"/>
  <c r="AN57" i="80"/>
  <c r="AM57" i="80"/>
  <c r="AL57" i="80"/>
  <c r="AJ57" i="80"/>
  <c r="AI57" i="80"/>
  <c r="AH57" i="80"/>
  <c r="AG57" i="80"/>
  <c r="AE57" i="80"/>
  <c r="R57" i="80"/>
  <c r="Q57" i="80"/>
  <c r="P57" i="80"/>
  <c r="O57" i="80"/>
  <c r="M57" i="80"/>
  <c r="AV56" i="80"/>
  <c r="AU56" i="80"/>
  <c r="AT56" i="80"/>
  <c r="AS56" i="80"/>
  <c r="AR56" i="80"/>
  <c r="AQ56" i="80"/>
  <c r="AP56" i="80"/>
  <c r="AO56" i="80"/>
  <c r="AN56" i="80"/>
  <c r="AM56" i="80"/>
  <c r="AL56" i="80"/>
  <c r="AJ56" i="80"/>
  <c r="AI56" i="80"/>
  <c r="AH56" i="80"/>
  <c r="AG56" i="80"/>
  <c r="AE56" i="80"/>
  <c r="R56" i="80"/>
  <c r="Q56" i="80"/>
  <c r="P56" i="80"/>
  <c r="O56" i="80"/>
  <c r="M56" i="80"/>
  <c r="AV55" i="80"/>
  <c r="AU55" i="80"/>
  <c r="AT55" i="80"/>
  <c r="AS55" i="80"/>
  <c r="AR55" i="80"/>
  <c r="AQ55" i="80"/>
  <c r="AP55" i="80"/>
  <c r="AO55" i="80"/>
  <c r="AN55" i="80"/>
  <c r="AM55" i="80"/>
  <c r="AL55" i="80"/>
  <c r="AJ55" i="80"/>
  <c r="AI55" i="80"/>
  <c r="AH55" i="80"/>
  <c r="AG55" i="80"/>
  <c r="AE55" i="80"/>
  <c r="R55" i="80"/>
  <c r="Q55" i="80"/>
  <c r="P55" i="80"/>
  <c r="O55" i="80"/>
  <c r="M55" i="80"/>
  <c r="AV54" i="80"/>
  <c r="AU54" i="80"/>
  <c r="AT54" i="80"/>
  <c r="AS54" i="80"/>
  <c r="AR54" i="80"/>
  <c r="AQ54" i="80"/>
  <c r="AP54" i="80"/>
  <c r="AO54" i="80"/>
  <c r="AN54" i="80"/>
  <c r="AM54" i="80"/>
  <c r="AL54" i="80"/>
  <c r="AJ54" i="80"/>
  <c r="AI54" i="80"/>
  <c r="AH54" i="80"/>
  <c r="AG54" i="80"/>
  <c r="AE54" i="80"/>
  <c r="R54" i="80"/>
  <c r="Q54" i="80"/>
  <c r="P54" i="80"/>
  <c r="O54" i="80"/>
  <c r="M54" i="80"/>
  <c r="AV53" i="80"/>
  <c r="AU53" i="80"/>
  <c r="AT53" i="80"/>
  <c r="AS53" i="80"/>
  <c r="AR53" i="80"/>
  <c r="AQ53" i="80"/>
  <c r="AP53" i="80"/>
  <c r="AO53" i="80"/>
  <c r="AN53" i="80"/>
  <c r="AM53" i="80"/>
  <c r="AL53" i="80"/>
  <c r="AJ53" i="80"/>
  <c r="AI53" i="80"/>
  <c r="AH53" i="80"/>
  <c r="AG53" i="80"/>
  <c r="AE53" i="80"/>
  <c r="R53" i="80"/>
  <c r="Q53" i="80"/>
  <c r="P53" i="80"/>
  <c r="O53" i="80"/>
  <c r="M53" i="80"/>
  <c r="AV52" i="80"/>
  <c r="AW52" i="80" s="1"/>
  <c r="AU52" i="80"/>
  <c r="AT52" i="80"/>
  <c r="AS52" i="80"/>
  <c r="AR52" i="80"/>
  <c r="AQ52" i="80"/>
  <c r="AP52" i="80"/>
  <c r="AO52" i="80"/>
  <c r="AN52" i="80"/>
  <c r="AM52" i="80"/>
  <c r="AL52" i="80"/>
  <c r="AJ52" i="80"/>
  <c r="AI52" i="80"/>
  <c r="AH52" i="80"/>
  <c r="AG52" i="80"/>
  <c r="AE52" i="80"/>
  <c r="R52" i="80"/>
  <c r="Q52" i="80"/>
  <c r="P52" i="80"/>
  <c r="O52" i="80"/>
  <c r="M52" i="80"/>
  <c r="AV51" i="80"/>
  <c r="AW51" i="80" s="1"/>
  <c r="AU51" i="80"/>
  <c r="AT51" i="80"/>
  <c r="AS51" i="80"/>
  <c r="AR51" i="80"/>
  <c r="AQ51" i="80"/>
  <c r="AP51" i="80"/>
  <c r="AO51" i="80"/>
  <c r="AN51" i="80"/>
  <c r="AM51" i="80"/>
  <c r="AL51" i="80"/>
  <c r="AJ51" i="80"/>
  <c r="AI51" i="80"/>
  <c r="AH51" i="80"/>
  <c r="AG51" i="80"/>
  <c r="AE51" i="80"/>
  <c r="R51" i="80"/>
  <c r="Q51" i="80"/>
  <c r="P51" i="80"/>
  <c r="O51" i="80"/>
  <c r="M51" i="80"/>
  <c r="AV50" i="80"/>
  <c r="AW50" i="80" s="1"/>
  <c r="AU50" i="80"/>
  <c r="AT50" i="80"/>
  <c r="AS50" i="80"/>
  <c r="AR50" i="80"/>
  <c r="AQ50" i="80"/>
  <c r="AP50" i="80"/>
  <c r="AO50" i="80"/>
  <c r="AN50" i="80"/>
  <c r="AM50" i="80"/>
  <c r="AL50" i="80"/>
  <c r="AJ50" i="80"/>
  <c r="AI50" i="80"/>
  <c r="AH50" i="80"/>
  <c r="AG50" i="80"/>
  <c r="AE50" i="80"/>
  <c r="R50" i="80"/>
  <c r="Q50" i="80"/>
  <c r="P50" i="80"/>
  <c r="O50" i="80"/>
  <c r="M50" i="80"/>
  <c r="AV49" i="80"/>
  <c r="AU49" i="80"/>
  <c r="AT49" i="80"/>
  <c r="AS49" i="80"/>
  <c r="AR49" i="80"/>
  <c r="AQ49" i="80"/>
  <c r="AP49" i="80"/>
  <c r="AO49" i="80"/>
  <c r="AN49" i="80"/>
  <c r="AM49" i="80"/>
  <c r="AL49" i="80"/>
  <c r="AJ49" i="80"/>
  <c r="AI49" i="80"/>
  <c r="AH49" i="80"/>
  <c r="AG49" i="80"/>
  <c r="AE49" i="80"/>
  <c r="R49" i="80"/>
  <c r="Q49" i="80"/>
  <c r="P49" i="80"/>
  <c r="O49" i="80"/>
  <c r="M49" i="80"/>
  <c r="AV48" i="80"/>
  <c r="AU48" i="80"/>
  <c r="AT48" i="80"/>
  <c r="AS48" i="80"/>
  <c r="AR48" i="80"/>
  <c r="AQ48" i="80"/>
  <c r="AP48" i="80"/>
  <c r="AO48" i="80"/>
  <c r="AN48" i="80"/>
  <c r="AM48" i="80"/>
  <c r="AL48" i="80"/>
  <c r="AJ48" i="80"/>
  <c r="AI48" i="80"/>
  <c r="AH48" i="80"/>
  <c r="AG48" i="80"/>
  <c r="AE48" i="80"/>
  <c r="R48" i="80"/>
  <c r="Q48" i="80"/>
  <c r="P48" i="80"/>
  <c r="O48" i="80"/>
  <c r="M48" i="80"/>
  <c r="AV47" i="80"/>
  <c r="AU47" i="80"/>
  <c r="AT47" i="80"/>
  <c r="AS47" i="80"/>
  <c r="AR47" i="80"/>
  <c r="AQ47" i="80"/>
  <c r="AP47" i="80"/>
  <c r="AO47" i="80"/>
  <c r="AN47" i="80"/>
  <c r="AM47" i="80"/>
  <c r="AL47" i="80"/>
  <c r="AJ47" i="80"/>
  <c r="AI47" i="80"/>
  <c r="AH47" i="80"/>
  <c r="AG47" i="80"/>
  <c r="AE47" i="80"/>
  <c r="R47" i="80"/>
  <c r="Q47" i="80"/>
  <c r="P47" i="80"/>
  <c r="O47" i="80"/>
  <c r="M47" i="80"/>
  <c r="AV46" i="80"/>
  <c r="AU46" i="80"/>
  <c r="AT46" i="80"/>
  <c r="AS46" i="80"/>
  <c r="AR46" i="80"/>
  <c r="AQ46" i="80"/>
  <c r="AP46" i="80"/>
  <c r="AO46" i="80"/>
  <c r="AN46" i="80"/>
  <c r="AM46" i="80"/>
  <c r="AL46" i="80"/>
  <c r="AJ46" i="80"/>
  <c r="AI46" i="80"/>
  <c r="AH46" i="80"/>
  <c r="AG46" i="80"/>
  <c r="AE46" i="80"/>
  <c r="R46" i="80"/>
  <c r="Q46" i="80"/>
  <c r="P46" i="80"/>
  <c r="O46" i="80"/>
  <c r="M46" i="80"/>
  <c r="AV45" i="80"/>
  <c r="AU45" i="80"/>
  <c r="AT45" i="80"/>
  <c r="AS45" i="80"/>
  <c r="AR45" i="80"/>
  <c r="AQ45" i="80"/>
  <c r="AP45" i="80"/>
  <c r="AO45" i="80"/>
  <c r="AN45" i="80"/>
  <c r="AM45" i="80"/>
  <c r="AL45" i="80"/>
  <c r="AJ45" i="80"/>
  <c r="AI45" i="80"/>
  <c r="AH45" i="80"/>
  <c r="AG45" i="80"/>
  <c r="AE45" i="80"/>
  <c r="R45" i="80"/>
  <c r="Q45" i="80"/>
  <c r="P45" i="80"/>
  <c r="O45" i="80"/>
  <c r="M45" i="80"/>
  <c r="AV44" i="80"/>
  <c r="AW44" i="80" s="1"/>
  <c r="AU44" i="80"/>
  <c r="AT44" i="80"/>
  <c r="AS44" i="80"/>
  <c r="AR44" i="80"/>
  <c r="AQ44" i="80"/>
  <c r="AP44" i="80"/>
  <c r="AO44" i="80"/>
  <c r="AN44" i="80"/>
  <c r="AM44" i="80"/>
  <c r="AL44" i="80"/>
  <c r="AJ44" i="80"/>
  <c r="AI44" i="80"/>
  <c r="AH44" i="80"/>
  <c r="AG44" i="80"/>
  <c r="AE44" i="80"/>
  <c r="R44" i="80"/>
  <c r="Q44" i="80"/>
  <c r="P44" i="80"/>
  <c r="O44" i="80"/>
  <c r="M44" i="80"/>
  <c r="AV43" i="80"/>
  <c r="AW43" i="80" s="1"/>
  <c r="AU43" i="80"/>
  <c r="AT43" i="80"/>
  <c r="AS43" i="80"/>
  <c r="AR43" i="80"/>
  <c r="AQ43" i="80"/>
  <c r="AP43" i="80"/>
  <c r="AO43" i="80"/>
  <c r="AN43" i="80"/>
  <c r="AM43" i="80"/>
  <c r="AL43" i="80"/>
  <c r="AJ43" i="80"/>
  <c r="AI43" i="80"/>
  <c r="AH43" i="80"/>
  <c r="AG43" i="80"/>
  <c r="AE43" i="80"/>
  <c r="R43" i="80"/>
  <c r="Q43" i="80"/>
  <c r="P43" i="80"/>
  <c r="O43" i="80"/>
  <c r="M43" i="80"/>
  <c r="AV42" i="80"/>
  <c r="AW42" i="80" s="1"/>
  <c r="AU42" i="80"/>
  <c r="AT42" i="80"/>
  <c r="AS42" i="80"/>
  <c r="AR42" i="80"/>
  <c r="AQ42" i="80"/>
  <c r="AP42" i="80"/>
  <c r="AO42" i="80"/>
  <c r="AN42" i="80"/>
  <c r="AM42" i="80"/>
  <c r="AL42" i="80"/>
  <c r="AJ42" i="80"/>
  <c r="AI42" i="80"/>
  <c r="AH42" i="80"/>
  <c r="AG42" i="80"/>
  <c r="AE42" i="80"/>
  <c r="R42" i="80"/>
  <c r="Q42" i="80"/>
  <c r="P42" i="80"/>
  <c r="O42" i="80"/>
  <c r="M42" i="80"/>
  <c r="AV41" i="80"/>
  <c r="AU41" i="80"/>
  <c r="AT41" i="80"/>
  <c r="AS41" i="80"/>
  <c r="AR41" i="80"/>
  <c r="AQ41" i="80"/>
  <c r="AP41" i="80"/>
  <c r="AO41" i="80"/>
  <c r="AN41" i="80"/>
  <c r="AM41" i="80"/>
  <c r="AL41" i="80"/>
  <c r="AJ41" i="80"/>
  <c r="AI41" i="80"/>
  <c r="AH41" i="80"/>
  <c r="AG41" i="80"/>
  <c r="AE41" i="80"/>
  <c r="R41" i="80"/>
  <c r="Q41" i="80"/>
  <c r="P41" i="80"/>
  <c r="O41" i="80"/>
  <c r="M41" i="80"/>
  <c r="AV40" i="80"/>
  <c r="AU40" i="80"/>
  <c r="AT40" i="80"/>
  <c r="AS40" i="80"/>
  <c r="AR40" i="80"/>
  <c r="AQ40" i="80"/>
  <c r="AP40" i="80"/>
  <c r="AO40" i="80"/>
  <c r="AN40" i="80"/>
  <c r="AM40" i="80"/>
  <c r="AL40" i="80"/>
  <c r="AJ40" i="80"/>
  <c r="AI40" i="80"/>
  <c r="AH40" i="80"/>
  <c r="AG40" i="80"/>
  <c r="AE40" i="80"/>
  <c r="R40" i="80"/>
  <c r="Q40" i="80"/>
  <c r="P40" i="80"/>
  <c r="O40" i="80"/>
  <c r="M40" i="80"/>
  <c r="AV39" i="80"/>
  <c r="AU39" i="80"/>
  <c r="AT39" i="80"/>
  <c r="AS39" i="80"/>
  <c r="AR39" i="80"/>
  <c r="AQ39" i="80"/>
  <c r="AP39" i="80"/>
  <c r="AO39" i="80"/>
  <c r="AN39" i="80"/>
  <c r="AM39" i="80"/>
  <c r="AL39" i="80"/>
  <c r="AJ39" i="80"/>
  <c r="AI39" i="80"/>
  <c r="AH39" i="80"/>
  <c r="AG39" i="80"/>
  <c r="AE39" i="80"/>
  <c r="R39" i="80"/>
  <c r="Q39" i="80"/>
  <c r="Q66" i="80" s="1"/>
  <c r="P39" i="80"/>
  <c r="O39" i="80"/>
  <c r="M39" i="80"/>
  <c r="AL37" i="80"/>
  <c r="T37" i="80"/>
  <c r="AV33" i="80"/>
  <c r="AW33" i="80" s="1"/>
  <c r="AU33" i="80"/>
  <c r="AT33" i="80"/>
  <c r="AS33" i="80"/>
  <c r="AR33" i="80"/>
  <c r="AQ33" i="80"/>
  <c r="AP33" i="80"/>
  <c r="AO33" i="80"/>
  <c r="AN33" i="80"/>
  <c r="AM33" i="80"/>
  <c r="AL33" i="80"/>
  <c r="AE33" i="80"/>
  <c r="M33" i="80"/>
  <c r="AD32" i="80"/>
  <c r="AJ32" i="80" s="1"/>
  <c r="AC32" i="80"/>
  <c r="AB32" i="80"/>
  <c r="AT32" i="80" s="1"/>
  <c r="AA32" i="80"/>
  <c r="Z32" i="80"/>
  <c r="Y32" i="80"/>
  <c r="X32" i="80"/>
  <c r="W32" i="80"/>
  <c r="V32" i="80"/>
  <c r="U32" i="80"/>
  <c r="T32" i="80"/>
  <c r="AG32" i="80" s="1"/>
  <c r="L32" i="80"/>
  <c r="R32" i="80" s="1"/>
  <c r="K32" i="80"/>
  <c r="Q32" i="80" s="1"/>
  <c r="J32" i="80"/>
  <c r="I32" i="80"/>
  <c r="H32" i="80"/>
  <c r="G32" i="80"/>
  <c r="P32" i="80" s="1"/>
  <c r="F32" i="80"/>
  <c r="E32" i="80"/>
  <c r="D32" i="80"/>
  <c r="C32" i="80"/>
  <c r="B32" i="80"/>
  <c r="O32" i="80" s="1"/>
  <c r="AV31" i="80"/>
  <c r="AW31" i="80" s="1"/>
  <c r="AU31" i="80"/>
  <c r="AT31" i="80"/>
  <c r="AS31" i="80"/>
  <c r="AR31" i="80"/>
  <c r="AQ31" i="80"/>
  <c r="AP31" i="80"/>
  <c r="AO31" i="80"/>
  <c r="AN31" i="80"/>
  <c r="AM31" i="80"/>
  <c r="AL31" i="80"/>
  <c r="AJ31" i="80"/>
  <c r="AI31" i="80"/>
  <c r="AH31" i="80"/>
  <c r="AG31" i="80"/>
  <c r="AE31" i="80"/>
  <c r="R31" i="80"/>
  <c r="Q31" i="80"/>
  <c r="P31" i="80"/>
  <c r="O31" i="80"/>
  <c r="M31" i="80"/>
  <c r="AV30" i="80"/>
  <c r="AU30" i="80"/>
  <c r="AT30" i="80"/>
  <c r="AS30" i="80"/>
  <c r="AR30" i="80"/>
  <c r="AQ30" i="80"/>
  <c r="AP30" i="80"/>
  <c r="AO30" i="80"/>
  <c r="AN30" i="80"/>
  <c r="AM30" i="80"/>
  <c r="AL30" i="80"/>
  <c r="AJ30" i="80"/>
  <c r="AI30" i="80"/>
  <c r="AH30" i="80"/>
  <c r="AG30" i="80"/>
  <c r="AE30" i="80"/>
  <c r="R30" i="80"/>
  <c r="Q30" i="80"/>
  <c r="P30" i="80"/>
  <c r="O30" i="80"/>
  <c r="M30" i="80"/>
  <c r="AV29" i="80"/>
  <c r="AU29" i="80"/>
  <c r="AT29" i="80"/>
  <c r="AS29" i="80"/>
  <c r="AR29" i="80"/>
  <c r="AQ29" i="80"/>
  <c r="AP29" i="80"/>
  <c r="AO29" i="80"/>
  <c r="AN29" i="80"/>
  <c r="AM29" i="80"/>
  <c r="AL29" i="80"/>
  <c r="AJ29" i="80"/>
  <c r="AI29" i="80"/>
  <c r="AH29" i="80"/>
  <c r="AG29" i="80"/>
  <c r="AE29" i="80"/>
  <c r="R29" i="80"/>
  <c r="Q29" i="80"/>
  <c r="P29" i="80"/>
  <c r="O29" i="80"/>
  <c r="M29" i="80"/>
  <c r="AV28" i="80"/>
  <c r="AU28" i="80"/>
  <c r="AT28" i="80"/>
  <c r="AS28" i="80"/>
  <c r="AR28" i="80"/>
  <c r="AQ28" i="80"/>
  <c r="AP28" i="80"/>
  <c r="AO28" i="80"/>
  <c r="AN28" i="80"/>
  <c r="AM28" i="80"/>
  <c r="AL28" i="80"/>
  <c r="AJ28" i="80"/>
  <c r="AI28" i="80"/>
  <c r="AH28" i="80"/>
  <c r="AG28" i="80"/>
  <c r="AE28" i="80"/>
  <c r="R28" i="80"/>
  <c r="Q28" i="80"/>
  <c r="P28" i="80"/>
  <c r="O28" i="80"/>
  <c r="M28" i="80"/>
  <c r="AV27" i="80"/>
  <c r="AU27" i="80"/>
  <c r="AT27" i="80"/>
  <c r="AS27" i="80"/>
  <c r="AR27" i="80"/>
  <c r="AQ27" i="80"/>
  <c r="AP27" i="80"/>
  <c r="AO27" i="80"/>
  <c r="AN27" i="80"/>
  <c r="AM27" i="80"/>
  <c r="AL27" i="80"/>
  <c r="AJ27" i="80"/>
  <c r="AI27" i="80"/>
  <c r="AH27" i="80"/>
  <c r="AG27" i="80"/>
  <c r="AE27" i="80"/>
  <c r="R27" i="80"/>
  <c r="Q27" i="80"/>
  <c r="P27" i="80"/>
  <c r="O27" i="80"/>
  <c r="M27" i="80"/>
  <c r="AV26" i="80"/>
  <c r="AU26" i="80"/>
  <c r="AT26" i="80"/>
  <c r="AS26" i="80"/>
  <c r="AR26" i="80"/>
  <c r="AQ26" i="80"/>
  <c r="AP26" i="80"/>
  <c r="AO26" i="80"/>
  <c r="AN26" i="80"/>
  <c r="AM26" i="80"/>
  <c r="AL26" i="80"/>
  <c r="AJ26" i="80"/>
  <c r="AI26" i="80"/>
  <c r="AH26" i="80"/>
  <c r="AG26" i="80"/>
  <c r="AE26" i="80"/>
  <c r="R26" i="80"/>
  <c r="Q26" i="80"/>
  <c r="P26" i="80"/>
  <c r="O26" i="80"/>
  <c r="M26" i="80"/>
  <c r="AV25" i="80"/>
  <c r="AU25" i="80"/>
  <c r="AT25" i="80"/>
  <c r="AS25" i="80"/>
  <c r="AR25" i="80"/>
  <c r="AQ25" i="80"/>
  <c r="AP25" i="80"/>
  <c r="AO25" i="80"/>
  <c r="AN25" i="80"/>
  <c r="AM25" i="80"/>
  <c r="AL25" i="80"/>
  <c r="AJ25" i="80"/>
  <c r="AI25" i="80"/>
  <c r="AH25" i="80"/>
  <c r="AG25" i="80"/>
  <c r="AE25" i="80"/>
  <c r="R25" i="80"/>
  <c r="Q25" i="80"/>
  <c r="P25" i="80"/>
  <c r="O25" i="80"/>
  <c r="M25" i="80"/>
  <c r="AV24" i="80"/>
  <c r="AU24" i="80"/>
  <c r="AT24" i="80"/>
  <c r="AS24" i="80"/>
  <c r="AR24" i="80"/>
  <c r="AQ24" i="80"/>
  <c r="AP24" i="80"/>
  <c r="AO24" i="80"/>
  <c r="AN24" i="80"/>
  <c r="AM24" i="80"/>
  <c r="AL24" i="80"/>
  <c r="AJ24" i="80"/>
  <c r="AI24" i="80"/>
  <c r="AH24" i="80"/>
  <c r="AG24" i="80"/>
  <c r="AE24" i="80"/>
  <c r="R24" i="80"/>
  <c r="Q24" i="80"/>
  <c r="P24" i="80"/>
  <c r="O24" i="80"/>
  <c r="M24" i="80"/>
  <c r="AV23" i="80"/>
  <c r="AU23" i="80"/>
  <c r="AT23" i="80"/>
  <c r="AS23" i="80"/>
  <c r="AR23" i="80"/>
  <c r="AQ23" i="80"/>
  <c r="AP23" i="80"/>
  <c r="AO23" i="80"/>
  <c r="AN23" i="80"/>
  <c r="AM23" i="80"/>
  <c r="AL23" i="80"/>
  <c r="AJ23" i="80"/>
  <c r="AI23" i="80"/>
  <c r="AH23" i="80"/>
  <c r="AG23" i="80"/>
  <c r="AE23" i="80"/>
  <c r="R23" i="80"/>
  <c r="Q23" i="80"/>
  <c r="P23" i="80"/>
  <c r="O23" i="80"/>
  <c r="M23" i="80"/>
  <c r="AV22" i="80"/>
  <c r="AU22" i="80"/>
  <c r="AT22" i="80"/>
  <c r="AS22" i="80"/>
  <c r="AR22" i="80"/>
  <c r="AQ22" i="80"/>
  <c r="AP22" i="80"/>
  <c r="AO22" i="80"/>
  <c r="AN22" i="80"/>
  <c r="AM22" i="80"/>
  <c r="AL22" i="80"/>
  <c r="AJ22" i="80"/>
  <c r="AI22" i="80"/>
  <c r="AH22" i="80"/>
  <c r="AG22" i="80"/>
  <c r="AE22" i="80"/>
  <c r="R22" i="80"/>
  <c r="Q22" i="80"/>
  <c r="P22" i="80"/>
  <c r="O22" i="80"/>
  <c r="M22" i="80"/>
  <c r="AV21" i="80"/>
  <c r="AU21" i="80"/>
  <c r="AT21" i="80"/>
  <c r="AS21" i="80"/>
  <c r="AR21" i="80"/>
  <c r="AQ21" i="80"/>
  <c r="AP21" i="80"/>
  <c r="AO21" i="80"/>
  <c r="AN21" i="80"/>
  <c r="AM21" i="80"/>
  <c r="AL21" i="80"/>
  <c r="AJ21" i="80"/>
  <c r="AI21" i="80"/>
  <c r="AH21" i="80"/>
  <c r="AG21" i="80"/>
  <c r="AE21" i="80"/>
  <c r="R21" i="80"/>
  <c r="Q21" i="80"/>
  <c r="P21" i="80"/>
  <c r="O21" i="80"/>
  <c r="M21" i="80"/>
  <c r="AV20" i="80"/>
  <c r="AU20" i="80"/>
  <c r="AT20" i="80"/>
  <c r="AS20" i="80"/>
  <c r="AR20" i="80"/>
  <c r="AQ20" i="80"/>
  <c r="AP20" i="80"/>
  <c r="AO20" i="80"/>
  <c r="AN20" i="80"/>
  <c r="AM20" i="80"/>
  <c r="AL20" i="80"/>
  <c r="AJ20" i="80"/>
  <c r="AI20" i="80"/>
  <c r="AH20" i="80"/>
  <c r="AG20" i="80"/>
  <c r="AE20" i="80"/>
  <c r="R20" i="80"/>
  <c r="Q20" i="80"/>
  <c r="P20" i="80"/>
  <c r="O20" i="80"/>
  <c r="M20" i="80"/>
  <c r="AV19" i="80"/>
  <c r="AU19" i="80"/>
  <c r="AT19" i="80"/>
  <c r="AS19" i="80"/>
  <c r="AR19" i="80"/>
  <c r="AQ19" i="80"/>
  <c r="AP19" i="80"/>
  <c r="AO19" i="80"/>
  <c r="AN19" i="80"/>
  <c r="AM19" i="80"/>
  <c r="AL19" i="80"/>
  <c r="AJ19" i="80"/>
  <c r="AI19" i="80"/>
  <c r="AH19" i="80"/>
  <c r="AG19" i="80"/>
  <c r="AE19" i="80"/>
  <c r="R19" i="80"/>
  <c r="Q19" i="80"/>
  <c r="P19" i="80"/>
  <c r="O19" i="80"/>
  <c r="M19" i="80"/>
  <c r="AV18" i="80"/>
  <c r="AU18" i="80"/>
  <c r="AT18" i="80"/>
  <c r="AS18" i="80"/>
  <c r="AR18" i="80"/>
  <c r="AQ18" i="80"/>
  <c r="AP18" i="80"/>
  <c r="AO18" i="80"/>
  <c r="AN18" i="80"/>
  <c r="AM18" i="80"/>
  <c r="AL18" i="80"/>
  <c r="AJ18" i="80"/>
  <c r="AI18" i="80"/>
  <c r="AH18" i="80"/>
  <c r="AG18" i="80"/>
  <c r="AE18" i="80"/>
  <c r="R18" i="80"/>
  <c r="Q18" i="80"/>
  <c r="P18" i="80"/>
  <c r="O18" i="80"/>
  <c r="M18" i="80"/>
  <c r="AV17" i="80"/>
  <c r="AU17" i="80"/>
  <c r="AT17" i="80"/>
  <c r="AS17" i="80"/>
  <c r="AR17" i="80"/>
  <c r="AQ17" i="80"/>
  <c r="AP17" i="80"/>
  <c r="AO17" i="80"/>
  <c r="AN17" i="80"/>
  <c r="AM17" i="80"/>
  <c r="AL17" i="80"/>
  <c r="AJ17" i="80"/>
  <c r="AI17" i="80"/>
  <c r="AH17" i="80"/>
  <c r="AG17" i="80"/>
  <c r="AE17" i="80"/>
  <c r="R17" i="80"/>
  <c r="Q17" i="80"/>
  <c r="P17" i="80"/>
  <c r="O17" i="80"/>
  <c r="M17" i="80"/>
  <c r="AV16" i="80"/>
  <c r="AU16" i="80"/>
  <c r="AT16" i="80"/>
  <c r="AS16" i="80"/>
  <c r="AR16" i="80"/>
  <c r="AQ16" i="80"/>
  <c r="AP16" i="80"/>
  <c r="AO16" i="80"/>
  <c r="AN16" i="80"/>
  <c r="AM16" i="80"/>
  <c r="AL16" i="80"/>
  <c r="AJ16" i="80"/>
  <c r="AI16" i="80"/>
  <c r="AH16" i="80"/>
  <c r="AG16" i="80"/>
  <c r="AE16" i="80"/>
  <c r="R16" i="80"/>
  <c r="Q16" i="80"/>
  <c r="P16" i="80"/>
  <c r="O16" i="80"/>
  <c r="M16" i="80"/>
  <c r="AV15" i="80"/>
  <c r="AW15" i="80" s="1"/>
  <c r="AU15" i="80"/>
  <c r="AT15" i="80"/>
  <c r="AS15" i="80"/>
  <c r="AR15" i="80"/>
  <c r="AQ15" i="80"/>
  <c r="AP15" i="80"/>
  <c r="AO15" i="80"/>
  <c r="AN15" i="80"/>
  <c r="AM15" i="80"/>
  <c r="AL15" i="80"/>
  <c r="AJ15" i="80"/>
  <c r="AI15" i="80"/>
  <c r="AH15" i="80"/>
  <c r="AG15" i="80"/>
  <c r="AE15" i="80"/>
  <c r="R15" i="80"/>
  <c r="Q15" i="80"/>
  <c r="P15" i="80"/>
  <c r="O15" i="80"/>
  <c r="M15" i="80"/>
  <c r="AV14" i="80"/>
  <c r="AU14" i="80"/>
  <c r="AT14" i="80"/>
  <c r="AS14" i="80"/>
  <c r="AR14" i="80"/>
  <c r="AQ14" i="80"/>
  <c r="AP14" i="80"/>
  <c r="AO14" i="80"/>
  <c r="AN14" i="80"/>
  <c r="AM14" i="80"/>
  <c r="AL14" i="80"/>
  <c r="AJ14" i="80"/>
  <c r="AI14" i="80"/>
  <c r="AH14" i="80"/>
  <c r="AG14" i="80"/>
  <c r="AE14" i="80"/>
  <c r="R14" i="80"/>
  <c r="Q14" i="80"/>
  <c r="P14" i="80"/>
  <c r="O14" i="80"/>
  <c r="M14" i="80"/>
  <c r="AV13" i="80"/>
  <c r="AU13" i="80"/>
  <c r="AT13" i="80"/>
  <c r="AS13" i="80"/>
  <c r="AR13" i="80"/>
  <c r="AQ13" i="80"/>
  <c r="AP13" i="80"/>
  <c r="AO13" i="80"/>
  <c r="AN13" i="80"/>
  <c r="AM13" i="80"/>
  <c r="AL13" i="80"/>
  <c r="AJ13" i="80"/>
  <c r="AI13" i="80"/>
  <c r="AH13" i="80"/>
  <c r="AG13" i="80"/>
  <c r="AE13" i="80"/>
  <c r="R13" i="80"/>
  <c r="Q13" i="80"/>
  <c r="P13" i="80"/>
  <c r="O13" i="80"/>
  <c r="M13" i="80"/>
  <c r="AV12" i="80"/>
  <c r="AU12" i="80"/>
  <c r="AT12" i="80"/>
  <c r="AS12" i="80"/>
  <c r="AR12" i="80"/>
  <c r="AQ12" i="80"/>
  <c r="AP12" i="80"/>
  <c r="AO12" i="80"/>
  <c r="AN12" i="80"/>
  <c r="AM12" i="80"/>
  <c r="AL12" i="80"/>
  <c r="AJ12" i="80"/>
  <c r="AI12" i="80"/>
  <c r="AH12" i="80"/>
  <c r="AG12" i="80"/>
  <c r="AE12" i="80"/>
  <c r="R12" i="80"/>
  <c r="Q12" i="80"/>
  <c r="P12" i="80"/>
  <c r="O12" i="80"/>
  <c r="M12" i="80"/>
  <c r="AV11" i="80"/>
  <c r="AU11" i="80"/>
  <c r="AT11" i="80"/>
  <c r="AS11" i="80"/>
  <c r="AR11" i="80"/>
  <c r="AQ11" i="80"/>
  <c r="AP11" i="80"/>
  <c r="AO11" i="80"/>
  <c r="AN11" i="80"/>
  <c r="AM11" i="80"/>
  <c r="AL11" i="80"/>
  <c r="AJ11" i="80"/>
  <c r="AI11" i="80"/>
  <c r="AH11" i="80"/>
  <c r="AG11" i="80"/>
  <c r="AE11" i="80"/>
  <c r="R11" i="80"/>
  <c r="Q11" i="80"/>
  <c r="P11" i="80"/>
  <c r="O11" i="80"/>
  <c r="M11" i="80"/>
  <c r="AV10" i="80"/>
  <c r="AU10" i="80"/>
  <c r="AT10" i="80"/>
  <c r="AS10" i="80"/>
  <c r="AR10" i="80"/>
  <c r="AQ10" i="80"/>
  <c r="AP10" i="80"/>
  <c r="AO10" i="80"/>
  <c r="AN10" i="80"/>
  <c r="AM10" i="80"/>
  <c r="AL10" i="80"/>
  <c r="AJ10" i="80"/>
  <c r="AI10" i="80"/>
  <c r="AH10" i="80"/>
  <c r="AG10" i="80"/>
  <c r="AE10" i="80"/>
  <c r="R10" i="80"/>
  <c r="Q10" i="80"/>
  <c r="P10" i="80"/>
  <c r="O10" i="80"/>
  <c r="M10" i="80"/>
  <c r="AV9" i="80"/>
  <c r="AU9" i="80"/>
  <c r="AT9" i="80"/>
  <c r="AS9" i="80"/>
  <c r="AR9" i="80"/>
  <c r="AQ9" i="80"/>
  <c r="AP9" i="80"/>
  <c r="AO9" i="80"/>
  <c r="AN9" i="80"/>
  <c r="AM9" i="80"/>
  <c r="AL9" i="80"/>
  <c r="AJ9" i="80"/>
  <c r="AI9" i="80"/>
  <c r="AH9" i="80"/>
  <c r="AG9" i="80"/>
  <c r="AE9" i="80"/>
  <c r="R9" i="80"/>
  <c r="Q9" i="80"/>
  <c r="P9" i="80"/>
  <c r="O9" i="80"/>
  <c r="M9" i="80"/>
  <c r="AV8" i="80"/>
  <c r="AU8" i="80"/>
  <c r="AT8" i="80"/>
  <c r="AS8" i="80"/>
  <c r="AR8" i="80"/>
  <c r="AQ8" i="80"/>
  <c r="AP8" i="80"/>
  <c r="AO8" i="80"/>
  <c r="AN8" i="80"/>
  <c r="AM8" i="80"/>
  <c r="AL8" i="80"/>
  <c r="AJ8" i="80"/>
  <c r="AI8" i="80"/>
  <c r="AH8" i="80"/>
  <c r="AG8" i="80"/>
  <c r="AE8" i="80"/>
  <c r="R8" i="80"/>
  <c r="Q8" i="80"/>
  <c r="P8" i="80"/>
  <c r="O8" i="80"/>
  <c r="M8" i="80"/>
  <c r="AV7" i="80"/>
  <c r="AW7" i="80" s="1"/>
  <c r="AU7" i="80"/>
  <c r="AT7" i="80"/>
  <c r="AS7" i="80"/>
  <c r="AR7" i="80"/>
  <c r="AQ7" i="80"/>
  <c r="AP7" i="80"/>
  <c r="AO7" i="80"/>
  <c r="AN7" i="80"/>
  <c r="AM7" i="80"/>
  <c r="AL7" i="80"/>
  <c r="AJ7" i="80"/>
  <c r="AI7" i="80"/>
  <c r="AH7" i="80"/>
  <c r="AG7" i="80"/>
  <c r="AE7" i="80"/>
  <c r="R7" i="80"/>
  <c r="Q7" i="80"/>
  <c r="P7" i="80"/>
  <c r="O7" i="80"/>
  <c r="M7" i="80"/>
  <c r="AL5" i="80"/>
  <c r="T5" i="80"/>
  <c r="AV100" i="79"/>
  <c r="AU100" i="79"/>
  <c r="AT100" i="79"/>
  <c r="AS100" i="79"/>
  <c r="AR100" i="79"/>
  <c r="AQ100" i="79"/>
  <c r="AP100" i="79"/>
  <c r="AO100" i="79"/>
  <c r="AN100" i="79"/>
  <c r="AM100" i="79"/>
  <c r="AL100" i="79"/>
  <c r="AE100" i="79"/>
  <c r="M100" i="79"/>
  <c r="AD99" i="79"/>
  <c r="AE99" i="79" s="1"/>
  <c r="AC99" i="79"/>
  <c r="AB99" i="79"/>
  <c r="AA99" i="79"/>
  <c r="Z99" i="79"/>
  <c r="Y99" i="79"/>
  <c r="X99" i="79"/>
  <c r="W99" i="79"/>
  <c r="V99" i="79"/>
  <c r="AN99" i="79" s="1"/>
  <c r="U99" i="79"/>
  <c r="T99" i="79"/>
  <c r="AG99" i="79" s="1"/>
  <c r="L99" i="79"/>
  <c r="R99" i="79" s="1"/>
  <c r="K99" i="79"/>
  <c r="Q99" i="79" s="1"/>
  <c r="J99" i="79"/>
  <c r="I99" i="79"/>
  <c r="H99" i="79"/>
  <c r="G99" i="79"/>
  <c r="P99" i="79" s="1"/>
  <c r="F99" i="79"/>
  <c r="AP99" i="79" s="1"/>
  <c r="E99" i="79"/>
  <c r="D99" i="79"/>
  <c r="C99" i="79"/>
  <c r="B99" i="79"/>
  <c r="O99" i="79" s="1"/>
  <c r="AV98" i="79"/>
  <c r="AW98" i="79" s="1"/>
  <c r="AU98" i="79"/>
  <c r="AT98" i="79"/>
  <c r="AS98" i="79"/>
  <c r="AR98" i="79"/>
  <c r="AQ98" i="79"/>
  <c r="AP98" i="79"/>
  <c r="AO98" i="79"/>
  <c r="AN98" i="79"/>
  <c r="AM98" i="79"/>
  <c r="AL98" i="79"/>
  <c r="AJ98" i="79"/>
  <c r="AI98" i="79"/>
  <c r="AH98" i="79"/>
  <c r="AG98" i="79"/>
  <c r="AE98" i="79"/>
  <c r="R98" i="79"/>
  <c r="Q98" i="79"/>
  <c r="P98" i="79"/>
  <c r="O98" i="79"/>
  <c r="M98" i="79"/>
  <c r="AV97" i="79"/>
  <c r="AW97" i="79" s="1"/>
  <c r="AU97" i="79"/>
  <c r="AT97" i="79"/>
  <c r="AJ97" i="79"/>
  <c r="AI97" i="79"/>
  <c r="AH97" i="79"/>
  <c r="AG97" i="79"/>
  <c r="AE97" i="79"/>
  <c r="R97" i="79"/>
  <c r="Q97" i="79"/>
  <c r="P97" i="79"/>
  <c r="O97" i="79"/>
  <c r="M97" i="79"/>
  <c r="AV96" i="79"/>
  <c r="AU96" i="79"/>
  <c r="AT96" i="79"/>
  <c r="AS96" i="79"/>
  <c r="AR96" i="79"/>
  <c r="AQ96" i="79"/>
  <c r="AP96" i="79"/>
  <c r="AO96" i="79"/>
  <c r="AN96" i="79"/>
  <c r="AM96" i="79"/>
  <c r="AL96" i="79"/>
  <c r="AJ96" i="79"/>
  <c r="AI96" i="79"/>
  <c r="AH96" i="79"/>
  <c r="AG96" i="79"/>
  <c r="AE96" i="79"/>
  <c r="R96" i="79"/>
  <c r="Q96" i="79"/>
  <c r="P96" i="79"/>
  <c r="O96" i="79"/>
  <c r="M96" i="79"/>
  <c r="AV95" i="79"/>
  <c r="AU95" i="79"/>
  <c r="AT95" i="79"/>
  <c r="AS95" i="79"/>
  <c r="AR95" i="79"/>
  <c r="AQ95" i="79"/>
  <c r="AP95" i="79"/>
  <c r="AM95" i="79"/>
  <c r="AJ95" i="79"/>
  <c r="AI95" i="79"/>
  <c r="AH95" i="79"/>
  <c r="AG95" i="79"/>
  <c r="AE95" i="79"/>
  <c r="R95" i="79"/>
  <c r="Q95" i="79"/>
  <c r="P95" i="79"/>
  <c r="O95" i="79"/>
  <c r="M95" i="79"/>
  <c r="AV94" i="79"/>
  <c r="AU94" i="79"/>
  <c r="AW94" i="79" s="1"/>
  <c r="AT94" i="79"/>
  <c r="AS94" i="79"/>
  <c r="AR94" i="79"/>
  <c r="AQ94" i="79"/>
  <c r="AP94" i="79"/>
  <c r="AO94" i="79"/>
  <c r="AN94" i="79"/>
  <c r="AM94" i="79"/>
  <c r="AL94" i="79"/>
  <c r="AJ94" i="79"/>
  <c r="AI94" i="79"/>
  <c r="AH94" i="79"/>
  <c r="AG94" i="79"/>
  <c r="AE94" i="79"/>
  <c r="R94" i="79"/>
  <c r="Q94" i="79"/>
  <c r="P94" i="79"/>
  <c r="O94" i="79"/>
  <c r="M94" i="79"/>
  <c r="AV93" i="79"/>
  <c r="AU93" i="79"/>
  <c r="AM93" i="79"/>
  <c r="AJ93" i="79"/>
  <c r="AI93" i="79"/>
  <c r="AH93" i="79"/>
  <c r="AG93" i="79"/>
  <c r="AE93" i="79"/>
  <c r="R93" i="79"/>
  <c r="Q93" i="79"/>
  <c r="P93" i="79"/>
  <c r="O93" i="79"/>
  <c r="M93" i="79"/>
  <c r="AV92" i="79"/>
  <c r="AU92" i="79"/>
  <c r="AT92" i="79"/>
  <c r="AS92" i="79"/>
  <c r="AR92" i="79"/>
  <c r="AQ92" i="79"/>
  <c r="AP92" i="79"/>
  <c r="AO92" i="79"/>
  <c r="AN92" i="79"/>
  <c r="AM92" i="79"/>
  <c r="AJ92" i="79"/>
  <c r="AI92" i="79"/>
  <c r="AH92" i="79"/>
  <c r="AG92" i="79"/>
  <c r="AE92" i="79"/>
  <c r="R92" i="79"/>
  <c r="Q92" i="79"/>
  <c r="P92" i="79"/>
  <c r="O92" i="79"/>
  <c r="M92" i="79"/>
  <c r="AV91" i="79"/>
  <c r="AW91" i="79" s="1"/>
  <c r="AU91" i="79"/>
  <c r="AT91" i="79"/>
  <c r="AS91" i="79"/>
  <c r="AR91" i="79"/>
  <c r="AQ91" i="79"/>
  <c r="AP91" i="79"/>
  <c r="AO91" i="79"/>
  <c r="AN91" i="79"/>
  <c r="AM91" i="79"/>
  <c r="AL91" i="79"/>
  <c r="AJ91" i="79"/>
  <c r="AI91" i="79"/>
  <c r="AH91" i="79"/>
  <c r="AG91" i="79"/>
  <c r="AE91" i="79"/>
  <c r="R91" i="79"/>
  <c r="Q91" i="79"/>
  <c r="P91" i="79"/>
  <c r="O91" i="79"/>
  <c r="M91" i="79"/>
  <c r="AV90" i="79"/>
  <c r="AW90" i="79" s="1"/>
  <c r="AU90" i="79"/>
  <c r="AT90" i="79"/>
  <c r="AS90" i="79"/>
  <c r="AR90" i="79"/>
  <c r="AQ90" i="79"/>
  <c r="AP90" i="79"/>
  <c r="AO90" i="79"/>
  <c r="AN90" i="79"/>
  <c r="AM90" i="79"/>
  <c r="AL90" i="79"/>
  <c r="AJ90" i="79"/>
  <c r="AI90" i="79"/>
  <c r="AH90" i="79"/>
  <c r="AG90" i="79"/>
  <c r="AE90" i="79"/>
  <c r="R90" i="79"/>
  <c r="Q90" i="79"/>
  <c r="P90" i="79"/>
  <c r="O90" i="79"/>
  <c r="M90" i="79"/>
  <c r="AV89" i="79"/>
  <c r="AW89" i="79" s="1"/>
  <c r="AU89" i="79"/>
  <c r="AT89" i="79"/>
  <c r="AS89" i="79"/>
  <c r="AR89" i="79"/>
  <c r="AQ89" i="79"/>
  <c r="AP89" i="79"/>
  <c r="AO89" i="79"/>
  <c r="AN89" i="79"/>
  <c r="AM89" i="79"/>
  <c r="AL89" i="79"/>
  <c r="AJ89" i="79"/>
  <c r="AI89" i="79"/>
  <c r="AH89" i="79"/>
  <c r="AG89" i="79"/>
  <c r="AE89" i="79"/>
  <c r="R89" i="79"/>
  <c r="Q89" i="79"/>
  <c r="P89" i="79"/>
  <c r="O89" i="79"/>
  <c r="M89" i="79"/>
  <c r="AV88" i="79"/>
  <c r="AU88" i="79"/>
  <c r="AT88" i="79"/>
  <c r="AS88" i="79"/>
  <c r="AR88" i="79"/>
  <c r="AQ88" i="79"/>
  <c r="AP88" i="79"/>
  <c r="AO88" i="79"/>
  <c r="AN88" i="79"/>
  <c r="AM88" i="79"/>
  <c r="AL88" i="79"/>
  <c r="AJ88" i="79"/>
  <c r="AI88" i="79"/>
  <c r="AH88" i="79"/>
  <c r="AG88" i="79"/>
  <c r="AE88" i="79"/>
  <c r="R88" i="79"/>
  <c r="Q88" i="79"/>
  <c r="P88" i="79"/>
  <c r="O88" i="79"/>
  <c r="M88" i="79"/>
  <c r="AV87" i="79"/>
  <c r="AU87" i="79"/>
  <c r="AT87" i="79"/>
  <c r="AS87" i="79"/>
  <c r="AR87" i="79"/>
  <c r="AQ87" i="79"/>
  <c r="AP87" i="79"/>
  <c r="AO87" i="79"/>
  <c r="AN87" i="79"/>
  <c r="AM87" i="79"/>
  <c r="AL87" i="79"/>
  <c r="AJ87" i="79"/>
  <c r="AI87" i="79"/>
  <c r="AH87" i="79"/>
  <c r="AG87" i="79"/>
  <c r="AE87" i="79"/>
  <c r="R87" i="79"/>
  <c r="Q87" i="79"/>
  <c r="P87" i="79"/>
  <c r="O87" i="79"/>
  <c r="M87" i="79"/>
  <c r="AV86" i="79"/>
  <c r="AU86" i="79"/>
  <c r="AT86" i="79"/>
  <c r="AS86" i="79"/>
  <c r="AR86" i="79"/>
  <c r="AQ86" i="79"/>
  <c r="AP86" i="79"/>
  <c r="AO86" i="79"/>
  <c r="AN86" i="79"/>
  <c r="AM86" i="79"/>
  <c r="AL86" i="79"/>
  <c r="AJ86" i="79"/>
  <c r="AI86" i="79"/>
  <c r="AH86" i="79"/>
  <c r="AG86" i="79"/>
  <c r="AE86" i="79"/>
  <c r="R86" i="79"/>
  <c r="Q86" i="79"/>
  <c r="P86" i="79"/>
  <c r="O86" i="79"/>
  <c r="M86" i="79"/>
  <c r="AV85" i="79"/>
  <c r="AU85" i="79"/>
  <c r="AT85" i="79"/>
  <c r="AS85" i="79"/>
  <c r="AR85" i="79"/>
  <c r="AQ85" i="79"/>
  <c r="AP85" i="79"/>
  <c r="AO85" i="79"/>
  <c r="AN85" i="79"/>
  <c r="AM85" i="79"/>
  <c r="AL85" i="79"/>
  <c r="AJ85" i="79"/>
  <c r="AI85" i="79"/>
  <c r="AH85" i="79"/>
  <c r="AG85" i="79"/>
  <c r="AE85" i="79"/>
  <c r="R85" i="79"/>
  <c r="Q85" i="79"/>
  <c r="P85" i="79"/>
  <c r="O85" i="79"/>
  <c r="M85" i="79"/>
  <c r="AV84" i="79"/>
  <c r="AU84" i="79"/>
  <c r="AT84" i="79"/>
  <c r="AS84" i="79"/>
  <c r="AR84" i="79"/>
  <c r="AQ84" i="79"/>
  <c r="AP84" i="79"/>
  <c r="AO84" i="79"/>
  <c r="AN84" i="79"/>
  <c r="AM84" i="79"/>
  <c r="AL84" i="79"/>
  <c r="AJ84" i="79"/>
  <c r="AI84" i="79"/>
  <c r="AH84" i="79"/>
  <c r="AG84" i="79"/>
  <c r="AE84" i="79"/>
  <c r="R84" i="79"/>
  <c r="Q84" i="79"/>
  <c r="P84" i="79"/>
  <c r="O84" i="79"/>
  <c r="M84" i="79"/>
  <c r="AV83" i="79"/>
  <c r="AU83" i="79"/>
  <c r="AT83" i="79"/>
  <c r="AS83" i="79"/>
  <c r="AR83" i="79"/>
  <c r="AQ83" i="79"/>
  <c r="AP83" i="79"/>
  <c r="AO83" i="79"/>
  <c r="AN83" i="79"/>
  <c r="AM83" i="79"/>
  <c r="AL83" i="79"/>
  <c r="AJ83" i="79"/>
  <c r="AI83" i="79"/>
  <c r="AH83" i="79"/>
  <c r="AG83" i="79"/>
  <c r="AE83" i="79"/>
  <c r="R83" i="79"/>
  <c r="Q83" i="79"/>
  <c r="P83" i="79"/>
  <c r="O83" i="79"/>
  <c r="M83" i="79"/>
  <c r="AV82" i="79"/>
  <c r="AW82" i="79" s="1"/>
  <c r="AU82" i="79"/>
  <c r="AT82" i="79"/>
  <c r="AS82" i="79"/>
  <c r="AR82" i="79"/>
  <c r="AQ82" i="79"/>
  <c r="AP82" i="79"/>
  <c r="AO82" i="79"/>
  <c r="AN82" i="79"/>
  <c r="AM82" i="79"/>
  <c r="AL82" i="79"/>
  <c r="AJ82" i="79"/>
  <c r="AI82" i="79"/>
  <c r="AH82" i="79"/>
  <c r="AG82" i="79"/>
  <c r="AE82" i="79"/>
  <c r="R82" i="79"/>
  <c r="Q82" i="79"/>
  <c r="P82" i="79"/>
  <c r="O82" i="79"/>
  <c r="M82" i="79"/>
  <c r="AV81" i="79"/>
  <c r="AU81" i="79"/>
  <c r="AT81" i="79"/>
  <c r="AS81" i="79"/>
  <c r="AR81" i="79"/>
  <c r="AQ81" i="79"/>
  <c r="AP81" i="79"/>
  <c r="AO81" i="79"/>
  <c r="AN81" i="79"/>
  <c r="AM81" i="79"/>
  <c r="AL81" i="79"/>
  <c r="AJ81" i="79"/>
  <c r="AI81" i="79"/>
  <c r="AH81" i="79"/>
  <c r="AG81" i="79"/>
  <c r="AE81" i="79"/>
  <c r="R81" i="79"/>
  <c r="Q81" i="79"/>
  <c r="P81" i="79"/>
  <c r="O81" i="79"/>
  <c r="M81" i="79"/>
  <c r="AV80" i="79"/>
  <c r="AU80" i="79"/>
  <c r="AT80" i="79"/>
  <c r="AS80" i="79"/>
  <c r="AR80" i="79"/>
  <c r="AQ80" i="79"/>
  <c r="AP80" i="79"/>
  <c r="AO80" i="79"/>
  <c r="AN80" i="79"/>
  <c r="AM80" i="79"/>
  <c r="AL80" i="79"/>
  <c r="AJ80" i="79"/>
  <c r="AI80" i="79"/>
  <c r="AH80" i="79"/>
  <c r="AG80" i="79"/>
  <c r="AE80" i="79"/>
  <c r="R80" i="79"/>
  <c r="Q80" i="79"/>
  <c r="P80" i="79"/>
  <c r="O80" i="79"/>
  <c r="M80" i="79"/>
  <c r="AV79" i="79"/>
  <c r="AU79" i="79"/>
  <c r="AT79" i="79"/>
  <c r="AS79" i="79"/>
  <c r="AR79" i="79"/>
  <c r="AQ79" i="79"/>
  <c r="AP79" i="79"/>
  <c r="AO79" i="79"/>
  <c r="AN79" i="79"/>
  <c r="AM79" i="79"/>
  <c r="AL79" i="79"/>
  <c r="AJ79" i="79"/>
  <c r="AI79" i="79"/>
  <c r="AH79" i="79"/>
  <c r="AG79" i="79"/>
  <c r="AE79" i="79"/>
  <c r="R79" i="79"/>
  <c r="Q79" i="79"/>
  <c r="P79" i="79"/>
  <c r="O79" i="79"/>
  <c r="M79" i="79"/>
  <c r="AV78" i="79"/>
  <c r="AW78" i="79" s="1"/>
  <c r="AU78" i="79"/>
  <c r="AT78" i="79"/>
  <c r="AS78" i="79"/>
  <c r="AR78" i="79"/>
  <c r="AQ78" i="79"/>
  <c r="AP78" i="79"/>
  <c r="AO78" i="79"/>
  <c r="AN78" i="79"/>
  <c r="AM78" i="79"/>
  <c r="AL78" i="79"/>
  <c r="AJ78" i="79"/>
  <c r="AI78" i="79"/>
  <c r="AH78" i="79"/>
  <c r="AG78" i="79"/>
  <c r="AE78" i="79"/>
  <c r="R78" i="79"/>
  <c r="Q78" i="79"/>
  <c r="P78" i="79"/>
  <c r="O78" i="79"/>
  <c r="M78" i="79"/>
  <c r="AV77" i="79"/>
  <c r="AU77" i="79"/>
  <c r="AT77" i="79"/>
  <c r="AS77" i="79"/>
  <c r="AR77" i="79"/>
  <c r="AQ77" i="79"/>
  <c r="AP77" i="79"/>
  <c r="AO77" i="79"/>
  <c r="AN77" i="79"/>
  <c r="AM77" i="79"/>
  <c r="AL77" i="79"/>
  <c r="AJ77" i="79"/>
  <c r="AI77" i="79"/>
  <c r="AH77" i="79"/>
  <c r="AG77" i="79"/>
  <c r="AE77" i="79"/>
  <c r="R77" i="79"/>
  <c r="Q77" i="79"/>
  <c r="P77" i="79"/>
  <c r="O77" i="79"/>
  <c r="M77" i="79"/>
  <c r="AV76" i="79"/>
  <c r="AU76" i="79"/>
  <c r="AT76" i="79"/>
  <c r="AS76" i="79"/>
  <c r="AR76" i="79"/>
  <c r="AQ76" i="79"/>
  <c r="AP76" i="79"/>
  <c r="AO76" i="79"/>
  <c r="AN76" i="79"/>
  <c r="AM76" i="79"/>
  <c r="AL76" i="79"/>
  <c r="AJ76" i="79"/>
  <c r="AI76" i="79"/>
  <c r="AH76" i="79"/>
  <c r="AG76" i="79"/>
  <c r="AE76" i="79"/>
  <c r="R76" i="79"/>
  <c r="Q76" i="79"/>
  <c r="P76" i="79"/>
  <c r="O76" i="79"/>
  <c r="M76" i="79"/>
  <c r="AV75" i="79"/>
  <c r="AU75" i="79"/>
  <c r="AT75" i="79"/>
  <c r="AS75" i="79"/>
  <c r="AR75" i="79"/>
  <c r="AQ75" i="79"/>
  <c r="AP75" i="79"/>
  <c r="AO75" i="79"/>
  <c r="AN75" i="79"/>
  <c r="AM75" i="79"/>
  <c r="AL75" i="79"/>
  <c r="AJ75" i="79"/>
  <c r="AI75" i="79"/>
  <c r="AH75" i="79"/>
  <c r="AG75" i="79"/>
  <c r="AE75" i="79"/>
  <c r="R75" i="79"/>
  <c r="Q75" i="79"/>
  <c r="P75" i="79"/>
  <c r="O75" i="79"/>
  <c r="M75" i="79"/>
  <c r="AV74" i="79"/>
  <c r="AJ74" i="79"/>
  <c r="AI74" i="79"/>
  <c r="AH74" i="79"/>
  <c r="AG74" i="79"/>
  <c r="R74" i="79"/>
  <c r="Q74" i="79"/>
  <c r="P74" i="79"/>
  <c r="O74" i="79"/>
  <c r="AV73" i="79"/>
  <c r="AU73" i="79"/>
  <c r="AT73" i="79"/>
  <c r="AS73" i="79"/>
  <c r="AR73" i="79"/>
  <c r="AQ73" i="79"/>
  <c r="AP73" i="79"/>
  <c r="AO73" i="79"/>
  <c r="AN73" i="79"/>
  <c r="AM73" i="79"/>
  <c r="AL73" i="79"/>
  <c r="AJ73" i="79"/>
  <c r="AI73" i="79"/>
  <c r="AH73" i="79"/>
  <c r="AG73" i="79"/>
  <c r="AE73" i="79"/>
  <c r="R73" i="79"/>
  <c r="Q73" i="79"/>
  <c r="P73" i="79"/>
  <c r="O73" i="79"/>
  <c r="M73" i="79"/>
  <c r="AV72" i="79"/>
  <c r="AW72" i="79" s="1"/>
  <c r="AU72" i="79"/>
  <c r="AT72" i="79"/>
  <c r="AS72" i="79"/>
  <c r="AR72" i="79"/>
  <c r="AQ72" i="79"/>
  <c r="AP72" i="79"/>
  <c r="AO72" i="79"/>
  <c r="AN72" i="79"/>
  <c r="AM72" i="79"/>
  <c r="AL72" i="79"/>
  <c r="AJ72" i="79"/>
  <c r="AI72" i="79"/>
  <c r="AH72" i="79"/>
  <c r="AG72" i="79"/>
  <c r="AG100" i="79" s="1"/>
  <c r="AE72" i="79"/>
  <c r="R72" i="79"/>
  <c r="Q72" i="79"/>
  <c r="P72" i="79"/>
  <c r="O72" i="79"/>
  <c r="M72" i="79"/>
  <c r="AL70" i="79"/>
  <c r="T70" i="79"/>
  <c r="AV66" i="79"/>
  <c r="AW66" i="79" s="1"/>
  <c r="AU66" i="79"/>
  <c r="AT66" i="79"/>
  <c r="AS66" i="79"/>
  <c r="AR66" i="79"/>
  <c r="AQ66" i="79"/>
  <c r="AP66" i="79"/>
  <c r="AO66" i="79"/>
  <c r="AN66" i="79"/>
  <c r="AM66" i="79"/>
  <c r="AL66" i="79"/>
  <c r="AE66" i="79"/>
  <c r="M66" i="79"/>
  <c r="AD65" i="79"/>
  <c r="AJ65" i="79" s="1"/>
  <c r="AC65" i="79"/>
  <c r="AI65" i="79" s="1"/>
  <c r="AB65" i="79"/>
  <c r="AA65" i="79"/>
  <c r="Z65" i="79"/>
  <c r="Y65" i="79"/>
  <c r="X65" i="79"/>
  <c r="W65" i="79"/>
  <c r="V65" i="79"/>
  <c r="U65" i="79"/>
  <c r="AM65" i="79" s="1"/>
  <c r="T65" i="79"/>
  <c r="L65" i="79"/>
  <c r="R65" i="79" s="1"/>
  <c r="K65" i="79"/>
  <c r="Q65" i="79" s="1"/>
  <c r="J65" i="79"/>
  <c r="I65" i="79"/>
  <c r="H65" i="79"/>
  <c r="G65" i="79"/>
  <c r="P65" i="79" s="1"/>
  <c r="F65" i="79"/>
  <c r="E65" i="79"/>
  <c r="D65" i="79"/>
  <c r="C65" i="79"/>
  <c r="B65" i="79"/>
  <c r="O65" i="79" s="1"/>
  <c r="AV64" i="79"/>
  <c r="AT64" i="79"/>
  <c r="AR64" i="79"/>
  <c r="AQ64" i="79"/>
  <c r="AP64" i="79"/>
  <c r="AO64" i="79"/>
  <c r="AN64" i="79"/>
  <c r="AM64" i="79"/>
  <c r="AL64" i="79"/>
  <c r="AJ64" i="79"/>
  <c r="AI64" i="79"/>
  <c r="AH64" i="79"/>
  <c r="AG64" i="79"/>
  <c r="AE64" i="79"/>
  <c r="R64" i="79"/>
  <c r="Q64" i="79"/>
  <c r="P64" i="79"/>
  <c r="O64" i="79"/>
  <c r="M64" i="79"/>
  <c r="AV63" i="79"/>
  <c r="AW63" i="79" s="1"/>
  <c r="AU63" i="79"/>
  <c r="AS63" i="79"/>
  <c r="AR63" i="79"/>
  <c r="AJ63" i="79"/>
  <c r="AI63" i="79"/>
  <c r="AH63" i="79"/>
  <c r="AG63" i="79"/>
  <c r="AE63" i="79"/>
  <c r="R63" i="79"/>
  <c r="Q63" i="79"/>
  <c r="P63" i="79"/>
  <c r="O63" i="79"/>
  <c r="M63" i="79"/>
  <c r="AV62" i="79"/>
  <c r="AU62" i="79"/>
  <c r="AT62" i="79"/>
  <c r="AS62" i="79"/>
  <c r="AR62" i="79"/>
  <c r="AQ62" i="79"/>
  <c r="AO62" i="79"/>
  <c r="AN62" i="79"/>
  <c r="AM62" i="79"/>
  <c r="AL62" i="79"/>
  <c r="AJ62" i="79"/>
  <c r="AI62" i="79"/>
  <c r="AH62" i="79"/>
  <c r="AG62" i="79"/>
  <c r="AE62" i="79"/>
  <c r="R62" i="79"/>
  <c r="Q62" i="79"/>
  <c r="P62" i="79"/>
  <c r="O62" i="79"/>
  <c r="M62" i="79"/>
  <c r="AV61" i="79"/>
  <c r="AU61" i="79"/>
  <c r="AT61" i="79"/>
  <c r="AS61" i="79"/>
  <c r="AR61" i="79"/>
  <c r="AQ61" i="79"/>
  <c r="AP61" i="79"/>
  <c r="AO61" i="79"/>
  <c r="AN61" i="79"/>
  <c r="AM61" i="79"/>
  <c r="AL61" i="79"/>
  <c r="AJ61" i="79"/>
  <c r="AI61" i="79"/>
  <c r="AH61" i="79"/>
  <c r="AG61" i="79"/>
  <c r="AE61" i="79"/>
  <c r="R61" i="79"/>
  <c r="Q61" i="79"/>
  <c r="P61" i="79"/>
  <c r="O61" i="79"/>
  <c r="M61" i="79"/>
  <c r="AV60" i="79"/>
  <c r="AU60" i="79"/>
  <c r="AT60" i="79"/>
  <c r="AS60" i="79"/>
  <c r="AR60" i="79"/>
  <c r="AQ60" i="79"/>
  <c r="AP60" i="79"/>
  <c r="AJ60" i="79"/>
  <c r="AI60" i="79"/>
  <c r="AH60" i="79"/>
  <c r="AG60" i="79"/>
  <c r="AE60" i="79"/>
  <c r="R60" i="79"/>
  <c r="Q60" i="79"/>
  <c r="P60" i="79"/>
  <c r="O60" i="79"/>
  <c r="M60" i="79"/>
  <c r="AV59" i="79"/>
  <c r="AU59" i="79"/>
  <c r="AT59" i="79"/>
  <c r="AS59" i="79"/>
  <c r="AR59" i="79"/>
  <c r="AQ59" i="79"/>
  <c r="AP59" i="79"/>
  <c r="AO59" i="79"/>
  <c r="AN59" i="79"/>
  <c r="AM59" i="79"/>
  <c r="AL59" i="79"/>
  <c r="AJ59" i="79"/>
  <c r="AI59" i="79"/>
  <c r="AH59" i="79"/>
  <c r="AG59" i="79"/>
  <c r="AE59" i="79"/>
  <c r="R59" i="79"/>
  <c r="Q59" i="79"/>
  <c r="P59" i="79"/>
  <c r="O59" i="79"/>
  <c r="M59" i="79"/>
  <c r="AV58" i="79"/>
  <c r="AU58" i="79"/>
  <c r="AT58" i="79"/>
  <c r="AS58" i="79"/>
  <c r="AR58" i="79"/>
  <c r="AQ58" i="79"/>
  <c r="AP58" i="79"/>
  <c r="AO58" i="79"/>
  <c r="AN58" i="79"/>
  <c r="AM58" i="79"/>
  <c r="AJ58" i="79"/>
  <c r="AI58" i="79"/>
  <c r="AH58" i="79"/>
  <c r="AG58" i="79"/>
  <c r="AE58" i="79"/>
  <c r="R58" i="79"/>
  <c r="Q58" i="79"/>
  <c r="P58" i="79"/>
  <c r="O58" i="79"/>
  <c r="M58" i="79"/>
  <c r="AW57" i="79"/>
  <c r="AV57" i="79"/>
  <c r="AU57" i="79"/>
  <c r="AT57" i="79"/>
  <c r="AS57" i="79"/>
  <c r="AR57" i="79"/>
  <c r="AQ57" i="79"/>
  <c r="AP57" i="79"/>
  <c r="AO57" i="79"/>
  <c r="AN57" i="79"/>
  <c r="AM57" i="79"/>
  <c r="AL57" i="79"/>
  <c r="AJ57" i="79"/>
  <c r="AI57" i="79"/>
  <c r="AH57" i="79"/>
  <c r="AG57" i="79"/>
  <c r="AE57" i="79"/>
  <c r="R57" i="79"/>
  <c r="Q57" i="79"/>
  <c r="P57" i="79"/>
  <c r="O57" i="79"/>
  <c r="M57" i="79"/>
  <c r="AV56" i="79"/>
  <c r="AU56" i="79"/>
  <c r="AT56" i="79"/>
  <c r="AS56" i="79"/>
  <c r="AR56" i="79"/>
  <c r="AQ56" i="79"/>
  <c r="AP56" i="79"/>
  <c r="AO56" i="79"/>
  <c r="AN56" i="79"/>
  <c r="AM56" i="79"/>
  <c r="AL56" i="79"/>
  <c r="AJ56" i="79"/>
  <c r="AI56" i="79"/>
  <c r="AH56" i="79"/>
  <c r="AG56" i="79"/>
  <c r="AE56" i="79"/>
  <c r="R56" i="79"/>
  <c r="Q56" i="79"/>
  <c r="P56" i="79"/>
  <c r="O56" i="79"/>
  <c r="M56" i="79"/>
  <c r="AV55" i="79"/>
  <c r="AU55" i="79"/>
  <c r="AT55" i="79"/>
  <c r="AS55" i="79"/>
  <c r="AR55" i="79"/>
  <c r="AQ55" i="79"/>
  <c r="AP55" i="79"/>
  <c r="AO55" i="79"/>
  <c r="AN55" i="79"/>
  <c r="AM55" i="79"/>
  <c r="AL55" i="79"/>
  <c r="AJ55" i="79"/>
  <c r="AI55" i="79"/>
  <c r="AH55" i="79"/>
  <c r="AG55" i="79"/>
  <c r="AE55" i="79"/>
  <c r="R55" i="79"/>
  <c r="Q55" i="79"/>
  <c r="P55" i="79"/>
  <c r="O55" i="79"/>
  <c r="M55" i="79"/>
  <c r="AV54" i="79"/>
  <c r="AW54" i="79" s="1"/>
  <c r="AU54" i="79"/>
  <c r="AT54" i="79"/>
  <c r="AS54" i="79"/>
  <c r="AR54" i="79"/>
  <c r="AQ54" i="79"/>
  <c r="AP54" i="79"/>
  <c r="AO54" i="79"/>
  <c r="AN54" i="79"/>
  <c r="AM54" i="79"/>
  <c r="AL54" i="79"/>
  <c r="AJ54" i="79"/>
  <c r="AI54" i="79"/>
  <c r="AH54" i="79"/>
  <c r="AG54" i="79"/>
  <c r="AE54" i="79"/>
  <c r="R54" i="79"/>
  <c r="Q54" i="79"/>
  <c r="P54" i="79"/>
  <c r="O54" i="79"/>
  <c r="M54" i="79"/>
  <c r="AV53" i="79"/>
  <c r="AU53" i="79"/>
  <c r="AT53" i="79"/>
  <c r="AS53" i="79"/>
  <c r="AR53" i="79"/>
  <c r="AQ53" i="79"/>
  <c r="AP53" i="79"/>
  <c r="AO53" i="79"/>
  <c r="AN53" i="79"/>
  <c r="AM53" i="79"/>
  <c r="AL53" i="79"/>
  <c r="AJ53" i="79"/>
  <c r="AI53" i="79"/>
  <c r="AH53" i="79"/>
  <c r="AG53" i="79"/>
  <c r="AE53" i="79"/>
  <c r="R53" i="79"/>
  <c r="Q53" i="79"/>
  <c r="P53" i="79"/>
  <c r="O53" i="79"/>
  <c r="M53" i="79"/>
  <c r="AV52" i="79"/>
  <c r="AU52" i="79"/>
  <c r="AT52" i="79"/>
  <c r="AS52" i="79"/>
  <c r="AR52" i="79"/>
  <c r="AQ52" i="79"/>
  <c r="AP52" i="79"/>
  <c r="AO52" i="79"/>
  <c r="AN52" i="79"/>
  <c r="AM52" i="79"/>
  <c r="AL52" i="79"/>
  <c r="AJ52" i="79"/>
  <c r="AI52" i="79"/>
  <c r="AH52" i="79"/>
  <c r="AG52" i="79"/>
  <c r="AE52" i="79"/>
  <c r="R52" i="79"/>
  <c r="Q52" i="79"/>
  <c r="P52" i="79"/>
  <c r="O52" i="79"/>
  <c r="M52" i="79"/>
  <c r="AV51" i="79"/>
  <c r="AU51" i="79"/>
  <c r="AT51" i="79"/>
  <c r="AS51" i="79"/>
  <c r="AR51" i="79"/>
  <c r="AQ51" i="79"/>
  <c r="AP51" i="79"/>
  <c r="AO51" i="79"/>
  <c r="AN51" i="79"/>
  <c r="AM51" i="79"/>
  <c r="AL51" i="79"/>
  <c r="AJ51" i="79"/>
  <c r="AI51" i="79"/>
  <c r="AH51" i="79"/>
  <c r="AG51" i="79"/>
  <c r="AE51" i="79"/>
  <c r="R51" i="79"/>
  <c r="Q51" i="79"/>
  <c r="P51" i="79"/>
  <c r="O51" i="79"/>
  <c r="M51" i="79"/>
  <c r="AV50" i="79"/>
  <c r="AU50" i="79"/>
  <c r="AT50" i="79"/>
  <c r="AS50" i="79"/>
  <c r="AR50" i="79"/>
  <c r="AQ50" i="79"/>
  <c r="AP50" i="79"/>
  <c r="AO50" i="79"/>
  <c r="AN50" i="79"/>
  <c r="AM50" i="79"/>
  <c r="AL50" i="79"/>
  <c r="AJ50" i="79"/>
  <c r="AI50" i="79"/>
  <c r="AH50" i="79"/>
  <c r="AG50" i="79"/>
  <c r="AE50" i="79"/>
  <c r="R50" i="79"/>
  <c r="Q50" i="79"/>
  <c r="P50" i="79"/>
  <c r="O50" i="79"/>
  <c r="M50" i="79"/>
  <c r="AV49" i="79"/>
  <c r="AW49" i="79" s="1"/>
  <c r="AU49" i="79"/>
  <c r="AT49" i="79"/>
  <c r="AS49" i="79"/>
  <c r="AR49" i="79"/>
  <c r="AQ49" i="79"/>
  <c r="AP49" i="79"/>
  <c r="AO49" i="79"/>
  <c r="AN49" i="79"/>
  <c r="AM49" i="79"/>
  <c r="AL49" i="79"/>
  <c r="AJ49" i="79"/>
  <c r="AI49" i="79"/>
  <c r="AH49" i="79"/>
  <c r="AG49" i="79"/>
  <c r="AE49" i="79"/>
  <c r="R49" i="79"/>
  <c r="Q49" i="79"/>
  <c r="P49" i="79"/>
  <c r="O49" i="79"/>
  <c r="M49" i="79"/>
  <c r="AV48" i="79"/>
  <c r="AU48" i="79"/>
  <c r="AT48" i="79"/>
  <c r="AS48" i="79"/>
  <c r="AR48" i="79"/>
  <c r="AQ48" i="79"/>
  <c r="AP48" i="79"/>
  <c r="AO48" i="79"/>
  <c r="AN48" i="79"/>
  <c r="AM48" i="79"/>
  <c r="AL48" i="79"/>
  <c r="AJ48" i="79"/>
  <c r="AI48" i="79"/>
  <c r="AH48" i="79"/>
  <c r="AG48" i="79"/>
  <c r="AE48" i="79"/>
  <c r="R48" i="79"/>
  <c r="Q48" i="79"/>
  <c r="P48" i="79"/>
  <c r="O48" i="79"/>
  <c r="M48" i="79"/>
  <c r="AV47" i="79"/>
  <c r="AU47" i="79"/>
  <c r="AT47" i="79"/>
  <c r="AS47" i="79"/>
  <c r="AR47" i="79"/>
  <c r="AQ47" i="79"/>
  <c r="AP47" i="79"/>
  <c r="AO47" i="79"/>
  <c r="AN47" i="79"/>
  <c r="AM47" i="79"/>
  <c r="AL47" i="79"/>
  <c r="AJ47" i="79"/>
  <c r="AI47" i="79"/>
  <c r="AH47" i="79"/>
  <c r="AG47" i="79"/>
  <c r="AE47" i="79"/>
  <c r="R47" i="79"/>
  <c r="Q47" i="79"/>
  <c r="P47" i="79"/>
  <c r="O47" i="79"/>
  <c r="M47" i="79"/>
  <c r="AV46" i="79"/>
  <c r="AW46" i="79" s="1"/>
  <c r="AU46" i="79"/>
  <c r="AT46" i="79"/>
  <c r="AS46" i="79"/>
  <c r="AR46" i="79"/>
  <c r="AQ46" i="79"/>
  <c r="AP46" i="79"/>
  <c r="AO46" i="79"/>
  <c r="AN46" i="79"/>
  <c r="AM46" i="79"/>
  <c r="AL46" i="79"/>
  <c r="AJ46" i="79"/>
  <c r="AI46" i="79"/>
  <c r="AH46" i="79"/>
  <c r="AG46" i="79"/>
  <c r="AE46" i="79"/>
  <c r="R46" i="79"/>
  <c r="Q46" i="79"/>
  <c r="P46" i="79"/>
  <c r="O46" i="79"/>
  <c r="M46" i="79"/>
  <c r="AV45" i="79"/>
  <c r="AU45" i="79"/>
  <c r="AT45" i="79"/>
  <c r="AS45" i="79"/>
  <c r="AR45" i="79"/>
  <c r="AQ45" i="79"/>
  <c r="AP45" i="79"/>
  <c r="AO45" i="79"/>
  <c r="AN45" i="79"/>
  <c r="AM45" i="79"/>
  <c r="AL45" i="79"/>
  <c r="AJ45" i="79"/>
  <c r="AI45" i="79"/>
  <c r="AH45" i="79"/>
  <c r="AG45" i="79"/>
  <c r="AE45" i="79"/>
  <c r="R45" i="79"/>
  <c r="Q45" i="79"/>
  <c r="P45" i="79"/>
  <c r="O45" i="79"/>
  <c r="M45" i="79"/>
  <c r="AV44" i="79"/>
  <c r="AW44" i="79" s="1"/>
  <c r="AU44" i="79"/>
  <c r="AT44" i="79"/>
  <c r="AS44" i="79"/>
  <c r="AR44" i="79"/>
  <c r="AQ44" i="79"/>
  <c r="AP44" i="79"/>
  <c r="AO44" i="79"/>
  <c r="AN44" i="79"/>
  <c r="AM44" i="79"/>
  <c r="AL44" i="79"/>
  <c r="AJ44" i="79"/>
  <c r="AI44" i="79"/>
  <c r="AH44" i="79"/>
  <c r="AG44" i="79"/>
  <c r="AE44" i="79"/>
  <c r="R44" i="79"/>
  <c r="Q44" i="79"/>
  <c r="P44" i="79"/>
  <c r="O44" i="79"/>
  <c r="M44" i="79"/>
  <c r="AV43" i="79"/>
  <c r="AU43" i="79"/>
  <c r="AT43" i="79"/>
  <c r="AS43" i="79"/>
  <c r="AR43" i="79"/>
  <c r="AQ43" i="79"/>
  <c r="AP43" i="79"/>
  <c r="AO43" i="79"/>
  <c r="AN43" i="79"/>
  <c r="AM43" i="79"/>
  <c r="AL43" i="79"/>
  <c r="AJ43" i="79"/>
  <c r="AI43" i="79"/>
  <c r="AH43" i="79"/>
  <c r="AG43" i="79"/>
  <c r="AE43" i="79"/>
  <c r="R43" i="79"/>
  <c r="Q43" i="79"/>
  <c r="P43" i="79"/>
  <c r="O43" i="79"/>
  <c r="M43" i="79"/>
  <c r="AV42" i="79"/>
  <c r="AU42" i="79"/>
  <c r="AT42" i="79"/>
  <c r="AS42" i="79"/>
  <c r="AR42" i="79"/>
  <c r="AQ42" i="79"/>
  <c r="AP42" i="79"/>
  <c r="AO42" i="79"/>
  <c r="AN42" i="79"/>
  <c r="AM42" i="79"/>
  <c r="AL42" i="79"/>
  <c r="AJ42" i="79"/>
  <c r="AI42" i="79"/>
  <c r="AH42" i="79"/>
  <c r="AG42" i="79"/>
  <c r="AE42" i="79"/>
  <c r="R42" i="79"/>
  <c r="Q42" i="79"/>
  <c r="P42" i="79"/>
  <c r="O42" i="79"/>
  <c r="M42" i="79"/>
  <c r="AV41" i="79"/>
  <c r="AU41" i="79"/>
  <c r="AT41" i="79"/>
  <c r="AS41" i="79"/>
  <c r="AR41" i="79"/>
  <c r="AQ41" i="79"/>
  <c r="AP41" i="79"/>
  <c r="AO41" i="79"/>
  <c r="AN41" i="79"/>
  <c r="AM41" i="79"/>
  <c r="AL41" i="79"/>
  <c r="AJ41" i="79"/>
  <c r="AI41" i="79"/>
  <c r="AH41" i="79"/>
  <c r="AG41" i="79"/>
  <c r="AE41" i="79"/>
  <c r="R41" i="79"/>
  <c r="Q41" i="79"/>
  <c r="P41" i="79"/>
  <c r="O41" i="79"/>
  <c r="M41" i="79"/>
  <c r="AV40" i="79"/>
  <c r="AW40" i="79" s="1"/>
  <c r="AU40" i="79"/>
  <c r="AT40" i="79"/>
  <c r="AS40" i="79"/>
  <c r="AR40" i="79"/>
  <c r="AQ40" i="79"/>
  <c r="AP40" i="79"/>
  <c r="AO40" i="79"/>
  <c r="AN40" i="79"/>
  <c r="AM40" i="79"/>
  <c r="AL40" i="79"/>
  <c r="AJ40" i="79"/>
  <c r="AI40" i="79"/>
  <c r="AH40" i="79"/>
  <c r="AG40" i="79"/>
  <c r="AE40" i="79"/>
  <c r="R40" i="79"/>
  <c r="Q40" i="79"/>
  <c r="P40" i="79"/>
  <c r="O40" i="79"/>
  <c r="M40" i="79"/>
  <c r="AV39" i="79"/>
  <c r="AW39" i="79" s="1"/>
  <c r="AU39" i="79"/>
  <c r="AT39" i="79"/>
  <c r="AS39" i="79"/>
  <c r="AR39" i="79"/>
  <c r="AQ39" i="79"/>
  <c r="AP39" i="79"/>
  <c r="AO39" i="79"/>
  <c r="AN39" i="79"/>
  <c r="AM39" i="79"/>
  <c r="AL39" i="79"/>
  <c r="AJ39" i="79"/>
  <c r="AI39" i="79"/>
  <c r="AH39" i="79"/>
  <c r="AG39" i="79"/>
  <c r="AE39" i="79"/>
  <c r="R39" i="79"/>
  <c r="Q39" i="79"/>
  <c r="P39" i="79"/>
  <c r="O39" i="79"/>
  <c r="M39" i="79"/>
  <c r="AL37" i="79"/>
  <c r="T37" i="79"/>
  <c r="AV33" i="79"/>
  <c r="AU33" i="79"/>
  <c r="AT33" i="79"/>
  <c r="AS33" i="79"/>
  <c r="AR33" i="79"/>
  <c r="AQ33" i="79"/>
  <c r="AP33" i="79"/>
  <c r="AO33" i="79"/>
  <c r="AN33" i="79"/>
  <c r="AM33" i="79"/>
  <c r="AL33" i="79"/>
  <c r="AE33" i="79"/>
  <c r="M33" i="79"/>
  <c r="AD32" i="79"/>
  <c r="AJ32" i="79" s="1"/>
  <c r="AC32" i="79"/>
  <c r="AI32" i="79" s="1"/>
  <c r="AB32" i="79"/>
  <c r="AT32" i="79" s="1"/>
  <c r="AA32" i="79"/>
  <c r="Z32" i="79"/>
  <c r="AR32" i="79" s="1"/>
  <c r="Y32" i="79"/>
  <c r="X32" i="79"/>
  <c r="W32" i="79"/>
  <c r="V32" i="79"/>
  <c r="U32" i="79"/>
  <c r="T32" i="79"/>
  <c r="AG32" i="79" s="1"/>
  <c r="L32" i="79"/>
  <c r="R32" i="79" s="1"/>
  <c r="K32" i="79"/>
  <c r="Q32" i="79" s="1"/>
  <c r="J32" i="79"/>
  <c r="I32" i="79"/>
  <c r="H32" i="79"/>
  <c r="G32" i="79"/>
  <c r="P32" i="79" s="1"/>
  <c r="F32" i="79"/>
  <c r="E32" i="79"/>
  <c r="D32" i="79"/>
  <c r="C32" i="79"/>
  <c r="B32" i="79"/>
  <c r="O32" i="79" s="1"/>
  <c r="AV31" i="79"/>
  <c r="AW31" i="79" s="1"/>
  <c r="AU31" i="79"/>
  <c r="AT31" i="79"/>
  <c r="AS31" i="79"/>
  <c r="AR31" i="79"/>
  <c r="AQ31" i="79"/>
  <c r="AP31" i="79"/>
  <c r="AO31" i="79"/>
  <c r="AN31" i="79"/>
  <c r="AM31" i="79"/>
  <c r="AL31" i="79"/>
  <c r="AJ31" i="79"/>
  <c r="AI31" i="79"/>
  <c r="AH31" i="79"/>
  <c r="AG31" i="79"/>
  <c r="AE31" i="79"/>
  <c r="R31" i="79"/>
  <c r="Q31" i="79"/>
  <c r="P31" i="79"/>
  <c r="O31" i="79"/>
  <c r="M31" i="79"/>
  <c r="AV30" i="79"/>
  <c r="AU30" i="79"/>
  <c r="AT30" i="79"/>
  <c r="AS30" i="79"/>
  <c r="AR30" i="79"/>
  <c r="AQ30" i="79"/>
  <c r="AP30" i="79"/>
  <c r="AO30" i="79"/>
  <c r="AN30" i="79"/>
  <c r="AM30" i="79"/>
  <c r="AL30" i="79"/>
  <c r="AJ30" i="79"/>
  <c r="AI30" i="79"/>
  <c r="AH30" i="79"/>
  <c r="AG30" i="79"/>
  <c r="AE30" i="79"/>
  <c r="R30" i="79"/>
  <c r="Q30" i="79"/>
  <c r="P30" i="79"/>
  <c r="O30" i="79"/>
  <c r="M30" i="79"/>
  <c r="AV29" i="79"/>
  <c r="AW29" i="79" s="1"/>
  <c r="AU29" i="79"/>
  <c r="AT29" i="79"/>
  <c r="AS29" i="79"/>
  <c r="AR29" i="79"/>
  <c r="AQ29" i="79"/>
  <c r="AP29" i="79"/>
  <c r="AO29" i="79"/>
  <c r="AN29" i="79"/>
  <c r="AM29" i="79"/>
  <c r="AL29" i="79"/>
  <c r="AJ29" i="79"/>
  <c r="AI29" i="79"/>
  <c r="AH29" i="79"/>
  <c r="AG29" i="79"/>
  <c r="AE29" i="79"/>
  <c r="R29" i="79"/>
  <c r="Q29" i="79"/>
  <c r="P29" i="79"/>
  <c r="O29" i="79"/>
  <c r="M29" i="79"/>
  <c r="AV28" i="79"/>
  <c r="AU28" i="79"/>
  <c r="AT28" i="79"/>
  <c r="AS28" i="79"/>
  <c r="AR28" i="79"/>
  <c r="AQ28" i="79"/>
  <c r="AP28" i="79"/>
  <c r="AO28" i="79"/>
  <c r="AN28" i="79"/>
  <c r="AM28" i="79"/>
  <c r="AL28" i="79"/>
  <c r="AJ28" i="79"/>
  <c r="AI28" i="79"/>
  <c r="AH28" i="79"/>
  <c r="AG28" i="79"/>
  <c r="AE28" i="79"/>
  <c r="R28" i="79"/>
  <c r="Q28" i="79"/>
  <c r="P28" i="79"/>
  <c r="O28" i="79"/>
  <c r="M28" i="79"/>
  <c r="AW27" i="79"/>
  <c r="AV27" i="79"/>
  <c r="AU27" i="79"/>
  <c r="AT27" i="79"/>
  <c r="AS27" i="79"/>
  <c r="AR27" i="79"/>
  <c r="AQ27" i="79"/>
  <c r="AP27" i="79"/>
  <c r="AO27" i="79"/>
  <c r="AN27" i="79"/>
  <c r="AM27" i="79"/>
  <c r="AL27" i="79"/>
  <c r="AJ27" i="79"/>
  <c r="AI27" i="79"/>
  <c r="AH27" i="79"/>
  <c r="AG27" i="79"/>
  <c r="AE27" i="79"/>
  <c r="R27" i="79"/>
  <c r="Q27" i="79"/>
  <c r="P27" i="79"/>
  <c r="O27" i="79"/>
  <c r="M27" i="79"/>
  <c r="AV26" i="79"/>
  <c r="AW26" i="79" s="1"/>
  <c r="AU26" i="79"/>
  <c r="AT26" i="79"/>
  <c r="AS26" i="79"/>
  <c r="AR26" i="79"/>
  <c r="AQ26" i="79"/>
  <c r="AP26" i="79"/>
  <c r="AO26" i="79"/>
  <c r="AN26" i="79"/>
  <c r="AM26" i="79"/>
  <c r="AL26" i="79"/>
  <c r="AJ26" i="79"/>
  <c r="AI26" i="79"/>
  <c r="AH26" i="79"/>
  <c r="AG26" i="79"/>
  <c r="AE26" i="79"/>
  <c r="R26" i="79"/>
  <c r="Q26" i="79"/>
  <c r="P26" i="79"/>
  <c r="O26" i="79"/>
  <c r="M26" i="79"/>
  <c r="AV25" i="79"/>
  <c r="AU25" i="79"/>
  <c r="AT25" i="79"/>
  <c r="AS25" i="79"/>
  <c r="AR25" i="79"/>
  <c r="AQ25" i="79"/>
  <c r="AP25" i="79"/>
  <c r="AO25" i="79"/>
  <c r="AN25" i="79"/>
  <c r="AM25" i="79"/>
  <c r="AL25" i="79"/>
  <c r="AJ25" i="79"/>
  <c r="AI25" i="79"/>
  <c r="AH25" i="79"/>
  <c r="AG25" i="79"/>
  <c r="AE25" i="79"/>
  <c r="R25" i="79"/>
  <c r="Q25" i="79"/>
  <c r="P25" i="79"/>
  <c r="O25" i="79"/>
  <c r="M25" i="79"/>
  <c r="AW24" i="79"/>
  <c r="AV24" i="79"/>
  <c r="AU24" i="79"/>
  <c r="AT24" i="79"/>
  <c r="AS24" i="79"/>
  <c r="AR24" i="79"/>
  <c r="AQ24" i="79"/>
  <c r="AP24" i="79"/>
  <c r="AO24" i="79"/>
  <c r="AN24" i="79"/>
  <c r="AM24" i="79"/>
  <c r="AL24" i="79"/>
  <c r="AJ24" i="79"/>
  <c r="AI24" i="79"/>
  <c r="AH24" i="79"/>
  <c r="AG24" i="79"/>
  <c r="AE24" i="79"/>
  <c r="R24" i="79"/>
  <c r="Q24" i="79"/>
  <c r="P24" i="79"/>
  <c r="O24" i="79"/>
  <c r="M24" i="79"/>
  <c r="AV23" i="79"/>
  <c r="AU23" i="79"/>
  <c r="AT23" i="79"/>
  <c r="AS23" i="79"/>
  <c r="AR23" i="79"/>
  <c r="AQ23" i="79"/>
  <c r="AP23" i="79"/>
  <c r="AO23" i="79"/>
  <c r="AN23" i="79"/>
  <c r="AM23" i="79"/>
  <c r="AL23" i="79"/>
  <c r="AJ23" i="79"/>
  <c r="AI23" i="79"/>
  <c r="AH23" i="79"/>
  <c r="AG23" i="79"/>
  <c r="AE23" i="79"/>
  <c r="R23" i="79"/>
  <c r="Q23" i="79"/>
  <c r="P23" i="79"/>
  <c r="O23" i="79"/>
  <c r="M23" i="79"/>
  <c r="AV22" i="79"/>
  <c r="AU22" i="79"/>
  <c r="AT22" i="79"/>
  <c r="AS22" i="79"/>
  <c r="AR22" i="79"/>
  <c r="AQ22" i="79"/>
  <c r="AP22" i="79"/>
  <c r="AO22" i="79"/>
  <c r="AN22" i="79"/>
  <c r="AM22" i="79"/>
  <c r="AL22" i="79"/>
  <c r="AJ22" i="79"/>
  <c r="AI22" i="79"/>
  <c r="AH22" i="79"/>
  <c r="AG22" i="79"/>
  <c r="AE22" i="79"/>
  <c r="R22" i="79"/>
  <c r="Q22" i="79"/>
  <c r="P22" i="79"/>
  <c r="O22" i="79"/>
  <c r="M22" i="79"/>
  <c r="AV21" i="79"/>
  <c r="AW21" i="79" s="1"/>
  <c r="AU21" i="79"/>
  <c r="AT21" i="79"/>
  <c r="AS21" i="79"/>
  <c r="AR21" i="79"/>
  <c r="AQ21" i="79"/>
  <c r="AP21" i="79"/>
  <c r="AO21" i="79"/>
  <c r="AN21" i="79"/>
  <c r="AM21" i="79"/>
  <c r="AL21" i="79"/>
  <c r="AJ21" i="79"/>
  <c r="AI21" i="79"/>
  <c r="AH21" i="79"/>
  <c r="AG21" i="79"/>
  <c r="AE21" i="79"/>
  <c r="R21" i="79"/>
  <c r="Q21" i="79"/>
  <c r="P21" i="79"/>
  <c r="O21" i="79"/>
  <c r="M21" i="79"/>
  <c r="AV20" i="79"/>
  <c r="AU20" i="79"/>
  <c r="AW20" i="79" s="1"/>
  <c r="AT20" i="79"/>
  <c r="AS20" i="79"/>
  <c r="AR20" i="79"/>
  <c r="AQ20" i="79"/>
  <c r="AP20" i="79"/>
  <c r="AO20" i="79"/>
  <c r="AN20" i="79"/>
  <c r="AM20" i="79"/>
  <c r="AL20" i="79"/>
  <c r="AJ20" i="79"/>
  <c r="AI20" i="79"/>
  <c r="AH20" i="79"/>
  <c r="AG20" i="79"/>
  <c r="AE20" i="79"/>
  <c r="R20" i="79"/>
  <c r="Q20" i="79"/>
  <c r="P20" i="79"/>
  <c r="O20" i="79"/>
  <c r="M20" i="79"/>
  <c r="AV19" i="79"/>
  <c r="AW19" i="79" s="1"/>
  <c r="AU19" i="79"/>
  <c r="AT19" i="79"/>
  <c r="AS19" i="79"/>
  <c r="AR19" i="79"/>
  <c r="AQ19" i="79"/>
  <c r="AP19" i="79"/>
  <c r="AO19" i="79"/>
  <c r="AN19" i="79"/>
  <c r="AM19" i="79"/>
  <c r="AL19" i="79"/>
  <c r="AJ19" i="79"/>
  <c r="AI19" i="79"/>
  <c r="AH19" i="79"/>
  <c r="AG19" i="79"/>
  <c r="AE19" i="79"/>
  <c r="R19" i="79"/>
  <c r="Q19" i="79"/>
  <c r="P19" i="79"/>
  <c r="O19" i="79"/>
  <c r="M19" i="79"/>
  <c r="AV18" i="79"/>
  <c r="AU18" i="79"/>
  <c r="AT18" i="79"/>
  <c r="AS18" i="79"/>
  <c r="AR18" i="79"/>
  <c r="AQ18" i="79"/>
  <c r="AP18" i="79"/>
  <c r="AO18" i="79"/>
  <c r="AN18" i="79"/>
  <c r="AM18" i="79"/>
  <c r="AL18" i="79"/>
  <c r="AJ18" i="79"/>
  <c r="AI18" i="79"/>
  <c r="AH18" i="79"/>
  <c r="AG18" i="79"/>
  <c r="AE18" i="79"/>
  <c r="R18" i="79"/>
  <c r="Q18" i="79"/>
  <c r="P18" i="79"/>
  <c r="O18" i="79"/>
  <c r="M18" i="79"/>
  <c r="AV17" i="79"/>
  <c r="AU17" i="79"/>
  <c r="AT17" i="79"/>
  <c r="AS17" i="79"/>
  <c r="AR17" i="79"/>
  <c r="AQ17" i="79"/>
  <c r="AP17" i="79"/>
  <c r="AO17" i="79"/>
  <c r="AN17" i="79"/>
  <c r="AM17" i="79"/>
  <c r="AL17" i="79"/>
  <c r="AJ17" i="79"/>
  <c r="AI17" i="79"/>
  <c r="AH17" i="79"/>
  <c r="AG17" i="79"/>
  <c r="AE17" i="79"/>
  <c r="R17" i="79"/>
  <c r="Q17" i="79"/>
  <c r="P17" i="79"/>
  <c r="O17" i="79"/>
  <c r="M17" i="79"/>
  <c r="AV16" i="79"/>
  <c r="AU16" i="79"/>
  <c r="AW16" i="79" s="1"/>
  <c r="AT16" i="79"/>
  <c r="AS16" i="79"/>
  <c r="AR16" i="79"/>
  <c r="AQ16" i="79"/>
  <c r="AP16" i="79"/>
  <c r="AO16" i="79"/>
  <c r="AN16" i="79"/>
  <c r="AM16" i="79"/>
  <c r="AL16" i="79"/>
  <c r="AJ16" i="79"/>
  <c r="AI16" i="79"/>
  <c r="AH16" i="79"/>
  <c r="AG16" i="79"/>
  <c r="AE16" i="79"/>
  <c r="R16" i="79"/>
  <c r="Q16" i="79"/>
  <c r="P16" i="79"/>
  <c r="O16" i="79"/>
  <c r="M16" i="79"/>
  <c r="AV15" i="79"/>
  <c r="AU15" i="79"/>
  <c r="AW15" i="79" s="1"/>
  <c r="AT15" i="79"/>
  <c r="AS15" i="79"/>
  <c r="AR15" i="79"/>
  <c r="AQ15" i="79"/>
  <c r="AP15" i="79"/>
  <c r="AO15" i="79"/>
  <c r="AN15" i="79"/>
  <c r="AM15" i="79"/>
  <c r="AL15" i="79"/>
  <c r="AJ15" i="79"/>
  <c r="AI15" i="79"/>
  <c r="AH15" i="79"/>
  <c r="AG15" i="79"/>
  <c r="AE15" i="79"/>
  <c r="R15" i="79"/>
  <c r="Q15" i="79"/>
  <c r="P15" i="79"/>
  <c r="O15" i="79"/>
  <c r="M15" i="79"/>
  <c r="AV14" i="79"/>
  <c r="AW14" i="79" s="1"/>
  <c r="AU14" i="79"/>
  <c r="AT14" i="79"/>
  <c r="AS14" i="79"/>
  <c r="AR14" i="79"/>
  <c r="AQ14" i="79"/>
  <c r="AP14" i="79"/>
  <c r="AO14" i="79"/>
  <c r="AN14" i="79"/>
  <c r="AM14" i="79"/>
  <c r="AL14" i="79"/>
  <c r="AJ14" i="79"/>
  <c r="AI14" i="79"/>
  <c r="AH14" i="79"/>
  <c r="AG14" i="79"/>
  <c r="AE14" i="79"/>
  <c r="R14" i="79"/>
  <c r="Q14" i="79"/>
  <c r="P14" i="79"/>
  <c r="O14" i="79"/>
  <c r="M14" i="79"/>
  <c r="AV13" i="79"/>
  <c r="AU13" i="79"/>
  <c r="AT13" i="79"/>
  <c r="AS13" i="79"/>
  <c r="AR13" i="79"/>
  <c r="AQ13" i="79"/>
  <c r="AP13" i="79"/>
  <c r="AO13" i="79"/>
  <c r="AN13" i="79"/>
  <c r="AM13" i="79"/>
  <c r="AL13" i="79"/>
  <c r="AJ13" i="79"/>
  <c r="AI13" i="79"/>
  <c r="AH13" i="79"/>
  <c r="AG13" i="79"/>
  <c r="AE13" i="79"/>
  <c r="R13" i="79"/>
  <c r="Q13" i="79"/>
  <c r="P13" i="79"/>
  <c r="O13" i="79"/>
  <c r="M13" i="79"/>
  <c r="AV12" i="79"/>
  <c r="AU12" i="79"/>
  <c r="AW12" i="79" s="1"/>
  <c r="AT12" i="79"/>
  <c r="AS12" i="79"/>
  <c r="AR12" i="79"/>
  <c r="AQ12" i="79"/>
  <c r="AP12" i="79"/>
  <c r="AO12" i="79"/>
  <c r="AN12" i="79"/>
  <c r="AM12" i="79"/>
  <c r="AL12" i="79"/>
  <c r="AJ12" i="79"/>
  <c r="AI12" i="79"/>
  <c r="AH12" i="79"/>
  <c r="AG12" i="79"/>
  <c r="AE12" i="79"/>
  <c r="R12" i="79"/>
  <c r="Q12" i="79"/>
  <c r="P12" i="79"/>
  <c r="O12" i="79"/>
  <c r="M12" i="79"/>
  <c r="AV11" i="79"/>
  <c r="AU11" i="79"/>
  <c r="AW11" i="79" s="1"/>
  <c r="AT11" i="79"/>
  <c r="AS11" i="79"/>
  <c r="AR11" i="79"/>
  <c r="AQ11" i="79"/>
  <c r="AP11" i="79"/>
  <c r="AO11" i="79"/>
  <c r="AN11" i="79"/>
  <c r="AM11" i="79"/>
  <c r="AL11" i="79"/>
  <c r="AJ11" i="79"/>
  <c r="AI11" i="79"/>
  <c r="AH11" i="79"/>
  <c r="AG11" i="79"/>
  <c r="AE11" i="79"/>
  <c r="R11" i="79"/>
  <c r="Q11" i="79"/>
  <c r="P11" i="79"/>
  <c r="O11" i="79"/>
  <c r="M11" i="79"/>
  <c r="AV10" i="79"/>
  <c r="AU10" i="79"/>
  <c r="AT10" i="79"/>
  <c r="AS10" i="79"/>
  <c r="AR10" i="79"/>
  <c r="AQ10" i="79"/>
  <c r="AP10" i="79"/>
  <c r="AO10" i="79"/>
  <c r="AN10" i="79"/>
  <c r="AM10" i="79"/>
  <c r="AL10" i="79"/>
  <c r="AJ10" i="79"/>
  <c r="AI10" i="79"/>
  <c r="AH10" i="79"/>
  <c r="AG10" i="79"/>
  <c r="AE10" i="79"/>
  <c r="R10" i="79"/>
  <c r="Q10" i="79"/>
  <c r="P10" i="79"/>
  <c r="O10" i="79"/>
  <c r="M10" i="79"/>
  <c r="AV9" i="79"/>
  <c r="AU9" i="79"/>
  <c r="AT9" i="79"/>
  <c r="AS9" i="79"/>
  <c r="AR9" i="79"/>
  <c r="AQ9" i="79"/>
  <c r="AP9" i="79"/>
  <c r="AO9" i="79"/>
  <c r="AN9" i="79"/>
  <c r="AM9" i="79"/>
  <c r="AL9" i="79"/>
  <c r="AJ9" i="79"/>
  <c r="AI9" i="79"/>
  <c r="AH9" i="79"/>
  <c r="AG9" i="79"/>
  <c r="AE9" i="79"/>
  <c r="R9" i="79"/>
  <c r="Q9" i="79"/>
  <c r="P9" i="79"/>
  <c r="O9" i="79"/>
  <c r="M9" i="79"/>
  <c r="AV8" i="79"/>
  <c r="AU8" i="79"/>
  <c r="AW8" i="79" s="1"/>
  <c r="AT8" i="79"/>
  <c r="AS8" i="79"/>
  <c r="AR8" i="79"/>
  <c r="AQ8" i="79"/>
  <c r="AP8" i="79"/>
  <c r="AO8" i="79"/>
  <c r="AN8" i="79"/>
  <c r="AM8" i="79"/>
  <c r="AL8" i="79"/>
  <c r="AJ8" i="79"/>
  <c r="AI8" i="79"/>
  <c r="AH8" i="79"/>
  <c r="AG8" i="79"/>
  <c r="AE8" i="79"/>
  <c r="R8" i="79"/>
  <c r="Q8" i="79"/>
  <c r="P8" i="79"/>
  <c r="O8" i="79"/>
  <c r="M8" i="79"/>
  <c r="AV7" i="79"/>
  <c r="AW7" i="79" s="1"/>
  <c r="AU7" i="79"/>
  <c r="AT7" i="79"/>
  <c r="AS7" i="79"/>
  <c r="AR7" i="79"/>
  <c r="AQ7" i="79"/>
  <c r="AP7" i="79"/>
  <c r="AO7" i="79"/>
  <c r="AN7" i="79"/>
  <c r="AM7" i="79"/>
  <c r="AL7" i="79"/>
  <c r="AJ7" i="79"/>
  <c r="AI7" i="79"/>
  <c r="AH7" i="79"/>
  <c r="AG7" i="79"/>
  <c r="AE7" i="79"/>
  <c r="R7" i="79"/>
  <c r="Q7" i="79"/>
  <c r="P7" i="79"/>
  <c r="P33" i="79" s="1"/>
  <c r="O7" i="79"/>
  <c r="M7" i="79"/>
  <c r="AL5" i="79"/>
  <c r="T5" i="79"/>
  <c r="AV100" i="78"/>
  <c r="AW100" i="78" s="1"/>
  <c r="AU100" i="78"/>
  <c r="AT100" i="78"/>
  <c r="AS100" i="78"/>
  <c r="AR100" i="78"/>
  <c r="AQ100" i="78"/>
  <c r="AP100" i="78"/>
  <c r="AO100" i="78"/>
  <c r="AN100" i="78"/>
  <c r="AM100" i="78"/>
  <c r="AL100" i="78"/>
  <c r="AE100" i="78"/>
  <c r="M100" i="78"/>
  <c r="AD99" i="78"/>
  <c r="AJ99" i="78" s="1"/>
  <c r="AC99" i="78"/>
  <c r="AB99" i="78"/>
  <c r="AA99" i="78"/>
  <c r="Z99" i="78"/>
  <c r="Y99" i="78"/>
  <c r="X99" i="78"/>
  <c r="W99" i="78"/>
  <c r="V99" i="78"/>
  <c r="U99" i="78"/>
  <c r="T99" i="78"/>
  <c r="AG99" i="78" s="1"/>
  <c r="L99" i="78"/>
  <c r="R99" i="78" s="1"/>
  <c r="K99" i="78"/>
  <c r="Q99" i="78" s="1"/>
  <c r="J99" i="78"/>
  <c r="I99" i="78"/>
  <c r="H99" i="78"/>
  <c r="G99" i="78"/>
  <c r="P99" i="78" s="1"/>
  <c r="F99" i="78"/>
  <c r="AP99" i="78" s="1"/>
  <c r="E99" i="78"/>
  <c r="D99" i="78"/>
  <c r="C99" i="78"/>
  <c r="B99" i="78"/>
  <c r="O99" i="78" s="1"/>
  <c r="AV98" i="78"/>
  <c r="AU98" i="78"/>
  <c r="AT98" i="78"/>
  <c r="AS98" i="78"/>
  <c r="AR98" i="78"/>
  <c r="AQ98" i="78"/>
  <c r="AP98" i="78"/>
  <c r="AO98" i="78"/>
  <c r="AN98" i="78"/>
  <c r="AM98" i="78"/>
  <c r="AL98" i="78"/>
  <c r="AJ98" i="78"/>
  <c r="AI98" i="78"/>
  <c r="AH98" i="78"/>
  <c r="AG98" i="78"/>
  <c r="AE98" i="78"/>
  <c r="R98" i="78"/>
  <c r="Q98" i="78"/>
  <c r="P98" i="78"/>
  <c r="O98" i="78"/>
  <c r="M98" i="78"/>
  <c r="AV97" i="78"/>
  <c r="AU97" i="78"/>
  <c r="AT97" i="78"/>
  <c r="AS97" i="78"/>
  <c r="AR97" i="78"/>
  <c r="AQ97" i="78"/>
  <c r="AP97" i="78"/>
  <c r="AO97" i="78"/>
  <c r="AN97" i="78"/>
  <c r="AM97" i="78"/>
  <c r="AL97" i="78"/>
  <c r="AJ97" i="78"/>
  <c r="AI97" i="78"/>
  <c r="AH97" i="78"/>
  <c r="AG97" i="78"/>
  <c r="AE97" i="78"/>
  <c r="R97" i="78"/>
  <c r="Q97" i="78"/>
  <c r="P97" i="78"/>
  <c r="O97" i="78"/>
  <c r="M97" i="78"/>
  <c r="AV96" i="78"/>
  <c r="AU96" i="78"/>
  <c r="AT96" i="78"/>
  <c r="AS96" i="78"/>
  <c r="AR96" i="78"/>
  <c r="AQ96" i="78"/>
  <c r="AP96" i="78"/>
  <c r="AO96" i="78"/>
  <c r="AN96" i="78"/>
  <c r="AM96" i="78"/>
  <c r="AL96" i="78"/>
  <c r="AJ96" i="78"/>
  <c r="AI96" i="78"/>
  <c r="AH96" i="78"/>
  <c r="AG96" i="78"/>
  <c r="AE96" i="78"/>
  <c r="R96" i="78"/>
  <c r="Q96" i="78"/>
  <c r="P96" i="78"/>
  <c r="O96" i="78"/>
  <c r="M96" i="78"/>
  <c r="AV95" i="78"/>
  <c r="AU95" i="78"/>
  <c r="AT95" i="78"/>
  <c r="AS95" i="78"/>
  <c r="AR95" i="78"/>
  <c r="AQ95" i="78"/>
  <c r="AP95" i="78"/>
  <c r="AO95" i="78"/>
  <c r="AN95" i="78"/>
  <c r="AM95" i="78"/>
  <c r="AL95" i="78"/>
  <c r="AJ95" i="78"/>
  <c r="AI95" i="78"/>
  <c r="AH95" i="78"/>
  <c r="AG95" i="78"/>
  <c r="AE95" i="78"/>
  <c r="R95" i="78"/>
  <c r="Q95" i="78"/>
  <c r="P95" i="78"/>
  <c r="O95" i="78"/>
  <c r="M95" i="78"/>
  <c r="AV94" i="78"/>
  <c r="AU94" i="78"/>
  <c r="AT94" i="78"/>
  <c r="AS94" i="78"/>
  <c r="AR94" i="78"/>
  <c r="AQ94" i="78"/>
  <c r="AP94" i="78"/>
  <c r="AO94" i="78"/>
  <c r="AN94" i="78"/>
  <c r="AM94" i="78"/>
  <c r="AL94" i="78"/>
  <c r="AJ94" i="78"/>
  <c r="AI94" i="78"/>
  <c r="AH94" i="78"/>
  <c r="AG94" i="78"/>
  <c r="AE94" i="78"/>
  <c r="R94" i="78"/>
  <c r="Q94" i="78"/>
  <c r="P94" i="78"/>
  <c r="O94" i="78"/>
  <c r="M94" i="78"/>
  <c r="AV93" i="78"/>
  <c r="AU93" i="78"/>
  <c r="AT93" i="78"/>
  <c r="AS93" i="78"/>
  <c r="AR93" i="78"/>
  <c r="AQ93" i="78"/>
  <c r="AP93" i="78"/>
  <c r="AO93" i="78"/>
  <c r="AN93" i="78"/>
  <c r="AM93" i="78"/>
  <c r="AL93" i="78"/>
  <c r="AJ93" i="78"/>
  <c r="AI93" i="78"/>
  <c r="AH93" i="78"/>
  <c r="AG93" i="78"/>
  <c r="AE93" i="78"/>
  <c r="R93" i="78"/>
  <c r="Q93" i="78"/>
  <c r="P93" i="78"/>
  <c r="O93" i="78"/>
  <c r="M93" i="78"/>
  <c r="AV92" i="78"/>
  <c r="AU92" i="78"/>
  <c r="AT92" i="78"/>
  <c r="AJ92" i="78"/>
  <c r="AI92" i="78"/>
  <c r="AH92" i="78"/>
  <c r="AG92" i="78"/>
  <c r="AE92" i="78"/>
  <c r="R92" i="78"/>
  <c r="Q92" i="78"/>
  <c r="P92" i="78"/>
  <c r="O92" i="78"/>
  <c r="M92" i="78"/>
  <c r="AV91" i="78"/>
  <c r="AU91" i="78"/>
  <c r="AT91" i="78"/>
  <c r="AS91" i="78"/>
  <c r="AR91" i="78"/>
  <c r="AQ91" i="78"/>
  <c r="AP91" i="78"/>
  <c r="AO91" i="78"/>
  <c r="AN91" i="78"/>
  <c r="AM91" i="78"/>
  <c r="AL91" i="78"/>
  <c r="AJ91" i="78"/>
  <c r="AI91" i="78"/>
  <c r="AH91" i="78"/>
  <c r="AG91" i="78"/>
  <c r="AE91" i="78"/>
  <c r="R91" i="78"/>
  <c r="Q91" i="78"/>
  <c r="P91" i="78"/>
  <c r="O91" i="78"/>
  <c r="M91" i="78"/>
  <c r="AV90" i="78"/>
  <c r="AU90" i="78"/>
  <c r="AT90" i="78"/>
  <c r="AS90" i="78"/>
  <c r="AR90" i="78"/>
  <c r="AQ90" i="78"/>
  <c r="AP90" i="78"/>
  <c r="AO90" i="78"/>
  <c r="AN90" i="78"/>
  <c r="AM90" i="78"/>
  <c r="AL90" i="78"/>
  <c r="AJ90" i="78"/>
  <c r="AI90" i="78"/>
  <c r="AH90" i="78"/>
  <c r="AG90" i="78"/>
  <c r="AE90" i="78"/>
  <c r="R90" i="78"/>
  <c r="Q90" i="78"/>
  <c r="P90" i="78"/>
  <c r="O90" i="78"/>
  <c r="M90" i="78"/>
  <c r="AV89" i="78"/>
  <c r="AU89" i="78"/>
  <c r="AT89" i="78"/>
  <c r="AS89" i="78"/>
  <c r="AR89" i="78"/>
  <c r="AQ89" i="78"/>
  <c r="AP89" i="78"/>
  <c r="AO89" i="78"/>
  <c r="AN89" i="78"/>
  <c r="AM89" i="78"/>
  <c r="AL89" i="78"/>
  <c r="AJ89" i="78"/>
  <c r="AI89" i="78"/>
  <c r="AH89" i="78"/>
  <c r="AG89" i="78"/>
  <c r="AE89" i="78"/>
  <c r="R89" i="78"/>
  <c r="Q89" i="78"/>
  <c r="P89" i="78"/>
  <c r="O89" i="78"/>
  <c r="M89" i="78"/>
  <c r="AV88" i="78"/>
  <c r="AU88" i="78"/>
  <c r="AW88" i="78" s="1"/>
  <c r="AT88" i="78"/>
  <c r="AS88" i="78"/>
  <c r="AR88" i="78"/>
  <c r="AQ88" i="78"/>
  <c r="AP88" i="78"/>
  <c r="AO88" i="78"/>
  <c r="AN88" i="78"/>
  <c r="AM88" i="78"/>
  <c r="AL88" i="78"/>
  <c r="AJ88" i="78"/>
  <c r="AI88" i="78"/>
  <c r="AH88" i="78"/>
  <c r="AG88" i="78"/>
  <c r="AE88" i="78"/>
  <c r="R88" i="78"/>
  <c r="Q88" i="78"/>
  <c r="P88" i="78"/>
  <c r="O88" i="78"/>
  <c r="M88" i="78"/>
  <c r="AV87" i="78"/>
  <c r="AU87" i="78"/>
  <c r="AT87" i="78"/>
  <c r="AS87" i="78"/>
  <c r="AR87" i="78"/>
  <c r="AQ87" i="78"/>
  <c r="AP87" i="78"/>
  <c r="AO87" i="78"/>
  <c r="AN87" i="78"/>
  <c r="AM87" i="78"/>
  <c r="AJ87" i="78"/>
  <c r="AI87" i="78"/>
  <c r="AH87" i="78"/>
  <c r="AG87" i="78"/>
  <c r="AE87" i="78"/>
  <c r="R87" i="78"/>
  <c r="Q87" i="78"/>
  <c r="P87" i="78"/>
  <c r="O87" i="78"/>
  <c r="M87" i="78"/>
  <c r="AV86" i="78"/>
  <c r="AU86" i="78"/>
  <c r="AT86" i="78"/>
  <c r="AS86" i="78"/>
  <c r="AR86" i="78"/>
  <c r="AQ86" i="78"/>
  <c r="AP86" i="78"/>
  <c r="AO86" i="78"/>
  <c r="AN86" i="78"/>
  <c r="AM86" i="78"/>
  <c r="AL86" i="78"/>
  <c r="AJ86" i="78"/>
  <c r="AI86" i="78"/>
  <c r="AH86" i="78"/>
  <c r="AG86" i="78"/>
  <c r="AE86" i="78"/>
  <c r="R86" i="78"/>
  <c r="Q86" i="78"/>
  <c r="P86" i="78"/>
  <c r="O86" i="78"/>
  <c r="M86" i="78"/>
  <c r="AV85" i="78"/>
  <c r="AU85" i="78"/>
  <c r="AP85" i="78"/>
  <c r="AJ85" i="78"/>
  <c r="AI85" i="78"/>
  <c r="AH85" i="78"/>
  <c r="AG85" i="78"/>
  <c r="AE85" i="78"/>
  <c r="R85" i="78"/>
  <c r="Q85" i="78"/>
  <c r="P85" i="78"/>
  <c r="O85" i="78"/>
  <c r="M85" i="78"/>
  <c r="AV84" i="78"/>
  <c r="AW84" i="78" s="1"/>
  <c r="AU84" i="78"/>
  <c r="AT84" i="78"/>
  <c r="AS84" i="78"/>
  <c r="AR84" i="78"/>
  <c r="AQ84" i="78"/>
  <c r="AP84" i="78"/>
  <c r="AO84" i="78"/>
  <c r="AN84" i="78"/>
  <c r="AM84" i="78"/>
  <c r="AL84" i="78"/>
  <c r="AJ84" i="78"/>
  <c r="AI84" i="78"/>
  <c r="AH84" i="78"/>
  <c r="AG84" i="78"/>
  <c r="AE84" i="78"/>
  <c r="R84" i="78"/>
  <c r="Q84" i="78"/>
  <c r="P84" i="78"/>
  <c r="O84" i="78"/>
  <c r="M84" i="78"/>
  <c r="AV83" i="78"/>
  <c r="AU83" i="78"/>
  <c r="AT83" i="78"/>
  <c r="AS83" i="78"/>
  <c r="AR83" i="78"/>
  <c r="AQ83" i="78"/>
  <c r="AP83" i="78"/>
  <c r="AO83" i="78"/>
  <c r="AN83" i="78"/>
  <c r="AM83" i="78"/>
  <c r="AL83" i="78"/>
  <c r="AJ83" i="78"/>
  <c r="AI83" i="78"/>
  <c r="AH83" i="78"/>
  <c r="AG83" i="78"/>
  <c r="AE83" i="78"/>
  <c r="R83" i="78"/>
  <c r="Q83" i="78"/>
  <c r="P83" i="78"/>
  <c r="O83" i="78"/>
  <c r="M83" i="78"/>
  <c r="AV82" i="78"/>
  <c r="AU82" i="78"/>
  <c r="AT82" i="78"/>
  <c r="AS82" i="78"/>
  <c r="AR82" i="78"/>
  <c r="AQ82" i="78"/>
  <c r="AP82" i="78"/>
  <c r="AO82" i="78"/>
  <c r="AN82" i="78"/>
  <c r="AM82" i="78"/>
  <c r="AL82" i="78"/>
  <c r="AJ82" i="78"/>
  <c r="AI82" i="78"/>
  <c r="AH82" i="78"/>
  <c r="AG82" i="78"/>
  <c r="AE82" i="78"/>
  <c r="R82" i="78"/>
  <c r="Q82" i="78"/>
  <c r="P82" i="78"/>
  <c r="O82" i="78"/>
  <c r="M82" i="78"/>
  <c r="AV81" i="78"/>
  <c r="AU81" i="78"/>
  <c r="AT81" i="78"/>
  <c r="AS81" i="78"/>
  <c r="AR81" i="78"/>
  <c r="AQ81" i="78"/>
  <c r="AP81" i="78"/>
  <c r="AO81" i="78"/>
  <c r="AN81" i="78"/>
  <c r="AM81" i="78"/>
  <c r="AL81" i="78"/>
  <c r="AJ81" i="78"/>
  <c r="AI81" i="78"/>
  <c r="AH81" i="78"/>
  <c r="AG81" i="78"/>
  <c r="AE81" i="78"/>
  <c r="R81" i="78"/>
  <c r="Q81" i="78"/>
  <c r="P81" i="78"/>
  <c r="O81" i="78"/>
  <c r="M81" i="78"/>
  <c r="AV80" i="78"/>
  <c r="AU80" i="78"/>
  <c r="AT80" i="78"/>
  <c r="AS80" i="78"/>
  <c r="AR80" i="78"/>
  <c r="AQ80" i="78"/>
  <c r="AP80" i="78"/>
  <c r="AO80" i="78"/>
  <c r="AN80" i="78"/>
  <c r="AM80" i="78"/>
  <c r="AL80" i="78"/>
  <c r="AJ80" i="78"/>
  <c r="AI80" i="78"/>
  <c r="AH80" i="78"/>
  <c r="AG80" i="78"/>
  <c r="AE80" i="78"/>
  <c r="R80" i="78"/>
  <c r="Q80" i="78"/>
  <c r="P80" i="78"/>
  <c r="O80" i="78"/>
  <c r="M80" i="78"/>
  <c r="AV79" i="78"/>
  <c r="AU79" i="78"/>
  <c r="AT79" i="78"/>
  <c r="AS79" i="78"/>
  <c r="AR79" i="78"/>
  <c r="AQ79" i="78"/>
  <c r="AP79" i="78"/>
  <c r="AO79" i="78"/>
  <c r="AN79" i="78"/>
  <c r="AM79" i="78"/>
  <c r="AL79" i="78"/>
  <c r="AJ79" i="78"/>
  <c r="AI79" i="78"/>
  <c r="AH79" i="78"/>
  <c r="AG79" i="78"/>
  <c r="AE79" i="78"/>
  <c r="R79" i="78"/>
  <c r="Q79" i="78"/>
  <c r="P79" i="78"/>
  <c r="O79" i="78"/>
  <c r="M79" i="78"/>
  <c r="AV78" i="78"/>
  <c r="AU78" i="78"/>
  <c r="AT78" i="78"/>
  <c r="AS78" i="78"/>
  <c r="AR78" i="78"/>
  <c r="AQ78" i="78"/>
  <c r="AP78" i="78"/>
  <c r="AO78" i="78"/>
  <c r="AN78" i="78"/>
  <c r="AM78" i="78"/>
  <c r="AL78" i="78"/>
  <c r="AJ78" i="78"/>
  <c r="AI78" i="78"/>
  <c r="AH78" i="78"/>
  <c r="AG78" i="78"/>
  <c r="AE78" i="78"/>
  <c r="R78" i="78"/>
  <c r="Q78" i="78"/>
  <c r="P78" i="78"/>
  <c r="O78" i="78"/>
  <c r="M78" i="78"/>
  <c r="AV77" i="78"/>
  <c r="AU77" i="78"/>
  <c r="AT77" i="78"/>
  <c r="AS77" i="78"/>
  <c r="AR77" i="78"/>
  <c r="AQ77" i="78"/>
  <c r="AP77" i="78"/>
  <c r="AO77" i="78"/>
  <c r="AN77" i="78"/>
  <c r="AM77" i="78"/>
  <c r="AL77" i="78"/>
  <c r="AJ77" i="78"/>
  <c r="AI77" i="78"/>
  <c r="AH77" i="78"/>
  <c r="AG77" i="78"/>
  <c r="AE77" i="78"/>
  <c r="R77" i="78"/>
  <c r="Q77" i="78"/>
  <c r="P77" i="78"/>
  <c r="O77" i="78"/>
  <c r="M77" i="78"/>
  <c r="AV76" i="78"/>
  <c r="AW76" i="78" s="1"/>
  <c r="AU76" i="78"/>
  <c r="AT76" i="78"/>
  <c r="AS76" i="78"/>
  <c r="AR76" i="78"/>
  <c r="AQ76" i="78"/>
  <c r="AP76" i="78"/>
  <c r="AO76" i="78"/>
  <c r="AN76" i="78"/>
  <c r="AM76" i="78"/>
  <c r="AL76" i="78"/>
  <c r="AJ76" i="78"/>
  <c r="AI76" i="78"/>
  <c r="AH76" i="78"/>
  <c r="AG76" i="78"/>
  <c r="AE76" i="78"/>
  <c r="R76" i="78"/>
  <c r="Q76" i="78"/>
  <c r="P76" i="78"/>
  <c r="O76" i="78"/>
  <c r="M76" i="78"/>
  <c r="AV75" i="78"/>
  <c r="AW75" i="78" s="1"/>
  <c r="AU75" i="78"/>
  <c r="AT75" i="78"/>
  <c r="AS75" i="78"/>
  <c r="AR75" i="78"/>
  <c r="AQ75" i="78"/>
  <c r="AP75" i="78"/>
  <c r="AO75" i="78"/>
  <c r="AN75" i="78"/>
  <c r="AM75" i="78"/>
  <c r="AL75" i="78"/>
  <c r="AJ75" i="78"/>
  <c r="AI75" i="78"/>
  <c r="AH75" i="78"/>
  <c r="AG75" i="78"/>
  <c r="AE75" i="78"/>
  <c r="R75" i="78"/>
  <c r="Q75" i="78"/>
  <c r="P75" i="78"/>
  <c r="O75" i="78"/>
  <c r="M75" i="78"/>
  <c r="AV74" i="78"/>
  <c r="AJ74" i="78"/>
  <c r="AI74" i="78"/>
  <c r="AH74" i="78"/>
  <c r="AG74" i="78"/>
  <c r="AE74" i="78"/>
  <c r="R74" i="78"/>
  <c r="Q74" i="78"/>
  <c r="P74" i="78"/>
  <c r="O74" i="78"/>
  <c r="M74" i="78"/>
  <c r="AV73" i="78"/>
  <c r="AU73" i="78"/>
  <c r="AT73" i="78"/>
  <c r="AS73" i="78"/>
  <c r="AR73" i="78"/>
  <c r="AQ73" i="78"/>
  <c r="AP73" i="78"/>
  <c r="AO73" i="78"/>
  <c r="AN73" i="78"/>
  <c r="AM73" i="78"/>
  <c r="AL73" i="78"/>
  <c r="AJ73" i="78"/>
  <c r="AI73" i="78"/>
  <c r="AH73" i="78"/>
  <c r="AG73" i="78"/>
  <c r="AE73" i="78"/>
  <c r="R73" i="78"/>
  <c r="Q73" i="78"/>
  <c r="P73" i="78"/>
  <c r="O73" i="78"/>
  <c r="M73" i="78"/>
  <c r="AV72" i="78"/>
  <c r="AW72" i="78" s="1"/>
  <c r="AU72" i="78"/>
  <c r="AT72" i="78"/>
  <c r="AS72" i="78"/>
  <c r="AR72" i="78"/>
  <c r="AQ72" i="78"/>
  <c r="AP72" i="78"/>
  <c r="AO72" i="78"/>
  <c r="AN72" i="78"/>
  <c r="AM72" i="78"/>
  <c r="AL72" i="78"/>
  <c r="AJ72" i="78"/>
  <c r="AI72" i="78"/>
  <c r="AH72" i="78"/>
  <c r="AG72" i="78"/>
  <c r="AE72" i="78"/>
  <c r="R72" i="78"/>
  <c r="Q72" i="78"/>
  <c r="P72" i="78"/>
  <c r="O72" i="78"/>
  <c r="M72" i="78"/>
  <c r="AL70" i="78"/>
  <c r="T70" i="78"/>
  <c r="AV66" i="78"/>
  <c r="AW66" i="78" s="1"/>
  <c r="AU66" i="78"/>
  <c r="AT66" i="78"/>
  <c r="AS66" i="78"/>
  <c r="AR66" i="78"/>
  <c r="AQ66" i="78"/>
  <c r="AP66" i="78"/>
  <c r="AO66" i="78"/>
  <c r="AN66" i="78"/>
  <c r="AM66" i="78"/>
  <c r="AL66" i="78"/>
  <c r="AE66" i="78"/>
  <c r="M66" i="78"/>
  <c r="AD65" i="78"/>
  <c r="AJ65" i="78" s="1"/>
  <c r="AC65" i="78"/>
  <c r="AI65" i="78" s="1"/>
  <c r="AB65" i="78"/>
  <c r="AA65" i="78"/>
  <c r="Z65" i="78"/>
  <c r="Y65" i="78"/>
  <c r="X65" i="78"/>
  <c r="W65" i="78"/>
  <c r="V65" i="78"/>
  <c r="U65" i="78"/>
  <c r="T65" i="78"/>
  <c r="AG65" i="78" s="1"/>
  <c r="L65" i="78"/>
  <c r="R65" i="78" s="1"/>
  <c r="K65" i="78"/>
  <c r="Q65" i="78" s="1"/>
  <c r="J65" i="78"/>
  <c r="I65" i="78"/>
  <c r="H65" i="78"/>
  <c r="G65" i="78"/>
  <c r="P65" i="78" s="1"/>
  <c r="F65" i="78"/>
  <c r="E65" i="78"/>
  <c r="D65" i="78"/>
  <c r="C65" i="78"/>
  <c r="B65" i="78"/>
  <c r="O65" i="78" s="1"/>
  <c r="AV64" i="78"/>
  <c r="AT64" i="78"/>
  <c r="AJ64" i="78"/>
  <c r="AI64" i="78"/>
  <c r="AH64" i="78"/>
  <c r="AG64" i="78"/>
  <c r="R64" i="78"/>
  <c r="Q64" i="78"/>
  <c r="P64" i="78"/>
  <c r="O64" i="78"/>
  <c r="AV63" i="78"/>
  <c r="AT63" i="78"/>
  <c r="AN63" i="78"/>
  <c r="AL63" i="78"/>
  <c r="AJ63" i="78"/>
  <c r="AI63" i="78"/>
  <c r="AH63" i="78"/>
  <c r="AG63" i="78"/>
  <c r="R63" i="78"/>
  <c r="Q63" i="78"/>
  <c r="P63" i="78"/>
  <c r="O63" i="78"/>
  <c r="AV62" i="78"/>
  <c r="AU62" i="78"/>
  <c r="AT62" i="78"/>
  <c r="AR62" i="78"/>
  <c r="AJ62" i="78"/>
  <c r="AI62" i="78"/>
  <c r="AH62" i="78"/>
  <c r="AG62" i="78"/>
  <c r="AE62" i="78"/>
  <c r="R62" i="78"/>
  <c r="Q62" i="78"/>
  <c r="P62" i="78"/>
  <c r="O62" i="78"/>
  <c r="M62" i="78"/>
  <c r="AV61" i="78"/>
  <c r="AU61" i="78"/>
  <c r="AT61" i="78"/>
  <c r="AS61" i="78"/>
  <c r="AN61" i="78"/>
  <c r="AL61" i="78"/>
  <c r="AJ61" i="78"/>
  <c r="AI61" i="78"/>
  <c r="AH61" i="78"/>
  <c r="AG61" i="78"/>
  <c r="AE61" i="78"/>
  <c r="R61" i="78"/>
  <c r="Q61" i="78"/>
  <c r="P61" i="78"/>
  <c r="O61" i="78"/>
  <c r="M61" i="78"/>
  <c r="AV60" i="78"/>
  <c r="AT60" i="78"/>
  <c r="AJ60" i="78"/>
  <c r="AI60" i="78"/>
  <c r="AH60" i="78"/>
  <c r="AG60" i="78"/>
  <c r="R60" i="78"/>
  <c r="Q60" i="78"/>
  <c r="P60" i="78"/>
  <c r="O60" i="78"/>
  <c r="AV59" i="78"/>
  <c r="AW59" i="78" s="1"/>
  <c r="AU59" i="78"/>
  <c r="AT59" i="78"/>
  <c r="AS59" i="78"/>
  <c r="AR59" i="78"/>
  <c r="AQ59" i="78"/>
  <c r="AP59" i="78"/>
  <c r="AO59" i="78"/>
  <c r="AN59" i="78"/>
  <c r="AM59" i="78"/>
  <c r="AL59" i="78"/>
  <c r="AJ59" i="78"/>
  <c r="AI59" i="78"/>
  <c r="AH59" i="78"/>
  <c r="AG59" i="78"/>
  <c r="AE59" i="78"/>
  <c r="R59" i="78"/>
  <c r="Q59" i="78"/>
  <c r="P59" i="78"/>
  <c r="O59" i="78"/>
  <c r="M59" i="78"/>
  <c r="AV58" i="78"/>
  <c r="AU58" i="78"/>
  <c r="AT58" i="78"/>
  <c r="AS58" i="78"/>
  <c r="AR58" i="78"/>
  <c r="AQ58" i="78"/>
  <c r="AP58" i="78"/>
  <c r="AO58" i="78"/>
  <c r="AN58" i="78"/>
  <c r="AM58" i="78"/>
  <c r="AL58" i="78"/>
  <c r="AJ58" i="78"/>
  <c r="AI58" i="78"/>
  <c r="AH58" i="78"/>
  <c r="AG58" i="78"/>
  <c r="AE58" i="78"/>
  <c r="R58" i="78"/>
  <c r="Q58" i="78"/>
  <c r="P58" i="78"/>
  <c r="O58" i="78"/>
  <c r="M58" i="78"/>
  <c r="AV57" i="78"/>
  <c r="AU57" i="78"/>
  <c r="AT57" i="78"/>
  <c r="AS57" i="78"/>
  <c r="AR57" i="78"/>
  <c r="AQ57" i="78"/>
  <c r="AP57" i="78"/>
  <c r="AO57" i="78"/>
  <c r="AN57" i="78"/>
  <c r="AM57" i="78"/>
  <c r="AL57" i="78"/>
  <c r="AJ57" i="78"/>
  <c r="AI57" i="78"/>
  <c r="AH57" i="78"/>
  <c r="AG57" i="78"/>
  <c r="AE57" i="78"/>
  <c r="R57" i="78"/>
  <c r="Q57" i="78"/>
  <c r="P57" i="78"/>
  <c r="O57" i="78"/>
  <c r="M57" i="78"/>
  <c r="AV56" i="78"/>
  <c r="AU56" i="78"/>
  <c r="AT56" i="78"/>
  <c r="AS56" i="78"/>
  <c r="AR56" i="78"/>
  <c r="AQ56" i="78"/>
  <c r="AP56" i="78"/>
  <c r="AO56" i="78"/>
  <c r="AN56" i="78"/>
  <c r="AM56" i="78"/>
  <c r="AL56" i="78"/>
  <c r="AJ56" i="78"/>
  <c r="AI56" i="78"/>
  <c r="AH56" i="78"/>
  <c r="AG56" i="78"/>
  <c r="AE56" i="78"/>
  <c r="R56" i="78"/>
  <c r="Q56" i="78"/>
  <c r="P56" i="78"/>
  <c r="O56" i="78"/>
  <c r="M56" i="78"/>
  <c r="AV55" i="78"/>
  <c r="AW55" i="78" s="1"/>
  <c r="AU55" i="78"/>
  <c r="AT55" i="78"/>
  <c r="AS55" i="78"/>
  <c r="AR55" i="78"/>
  <c r="AQ55" i="78"/>
  <c r="AP55" i="78"/>
  <c r="AO55" i="78"/>
  <c r="AN55" i="78"/>
  <c r="AM55" i="78"/>
  <c r="AL55" i="78"/>
  <c r="AJ55" i="78"/>
  <c r="AI55" i="78"/>
  <c r="AH55" i="78"/>
  <c r="AG55" i="78"/>
  <c r="AE55" i="78"/>
  <c r="R55" i="78"/>
  <c r="Q55" i="78"/>
  <c r="P55" i="78"/>
  <c r="O55" i="78"/>
  <c r="M55" i="78"/>
  <c r="AV54" i="78"/>
  <c r="AW54" i="78" s="1"/>
  <c r="AU54" i="78"/>
  <c r="AT54" i="78"/>
  <c r="AS54" i="78"/>
  <c r="AR54" i="78"/>
  <c r="AQ54" i="78"/>
  <c r="AP54" i="78"/>
  <c r="AO54" i="78"/>
  <c r="AN54" i="78"/>
  <c r="AM54" i="78"/>
  <c r="AL54" i="78"/>
  <c r="AJ54" i="78"/>
  <c r="AI54" i="78"/>
  <c r="AH54" i="78"/>
  <c r="AG54" i="78"/>
  <c r="AE54" i="78"/>
  <c r="R54" i="78"/>
  <c r="Q54" i="78"/>
  <c r="P54" i="78"/>
  <c r="O54" i="78"/>
  <c r="M54" i="78"/>
  <c r="AV53" i="78"/>
  <c r="AU53" i="78"/>
  <c r="AT53" i="78"/>
  <c r="AS53" i="78"/>
  <c r="AR53" i="78"/>
  <c r="AQ53" i="78"/>
  <c r="AP53" i="78"/>
  <c r="AO53" i="78"/>
  <c r="AN53" i="78"/>
  <c r="AM53" i="78"/>
  <c r="AL53" i="78"/>
  <c r="AJ53" i="78"/>
  <c r="AI53" i="78"/>
  <c r="AH53" i="78"/>
  <c r="AG53" i="78"/>
  <c r="AE53" i="78"/>
  <c r="R53" i="78"/>
  <c r="Q53" i="78"/>
  <c r="P53" i="78"/>
  <c r="O53" i="78"/>
  <c r="M53" i="78"/>
  <c r="AV52" i="78"/>
  <c r="AU52" i="78"/>
  <c r="AT52" i="78"/>
  <c r="AS52" i="78"/>
  <c r="AR52" i="78"/>
  <c r="AQ52" i="78"/>
  <c r="AP52" i="78"/>
  <c r="AO52" i="78"/>
  <c r="AN52" i="78"/>
  <c r="AM52" i="78"/>
  <c r="AL52" i="78"/>
  <c r="AJ52" i="78"/>
  <c r="AI52" i="78"/>
  <c r="AH52" i="78"/>
  <c r="AG52" i="78"/>
  <c r="AE52" i="78"/>
  <c r="R52" i="78"/>
  <c r="Q52" i="78"/>
  <c r="P52" i="78"/>
  <c r="O52" i="78"/>
  <c r="M52" i="78"/>
  <c r="AW51" i="78"/>
  <c r="AV51" i="78"/>
  <c r="AU51" i="78"/>
  <c r="AT51" i="78"/>
  <c r="AS51" i="78"/>
  <c r="AR51" i="78"/>
  <c r="AQ51" i="78"/>
  <c r="AP51" i="78"/>
  <c r="AO51" i="78"/>
  <c r="AN51" i="78"/>
  <c r="AM51" i="78"/>
  <c r="AL51" i="78"/>
  <c r="AJ51" i="78"/>
  <c r="AI51" i="78"/>
  <c r="AH51" i="78"/>
  <c r="AG51" i="78"/>
  <c r="AE51" i="78"/>
  <c r="R51" i="78"/>
  <c r="Q51" i="78"/>
  <c r="P51" i="78"/>
  <c r="O51" i="78"/>
  <c r="M51" i="78"/>
  <c r="AV50" i="78"/>
  <c r="AU50" i="78"/>
  <c r="AT50" i="78"/>
  <c r="AS50" i="78"/>
  <c r="AR50" i="78"/>
  <c r="AQ50" i="78"/>
  <c r="AP50" i="78"/>
  <c r="AO50" i="78"/>
  <c r="AN50" i="78"/>
  <c r="AM50" i="78"/>
  <c r="AL50" i="78"/>
  <c r="AJ50" i="78"/>
  <c r="AI50" i="78"/>
  <c r="AH50" i="78"/>
  <c r="AG50" i="78"/>
  <c r="AE50" i="78"/>
  <c r="R50" i="78"/>
  <c r="Q50" i="78"/>
  <c r="P50" i="78"/>
  <c r="O50" i="78"/>
  <c r="M50" i="78"/>
  <c r="AV49" i="78"/>
  <c r="AU49" i="78"/>
  <c r="AW49" i="78" s="1"/>
  <c r="AT49" i="78"/>
  <c r="AS49" i="78"/>
  <c r="AR49" i="78"/>
  <c r="AQ49" i="78"/>
  <c r="AP49" i="78"/>
  <c r="AO49" i="78"/>
  <c r="AN49" i="78"/>
  <c r="AM49" i="78"/>
  <c r="AL49" i="78"/>
  <c r="AJ49" i="78"/>
  <c r="AI49" i="78"/>
  <c r="AH49" i="78"/>
  <c r="AG49" i="78"/>
  <c r="AE49" i="78"/>
  <c r="R49" i="78"/>
  <c r="Q49" i="78"/>
  <c r="P49" i="78"/>
  <c r="O49" i="78"/>
  <c r="M49" i="78"/>
  <c r="AV48" i="78"/>
  <c r="AW48" i="78" s="1"/>
  <c r="AU48" i="78"/>
  <c r="AT48" i="78"/>
  <c r="AS48" i="78"/>
  <c r="AR48" i="78"/>
  <c r="AQ48" i="78"/>
  <c r="AP48" i="78"/>
  <c r="AO48" i="78"/>
  <c r="AN48" i="78"/>
  <c r="AM48" i="78"/>
  <c r="AL48" i="78"/>
  <c r="AJ48" i="78"/>
  <c r="AI48" i="78"/>
  <c r="AH48" i="78"/>
  <c r="AG48" i="78"/>
  <c r="AE48" i="78"/>
  <c r="R48" i="78"/>
  <c r="Q48" i="78"/>
  <c r="P48" i="78"/>
  <c r="O48" i="78"/>
  <c r="M48" i="78"/>
  <c r="AV47" i="78"/>
  <c r="AU47" i="78"/>
  <c r="AT47" i="78"/>
  <c r="AS47" i="78"/>
  <c r="AR47" i="78"/>
  <c r="AQ47" i="78"/>
  <c r="AP47" i="78"/>
  <c r="AO47" i="78"/>
  <c r="AN47" i="78"/>
  <c r="AM47" i="78"/>
  <c r="AL47" i="78"/>
  <c r="AJ47" i="78"/>
  <c r="AI47" i="78"/>
  <c r="AH47" i="78"/>
  <c r="AG47" i="78"/>
  <c r="AE47" i="78"/>
  <c r="R47" i="78"/>
  <c r="Q47" i="78"/>
  <c r="P47" i="78"/>
  <c r="O47" i="78"/>
  <c r="M47" i="78"/>
  <c r="AV46" i="78"/>
  <c r="AU46" i="78"/>
  <c r="AT46" i="78"/>
  <c r="AS46" i="78"/>
  <c r="AR46" i="78"/>
  <c r="AQ46" i="78"/>
  <c r="AP46" i="78"/>
  <c r="AO46" i="78"/>
  <c r="AN46" i="78"/>
  <c r="AM46" i="78"/>
  <c r="AL46" i="78"/>
  <c r="AJ46" i="78"/>
  <c r="AI46" i="78"/>
  <c r="AH46" i="78"/>
  <c r="AG46" i="78"/>
  <c r="AE46" i="78"/>
  <c r="R46" i="78"/>
  <c r="Q46" i="78"/>
  <c r="P46" i="78"/>
  <c r="O46" i="78"/>
  <c r="M46" i="78"/>
  <c r="AV45" i="78"/>
  <c r="AU45" i="78"/>
  <c r="AT45" i="78"/>
  <c r="AS45" i="78"/>
  <c r="AR45" i="78"/>
  <c r="AQ45" i="78"/>
  <c r="AP45" i="78"/>
  <c r="AO45" i="78"/>
  <c r="AN45" i="78"/>
  <c r="AM45" i="78"/>
  <c r="AL45" i="78"/>
  <c r="AJ45" i="78"/>
  <c r="AI45" i="78"/>
  <c r="AH45" i="78"/>
  <c r="AG45" i="78"/>
  <c r="AE45" i="78"/>
  <c r="R45" i="78"/>
  <c r="Q45" i="78"/>
  <c r="P45" i="78"/>
  <c r="O45" i="78"/>
  <c r="M45" i="78"/>
  <c r="AV44" i="78"/>
  <c r="AU44" i="78"/>
  <c r="AT44" i="78"/>
  <c r="AS44" i="78"/>
  <c r="AR44" i="78"/>
  <c r="AQ44" i="78"/>
  <c r="AP44" i="78"/>
  <c r="AO44" i="78"/>
  <c r="AN44" i="78"/>
  <c r="AM44" i="78"/>
  <c r="AL44" i="78"/>
  <c r="AJ44" i="78"/>
  <c r="AI44" i="78"/>
  <c r="AH44" i="78"/>
  <c r="AG44" i="78"/>
  <c r="AE44" i="78"/>
  <c r="R44" i="78"/>
  <c r="Q44" i="78"/>
  <c r="P44" i="78"/>
  <c r="O44" i="78"/>
  <c r="M44" i="78"/>
  <c r="AV43" i="78"/>
  <c r="AU43" i="78"/>
  <c r="AT43" i="78"/>
  <c r="AS43" i="78"/>
  <c r="AR43" i="78"/>
  <c r="AQ43" i="78"/>
  <c r="AP43" i="78"/>
  <c r="AO43" i="78"/>
  <c r="AN43" i="78"/>
  <c r="AM43" i="78"/>
  <c r="AL43" i="78"/>
  <c r="AJ43" i="78"/>
  <c r="AI43" i="78"/>
  <c r="AH43" i="78"/>
  <c r="AG43" i="78"/>
  <c r="AE43" i="78"/>
  <c r="R43" i="78"/>
  <c r="Q43" i="78"/>
  <c r="P43" i="78"/>
  <c r="O43" i="78"/>
  <c r="M43" i="78"/>
  <c r="AV42" i="78"/>
  <c r="AU42" i="78"/>
  <c r="AT42" i="78"/>
  <c r="AS42" i="78"/>
  <c r="AR42" i="78"/>
  <c r="AQ42" i="78"/>
  <c r="AP42" i="78"/>
  <c r="AO42" i="78"/>
  <c r="AN42" i="78"/>
  <c r="AM42" i="78"/>
  <c r="AL42" i="78"/>
  <c r="AJ42" i="78"/>
  <c r="AI42" i="78"/>
  <c r="AH42" i="78"/>
  <c r="AG42" i="78"/>
  <c r="AE42" i="78"/>
  <c r="R42" i="78"/>
  <c r="Q42" i="78"/>
  <c r="P42" i="78"/>
  <c r="O42" i="78"/>
  <c r="M42" i="78"/>
  <c r="AV41" i="78"/>
  <c r="AU41" i="78"/>
  <c r="AW41" i="78" s="1"/>
  <c r="AT41" i="78"/>
  <c r="AS41" i="78"/>
  <c r="AR41" i="78"/>
  <c r="AQ41" i="78"/>
  <c r="AP41" i="78"/>
  <c r="AO41" i="78"/>
  <c r="AN41" i="78"/>
  <c r="AM41" i="78"/>
  <c r="AL41" i="78"/>
  <c r="AJ41" i="78"/>
  <c r="AI41" i="78"/>
  <c r="AH41" i="78"/>
  <c r="AG41" i="78"/>
  <c r="AE41" i="78"/>
  <c r="R41" i="78"/>
  <c r="Q41" i="78"/>
  <c r="P41" i="78"/>
  <c r="O41" i="78"/>
  <c r="M41" i="78"/>
  <c r="AV40" i="78"/>
  <c r="AU40" i="78"/>
  <c r="AT40" i="78"/>
  <c r="AS40" i="78"/>
  <c r="AR40" i="78"/>
  <c r="AQ40" i="78"/>
  <c r="AP40" i="78"/>
  <c r="AO40" i="78"/>
  <c r="AN40" i="78"/>
  <c r="AM40" i="78"/>
  <c r="AL40" i="78"/>
  <c r="AJ40" i="78"/>
  <c r="AI40" i="78"/>
  <c r="AH40" i="78"/>
  <c r="AG40" i="78"/>
  <c r="AE40" i="78"/>
  <c r="R40" i="78"/>
  <c r="Q40" i="78"/>
  <c r="P40" i="78"/>
  <c r="O40" i="78"/>
  <c r="M40" i="78"/>
  <c r="AV39" i="78"/>
  <c r="AU39" i="78"/>
  <c r="AT39" i="78"/>
  <c r="AS39" i="78"/>
  <c r="AR39" i="78"/>
  <c r="AQ39" i="78"/>
  <c r="AP39" i="78"/>
  <c r="AO39" i="78"/>
  <c r="AN39" i="78"/>
  <c r="AM39" i="78"/>
  <c r="AL39" i="78"/>
  <c r="AJ39" i="78"/>
  <c r="AI39" i="78"/>
  <c r="AH39" i="78"/>
  <c r="AG39" i="78"/>
  <c r="AG66" i="78" s="1"/>
  <c r="AE39" i="78"/>
  <c r="R39" i="78"/>
  <c r="Q39" i="78"/>
  <c r="P39" i="78"/>
  <c r="O39" i="78"/>
  <c r="M39" i="78"/>
  <c r="AL37" i="78"/>
  <c r="T37" i="78"/>
  <c r="AV33" i="78"/>
  <c r="AW33" i="78" s="1"/>
  <c r="AU33" i="78"/>
  <c r="AT33" i="78"/>
  <c r="AS33" i="78"/>
  <c r="AR33" i="78"/>
  <c r="AQ33" i="78"/>
  <c r="AP33" i="78"/>
  <c r="AO33" i="78"/>
  <c r="AN33" i="78"/>
  <c r="AM33" i="78"/>
  <c r="AL33" i="78"/>
  <c r="AE33" i="78"/>
  <c r="M33" i="78"/>
  <c r="AD32" i="78"/>
  <c r="AJ32" i="78" s="1"/>
  <c r="AC32" i="78"/>
  <c r="AI32" i="78" s="1"/>
  <c r="AB32" i="78"/>
  <c r="AA32" i="78"/>
  <c r="Z32" i="78"/>
  <c r="Y32" i="78"/>
  <c r="X32" i="78"/>
  <c r="W32" i="78"/>
  <c r="V32" i="78"/>
  <c r="U32" i="78"/>
  <c r="T32" i="78"/>
  <c r="AG32" i="78" s="1"/>
  <c r="L32" i="78"/>
  <c r="R32" i="78" s="1"/>
  <c r="K32" i="78"/>
  <c r="Q32" i="78" s="1"/>
  <c r="J32" i="78"/>
  <c r="I32" i="78"/>
  <c r="H32" i="78"/>
  <c r="G32" i="78"/>
  <c r="P32" i="78" s="1"/>
  <c r="F32" i="78"/>
  <c r="E32" i="78"/>
  <c r="D32" i="78"/>
  <c r="C32" i="78"/>
  <c r="B32" i="78"/>
  <c r="O32" i="78" s="1"/>
  <c r="AV31" i="78"/>
  <c r="AW31" i="78" s="1"/>
  <c r="AU31" i="78"/>
  <c r="AT31" i="78"/>
  <c r="AS31" i="78"/>
  <c r="AR31" i="78"/>
  <c r="AQ31" i="78"/>
  <c r="AP31" i="78"/>
  <c r="AO31" i="78"/>
  <c r="AN31" i="78"/>
  <c r="AM31" i="78"/>
  <c r="AL31" i="78"/>
  <c r="AJ31" i="78"/>
  <c r="AI31" i="78"/>
  <c r="AH31" i="78"/>
  <c r="AG31" i="78"/>
  <c r="AE31" i="78"/>
  <c r="R31" i="78"/>
  <c r="Q31" i="78"/>
  <c r="P31" i="78"/>
  <c r="O31" i="78"/>
  <c r="M31" i="78"/>
  <c r="AV30" i="78"/>
  <c r="AU30" i="78"/>
  <c r="AT30" i="78"/>
  <c r="AS30" i="78"/>
  <c r="AR30" i="78"/>
  <c r="AQ30" i="78"/>
  <c r="AP30" i="78"/>
  <c r="AO30" i="78"/>
  <c r="AN30" i="78"/>
  <c r="AM30" i="78"/>
  <c r="AL30" i="78"/>
  <c r="AJ30" i="78"/>
  <c r="AI30" i="78"/>
  <c r="AH30" i="78"/>
  <c r="AG30" i="78"/>
  <c r="AE30" i="78"/>
  <c r="R30" i="78"/>
  <c r="Q30" i="78"/>
  <c r="P30" i="78"/>
  <c r="O30" i="78"/>
  <c r="M30" i="78"/>
  <c r="AV29" i="78"/>
  <c r="AW29" i="78" s="1"/>
  <c r="AU29" i="78"/>
  <c r="AT29" i="78"/>
  <c r="AS29" i="78"/>
  <c r="AR29" i="78"/>
  <c r="AQ29" i="78"/>
  <c r="AP29" i="78"/>
  <c r="AO29" i="78"/>
  <c r="AN29" i="78"/>
  <c r="AM29" i="78"/>
  <c r="AL29" i="78"/>
  <c r="AJ29" i="78"/>
  <c r="AI29" i="78"/>
  <c r="AH29" i="78"/>
  <c r="AG29" i="78"/>
  <c r="AE29" i="78"/>
  <c r="R29" i="78"/>
  <c r="Q29" i="78"/>
  <c r="P29" i="78"/>
  <c r="O29" i="78"/>
  <c r="M29" i="78"/>
  <c r="AV28" i="78"/>
  <c r="AU28" i="78"/>
  <c r="AT28" i="78"/>
  <c r="AS28" i="78"/>
  <c r="AR28" i="78"/>
  <c r="AQ28" i="78"/>
  <c r="AP28" i="78"/>
  <c r="AO28" i="78"/>
  <c r="AN28" i="78"/>
  <c r="AM28" i="78"/>
  <c r="AL28" i="78"/>
  <c r="AJ28" i="78"/>
  <c r="AI28" i="78"/>
  <c r="AH28" i="78"/>
  <c r="AG28" i="78"/>
  <c r="AE28" i="78"/>
  <c r="R28" i="78"/>
  <c r="Q28" i="78"/>
  <c r="P28" i="78"/>
  <c r="O28" i="78"/>
  <c r="M28" i="78"/>
  <c r="AV27" i="78"/>
  <c r="AU27" i="78"/>
  <c r="AT27" i="78"/>
  <c r="AS27" i="78"/>
  <c r="AR27" i="78"/>
  <c r="AQ27" i="78"/>
  <c r="AP27" i="78"/>
  <c r="AO27" i="78"/>
  <c r="AN27" i="78"/>
  <c r="AM27" i="78"/>
  <c r="AL27" i="78"/>
  <c r="AJ27" i="78"/>
  <c r="AI27" i="78"/>
  <c r="AH27" i="78"/>
  <c r="AG27" i="78"/>
  <c r="AE27" i="78"/>
  <c r="R27" i="78"/>
  <c r="Q27" i="78"/>
  <c r="P27" i="78"/>
  <c r="O27" i="78"/>
  <c r="M27" i="78"/>
  <c r="AV26" i="78"/>
  <c r="AU26" i="78"/>
  <c r="AT26" i="78"/>
  <c r="AS26" i="78"/>
  <c r="AR26" i="78"/>
  <c r="AQ26" i="78"/>
  <c r="AP26" i="78"/>
  <c r="AO26" i="78"/>
  <c r="AN26" i="78"/>
  <c r="AM26" i="78"/>
  <c r="AL26" i="78"/>
  <c r="AJ26" i="78"/>
  <c r="AI26" i="78"/>
  <c r="AH26" i="78"/>
  <c r="AG26" i="78"/>
  <c r="AE26" i="78"/>
  <c r="R26" i="78"/>
  <c r="Q26" i="78"/>
  <c r="P26" i="78"/>
  <c r="O26" i="78"/>
  <c r="M26" i="78"/>
  <c r="AV25" i="78"/>
  <c r="AW25" i="78" s="1"/>
  <c r="AU25" i="78"/>
  <c r="AT25" i="78"/>
  <c r="AS25" i="78"/>
  <c r="AR25" i="78"/>
  <c r="AQ25" i="78"/>
  <c r="AP25" i="78"/>
  <c r="AO25" i="78"/>
  <c r="AN25" i="78"/>
  <c r="AM25" i="78"/>
  <c r="AL25" i="78"/>
  <c r="AJ25" i="78"/>
  <c r="AI25" i="78"/>
  <c r="AH25" i="78"/>
  <c r="AG25" i="78"/>
  <c r="AE25" i="78"/>
  <c r="R25" i="78"/>
  <c r="Q25" i="78"/>
  <c r="P25" i="78"/>
  <c r="O25" i="78"/>
  <c r="M25" i="78"/>
  <c r="AV24" i="78"/>
  <c r="AU24" i="78"/>
  <c r="AT24" i="78"/>
  <c r="AS24" i="78"/>
  <c r="AR24" i="78"/>
  <c r="AQ24" i="78"/>
  <c r="AP24" i="78"/>
  <c r="AO24" i="78"/>
  <c r="AN24" i="78"/>
  <c r="AM24" i="78"/>
  <c r="AL24" i="78"/>
  <c r="AJ24" i="78"/>
  <c r="AI24" i="78"/>
  <c r="AH24" i="78"/>
  <c r="AG24" i="78"/>
  <c r="AE24" i="78"/>
  <c r="R24" i="78"/>
  <c r="Q24" i="78"/>
  <c r="P24" i="78"/>
  <c r="O24" i="78"/>
  <c r="M24" i="78"/>
  <c r="AV23" i="78"/>
  <c r="AW23" i="78" s="1"/>
  <c r="AU23" i="78"/>
  <c r="AT23" i="78"/>
  <c r="AS23" i="78"/>
  <c r="AR23" i="78"/>
  <c r="AQ23" i="78"/>
  <c r="AP23" i="78"/>
  <c r="AO23" i="78"/>
  <c r="AN23" i="78"/>
  <c r="AM23" i="78"/>
  <c r="AL23" i="78"/>
  <c r="AJ23" i="78"/>
  <c r="AI23" i="78"/>
  <c r="AH23" i="78"/>
  <c r="AG23" i="78"/>
  <c r="AE23" i="78"/>
  <c r="R23" i="78"/>
  <c r="Q23" i="78"/>
  <c r="P23" i="78"/>
  <c r="O23" i="78"/>
  <c r="M23" i="78"/>
  <c r="AV22" i="78"/>
  <c r="AU22" i="78"/>
  <c r="AT22" i="78"/>
  <c r="AS22" i="78"/>
  <c r="AR22" i="78"/>
  <c r="AQ22" i="78"/>
  <c r="AP22" i="78"/>
  <c r="AO22" i="78"/>
  <c r="AN22" i="78"/>
  <c r="AM22" i="78"/>
  <c r="AL22" i="78"/>
  <c r="AJ22" i="78"/>
  <c r="AI22" i="78"/>
  <c r="AH22" i="78"/>
  <c r="AG22" i="78"/>
  <c r="AE22" i="78"/>
  <c r="R22" i="78"/>
  <c r="Q22" i="78"/>
  <c r="P22" i="78"/>
  <c r="O22" i="78"/>
  <c r="M22" i="78"/>
  <c r="AV21" i="78"/>
  <c r="AU21" i="78"/>
  <c r="AT21" i="78"/>
  <c r="AS21" i="78"/>
  <c r="AR21" i="78"/>
  <c r="AQ21" i="78"/>
  <c r="AP21" i="78"/>
  <c r="AO21" i="78"/>
  <c r="AN21" i="78"/>
  <c r="AM21" i="78"/>
  <c r="AL21" i="78"/>
  <c r="AJ21" i="78"/>
  <c r="AI21" i="78"/>
  <c r="AH21" i="78"/>
  <c r="AG21" i="78"/>
  <c r="AE21" i="78"/>
  <c r="R21" i="78"/>
  <c r="Q21" i="78"/>
  <c r="P21" i="78"/>
  <c r="O21" i="78"/>
  <c r="M21" i="78"/>
  <c r="AV20" i="78"/>
  <c r="AU20" i="78"/>
  <c r="AT20" i="78"/>
  <c r="AS20" i="78"/>
  <c r="AR20" i="78"/>
  <c r="AQ20" i="78"/>
  <c r="AP20" i="78"/>
  <c r="AO20" i="78"/>
  <c r="AN20" i="78"/>
  <c r="AM20" i="78"/>
  <c r="AL20" i="78"/>
  <c r="AJ20" i="78"/>
  <c r="AI20" i="78"/>
  <c r="AH20" i="78"/>
  <c r="AG20" i="78"/>
  <c r="AE20" i="78"/>
  <c r="R20" i="78"/>
  <c r="Q20" i="78"/>
  <c r="P20" i="78"/>
  <c r="O20" i="78"/>
  <c r="M20" i="78"/>
  <c r="AV19" i="78"/>
  <c r="AU19" i="78"/>
  <c r="AT19" i="78"/>
  <c r="AS19" i="78"/>
  <c r="AR19" i="78"/>
  <c r="AQ19" i="78"/>
  <c r="AP19" i="78"/>
  <c r="AO19" i="78"/>
  <c r="AN19" i="78"/>
  <c r="AM19" i="78"/>
  <c r="AL19" i="78"/>
  <c r="AJ19" i="78"/>
  <c r="AI19" i="78"/>
  <c r="AH19" i="78"/>
  <c r="AG19" i="78"/>
  <c r="AE19" i="78"/>
  <c r="R19" i="78"/>
  <c r="Q19" i="78"/>
  <c r="P19" i="78"/>
  <c r="O19" i="78"/>
  <c r="M19" i="78"/>
  <c r="AV18" i="78"/>
  <c r="AU18" i="78"/>
  <c r="AT18" i="78"/>
  <c r="AS18" i="78"/>
  <c r="AR18" i="78"/>
  <c r="AQ18" i="78"/>
  <c r="AP18" i="78"/>
  <c r="AO18" i="78"/>
  <c r="AN18" i="78"/>
  <c r="AM18" i="78"/>
  <c r="AL18" i="78"/>
  <c r="AJ18" i="78"/>
  <c r="AI18" i="78"/>
  <c r="AH18" i="78"/>
  <c r="AG18" i="78"/>
  <c r="AE18" i="78"/>
  <c r="R18" i="78"/>
  <c r="Q18" i="78"/>
  <c r="P18" i="78"/>
  <c r="O18" i="78"/>
  <c r="M18" i="78"/>
  <c r="AV17" i="78"/>
  <c r="AW17" i="78" s="1"/>
  <c r="AU17" i="78"/>
  <c r="AT17" i="78"/>
  <c r="AS17" i="78"/>
  <c r="AR17" i="78"/>
  <c r="AQ17" i="78"/>
  <c r="AP17" i="78"/>
  <c r="AO17" i="78"/>
  <c r="AN17" i="78"/>
  <c r="AM17" i="78"/>
  <c r="AL17" i="78"/>
  <c r="AJ17" i="78"/>
  <c r="AI17" i="78"/>
  <c r="AH17" i="78"/>
  <c r="AG17" i="78"/>
  <c r="AE17" i="78"/>
  <c r="R17" i="78"/>
  <c r="Q17" i="78"/>
  <c r="P17" i="78"/>
  <c r="O17" i="78"/>
  <c r="M17" i="78"/>
  <c r="AV16" i="78"/>
  <c r="AU16" i="78"/>
  <c r="AT16" i="78"/>
  <c r="AS16" i="78"/>
  <c r="AR16" i="78"/>
  <c r="AQ16" i="78"/>
  <c r="AP16" i="78"/>
  <c r="AO16" i="78"/>
  <c r="AN16" i="78"/>
  <c r="AM16" i="78"/>
  <c r="AL16" i="78"/>
  <c r="AJ16" i="78"/>
  <c r="AI16" i="78"/>
  <c r="AH16" i="78"/>
  <c r="AG16" i="78"/>
  <c r="AE16" i="78"/>
  <c r="R16" i="78"/>
  <c r="Q16" i="78"/>
  <c r="P16" i="78"/>
  <c r="O16" i="78"/>
  <c r="M16" i="78"/>
  <c r="AV15" i="78"/>
  <c r="AU15" i="78"/>
  <c r="AT15" i="78"/>
  <c r="AS15" i="78"/>
  <c r="AR15" i="78"/>
  <c r="AQ15" i="78"/>
  <c r="AP15" i="78"/>
  <c r="AO15" i="78"/>
  <c r="AN15" i="78"/>
  <c r="AM15" i="78"/>
  <c r="AL15" i="78"/>
  <c r="AJ15" i="78"/>
  <c r="AI15" i="78"/>
  <c r="AH15" i="78"/>
  <c r="AG15" i="78"/>
  <c r="AE15" i="78"/>
  <c r="R15" i="78"/>
  <c r="Q15" i="78"/>
  <c r="P15" i="78"/>
  <c r="O15" i="78"/>
  <c r="M15" i="78"/>
  <c r="AV14" i="78"/>
  <c r="AU14" i="78"/>
  <c r="AT14" i="78"/>
  <c r="AS14" i="78"/>
  <c r="AR14" i="78"/>
  <c r="AQ14" i="78"/>
  <c r="AP14" i="78"/>
  <c r="AO14" i="78"/>
  <c r="AN14" i="78"/>
  <c r="AM14" i="78"/>
  <c r="AL14" i="78"/>
  <c r="AJ14" i="78"/>
  <c r="AI14" i="78"/>
  <c r="AH14" i="78"/>
  <c r="AG14" i="78"/>
  <c r="AE14" i="78"/>
  <c r="R14" i="78"/>
  <c r="Q14" i="78"/>
  <c r="P14" i="78"/>
  <c r="O14" i="78"/>
  <c r="M14" i="78"/>
  <c r="AV13" i="78"/>
  <c r="AU13" i="78"/>
  <c r="AT13" i="78"/>
  <c r="AS13" i="78"/>
  <c r="AR13" i="78"/>
  <c r="AQ13" i="78"/>
  <c r="AP13" i="78"/>
  <c r="AO13" i="78"/>
  <c r="AN13" i="78"/>
  <c r="AM13" i="78"/>
  <c r="AL13" i="78"/>
  <c r="AJ13" i="78"/>
  <c r="AI13" i="78"/>
  <c r="AH13" i="78"/>
  <c r="AG13" i="78"/>
  <c r="AE13" i="78"/>
  <c r="R13" i="78"/>
  <c r="Q13" i="78"/>
  <c r="P13" i="78"/>
  <c r="O13" i="78"/>
  <c r="M13" i="78"/>
  <c r="AV12" i="78"/>
  <c r="AU12" i="78"/>
  <c r="AW12" i="78" s="1"/>
  <c r="AT12" i="78"/>
  <c r="AS12" i="78"/>
  <c r="AR12" i="78"/>
  <c r="AQ12" i="78"/>
  <c r="AP12" i="78"/>
  <c r="AO12" i="78"/>
  <c r="AN12" i="78"/>
  <c r="AM12" i="78"/>
  <c r="AL12" i="78"/>
  <c r="AJ12" i="78"/>
  <c r="AI12" i="78"/>
  <c r="AH12" i="78"/>
  <c r="AG12" i="78"/>
  <c r="AE12" i="78"/>
  <c r="R12" i="78"/>
  <c r="Q12" i="78"/>
  <c r="P12" i="78"/>
  <c r="O12" i="78"/>
  <c r="M12" i="78"/>
  <c r="AV11" i="78"/>
  <c r="AU11" i="78"/>
  <c r="AT11" i="78"/>
  <c r="AS11" i="78"/>
  <c r="AR11" i="78"/>
  <c r="AQ11" i="78"/>
  <c r="AP11" i="78"/>
  <c r="AO11" i="78"/>
  <c r="AN11" i="78"/>
  <c r="AM11" i="78"/>
  <c r="AL11" i="78"/>
  <c r="AJ11" i="78"/>
  <c r="AI11" i="78"/>
  <c r="AH11" i="78"/>
  <c r="AG11" i="78"/>
  <c r="AE11" i="78"/>
  <c r="R11" i="78"/>
  <c r="Q11" i="78"/>
  <c r="P11" i="78"/>
  <c r="O11" i="78"/>
  <c r="M11" i="78"/>
  <c r="AV10" i="78"/>
  <c r="AU10" i="78"/>
  <c r="AT10" i="78"/>
  <c r="AS10" i="78"/>
  <c r="AR10" i="78"/>
  <c r="AQ10" i="78"/>
  <c r="AP10" i="78"/>
  <c r="AO10" i="78"/>
  <c r="AN10" i="78"/>
  <c r="AM10" i="78"/>
  <c r="AL10" i="78"/>
  <c r="AJ10" i="78"/>
  <c r="AI10" i="78"/>
  <c r="AH10" i="78"/>
  <c r="AG10" i="78"/>
  <c r="AE10" i="78"/>
  <c r="R10" i="78"/>
  <c r="Q10" i="78"/>
  <c r="P10" i="78"/>
  <c r="O10" i="78"/>
  <c r="M10" i="78"/>
  <c r="AV9" i="78"/>
  <c r="AU9" i="78"/>
  <c r="AT9" i="78"/>
  <c r="AS9" i="78"/>
  <c r="AR9" i="78"/>
  <c r="AQ9" i="78"/>
  <c r="AP9" i="78"/>
  <c r="AO9" i="78"/>
  <c r="AN9" i="78"/>
  <c r="AM9" i="78"/>
  <c r="AL9" i="78"/>
  <c r="AJ9" i="78"/>
  <c r="AI9" i="78"/>
  <c r="AH9" i="78"/>
  <c r="AG9" i="78"/>
  <c r="AE9" i="78"/>
  <c r="R9" i="78"/>
  <c r="Q9" i="78"/>
  <c r="P9" i="78"/>
  <c r="O9" i="78"/>
  <c r="M9" i="78"/>
  <c r="AV8" i="78"/>
  <c r="AU8" i="78"/>
  <c r="AT8" i="78"/>
  <c r="AS8" i="78"/>
  <c r="AR8" i="78"/>
  <c r="AQ8" i="78"/>
  <c r="AP8" i="78"/>
  <c r="AO8" i="78"/>
  <c r="AN8" i="78"/>
  <c r="AM8" i="78"/>
  <c r="AL8" i="78"/>
  <c r="AJ8" i="78"/>
  <c r="AI8" i="78"/>
  <c r="AH8" i="78"/>
  <c r="AG8" i="78"/>
  <c r="AE8" i="78"/>
  <c r="R8" i="78"/>
  <c r="Q8" i="78"/>
  <c r="P8" i="78"/>
  <c r="O8" i="78"/>
  <c r="M8" i="78"/>
  <c r="AV7" i="78"/>
  <c r="AU7" i="78"/>
  <c r="AT7" i="78"/>
  <c r="AS7" i="78"/>
  <c r="AR7" i="78"/>
  <c r="AQ7" i="78"/>
  <c r="AP7" i="78"/>
  <c r="AO7" i="78"/>
  <c r="AN7" i="78"/>
  <c r="AM7" i="78"/>
  <c r="AL7" i="78"/>
  <c r="AJ7" i="78"/>
  <c r="AI7" i="78"/>
  <c r="AI33" i="78" s="1"/>
  <c r="AH7" i="78"/>
  <c r="AG7" i="78"/>
  <c r="AE7" i="78"/>
  <c r="R7" i="78"/>
  <c r="Q7" i="78"/>
  <c r="P7" i="78"/>
  <c r="O7" i="78"/>
  <c r="O33" i="78" s="1"/>
  <c r="M7" i="78"/>
  <c r="AL5" i="78"/>
  <c r="T5" i="78"/>
  <c r="AV100" i="77"/>
  <c r="AW100" i="77" s="1"/>
  <c r="AU100" i="77"/>
  <c r="AT100" i="77"/>
  <c r="AS100" i="77"/>
  <c r="AR100" i="77"/>
  <c r="AQ100" i="77"/>
  <c r="AP100" i="77"/>
  <c r="AO100" i="77"/>
  <c r="AN100" i="77"/>
  <c r="AM100" i="77"/>
  <c r="AL100" i="77"/>
  <c r="AE100" i="77"/>
  <c r="M100" i="77"/>
  <c r="AD99" i="77"/>
  <c r="AJ99" i="77" s="1"/>
  <c r="AC99" i="77"/>
  <c r="AB99" i="77"/>
  <c r="AA99" i="77"/>
  <c r="Z99" i="77"/>
  <c r="Y99" i="77"/>
  <c r="X99" i="77"/>
  <c r="AP99" i="77" s="1"/>
  <c r="W99" i="77"/>
  <c r="V99" i="77"/>
  <c r="U99" i="77"/>
  <c r="T99" i="77"/>
  <c r="L99" i="77"/>
  <c r="R99" i="77" s="1"/>
  <c r="K99" i="77"/>
  <c r="Q99" i="77" s="1"/>
  <c r="J99" i="77"/>
  <c r="I99" i="77"/>
  <c r="H99" i="77"/>
  <c r="G99" i="77"/>
  <c r="P99" i="77" s="1"/>
  <c r="F99" i="77"/>
  <c r="E99" i="77"/>
  <c r="D99" i="77"/>
  <c r="C99" i="77"/>
  <c r="B99" i="77"/>
  <c r="O99" i="77" s="1"/>
  <c r="AV98" i="77"/>
  <c r="AW98" i="77" s="1"/>
  <c r="AU98" i="77"/>
  <c r="AT98" i="77"/>
  <c r="AS98" i="77"/>
  <c r="AR98" i="77"/>
  <c r="AQ98" i="77"/>
  <c r="AP98" i="77"/>
  <c r="AM98" i="77"/>
  <c r="AJ98" i="77"/>
  <c r="AI98" i="77"/>
  <c r="AH98" i="77"/>
  <c r="AG98" i="77"/>
  <c r="AE98" i="77"/>
  <c r="R98" i="77"/>
  <c r="Q98" i="77"/>
  <c r="P98" i="77"/>
  <c r="O98" i="77"/>
  <c r="M98" i="77"/>
  <c r="AV97" i="77"/>
  <c r="AU97" i="77"/>
  <c r="AT97" i="77"/>
  <c r="AJ97" i="77"/>
  <c r="AI97" i="77"/>
  <c r="AH97" i="77"/>
  <c r="AG97" i="77"/>
  <c r="AE97" i="77"/>
  <c r="R97" i="77"/>
  <c r="Q97" i="77"/>
  <c r="P97" i="77"/>
  <c r="O97" i="77"/>
  <c r="M97" i="77"/>
  <c r="AV96" i="77"/>
  <c r="AW96" i="77" s="1"/>
  <c r="AU96" i="77"/>
  <c r="AT96" i="77"/>
  <c r="AS96" i="77"/>
  <c r="AR96" i="77"/>
  <c r="AQ96" i="77"/>
  <c r="AP96" i="77"/>
  <c r="AO96" i="77"/>
  <c r="AN96" i="77"/>
  <c r="AM96" i="77"/>
  <c r="AL96" i="77"/>
  <c r="AJ96" i="77"/>
  <c r="AI96" i="77"/>
  <c r="AH96" i="77"/>
  <c r="AG96" i="77"/>
  <c r="AE96" i="77"/>
  <c r="R96" i="77"/>
  <c r="Q96" i="77"/>
  <c r="P96" i="77"/>
  <c r="O96" i="77"/>
  <c r="M96" i="77"/>
  <c r="AV95" i="77"/>
  <c r="AU95" i="77"/>
  <c r="AT95" i="77"/>
  <c r="AS95" i="77"/>
  <c r="AR95" i="77"/>
  <c r="AQ95" i="77"/>
  <c r="AP95" i="77"/>
  <c r="AO95" i="77"/>
  <c r="AN95" i="77"/>
  <c r="AM95" i="77"/>
  <c r="AL95" i="77"/>
  <c r="AJ95" i="77"/>
  <c r="AI95" i="77"/>
  <c r="AH95" i="77"/>
  <c r="AG95" i="77"/>
  <c r="AE95" i="77"/>
  <c r="R95" i="77"/>
  <c r="Q95" i="77"/>
  <c r="P95" i="77"/>
  <c r="O95" i="77"/>
  <c r="M95" i="77"/>
  <c r="AV94" i="77"/>
  <c r="AU94" i="77"/>
  <c r="AT94" i="77"/>
  <c r="AS94" i="77"/>
  <c r="AR94" i="77"/>
  <c r="AQ94" i="77"/>
  <c r="AP94" i="77"/>
  <c r="AO94" i="77"/>
  <c r="AN94" i="77"/>
  <c r="AM94" i="77"/>
  <c r="AL94" i="77"/>
  <c r="AJ94" i="77"/>
  <c r="AI94" i="77"/>
  <c r="AH94" i="77"/>
  <c r="AG94" i="77"/>
  <c r="AE94" i="77"/>
  <c r="R94" i="77"/>
  <c r="Q94" i="77"/>
  <c r="P94" i="77"/>
  <c r="O94" i="77"/>
  <c r="M94" i="77"/>
  <c r="AV93" i="77"/>
  <c r="AU93" i="77"/>
  <c r="AT93" i="77"/>
  <c r="AS93" i="77"/>
  <c r="AR93" i="77"/>
  <c r="AQ93" i="77"/>
  <c r="AP93" i="77"/>
  <c r="AO93" i="77"/>
  <c r="AN93" i="77"/>
  <c r="AM93" i="77"/>
  <c r="AJ93" i="77"/>
  <c r="AI93" i="77"/>
  <c r="AH93" i="77"/>
  <c r="AG93" i="77"/>
  <c r="AE93" i="77"/>
  <c r="R93" i="77"/>
  <c r="Q93" i="77"/>
  <c r="P93" i="77"/>
  <c r="O93" i="77"/>
  <c r="M93" i="77"/>
  <c r="AV92" i="77"/>
  <c r="AW92" i="77" s="1"/>
  <c r="AU92" i="77"/>
  <c r="AP92" i="77"/>
  <c r="AM92" i="77"/>
  <c r="AJ92" i="77"/>
  <c r="AI92" i="77"/>
  <c r="AH92" i="77"/>
  <c r="AG92" i="77"/>
  <c r="AE92" i="77"/>
  <c r="R92" i="77"/>
  <c r="Q92" i="77"/>
  <c r="P92" i="77"/>
  <c r="O92" i="77"/>
  <c r="M92" i="77"/>
  <c r="AV91" i="77"/>
  <c r="AU91" i="77"/>
  <c r="AT91" i="77"/>
  <c r="AS91" i="77"/>
  <c r="AR91" i="77"/>
  <c r="AQ91" i="77"/>
  <c r="AP91" i="77"/>
  <c r="AO91" i="77"/>
  <c r="AN91" i="77"/>
  <c r="AM91" i="77"/>
  <c r="AL91" i="77"/>
  <c r="AJ91" i="77"/>
  <c r="AI91" i="77"/>
  <c r="AH91" i="77"/>
  <c r="AG91" i="77"/>
  <c r="AE91" i="77"/>
  <c r="R91" i="77"/>
  <c r="Q91" i="77"/>
  <c r="P91" i="77"/>
  <c r="O91" i="77"/>
  <c r="M91" i="77"/>
  <c r="AV90" i="77"/>
  <c r="AU90" i="77"/>
  <c r="AT90" i="77"/>
  <c r="AS90" i="77"/>
  <c r="AR90" i="77"/>
  <c r="AQ90" i="77"/>
  <c r="AP90" i="77"/>
  <c r="AO90" i="77"/>
  <c r="AN90" i="77"/>
  <c r="AM90" i="77"/>
  <c r="AL90" i="77"/>
  <c r="AJ90" i="77"/>
  <c r="AI90" i="77"/>
  <c r="AH90" i="77"/>
  <c r="AG90" i="77"/>
  <c r="AE90" i="77"/>
  <c r="R90" i="77"/>
  <c r="Q90" i="77"/>
  <c r="P90" i="77"/>
  <c r="O90" i="77"/>
  <c r="M90" i="77"/>
  <c r="AV89" i="77"/>
  <c r="AU89" i="77"/>
  <c r="AT89" i="77"/>
  <c r="AS89" i="77"/>
  <c r="AR89" i="77"/>
  <c r="AQ89" i="77"/>
  <c r="AP89" i="77"/>
  <c r="AO89" i="77"/>
  <c r="AN89" i="77"/>
  <c r="AM89" i="77"/>
  <c r="AL89" i="77"/>
  <c r="AJ89" i="77"/>
  <c r="AI89" i="77"/>
  <c r="AH89" i="77"/>
  <c r="AG89" i="77"/>
  <c r="AE89" i="77"/>
  <c r="R89" i="77"/>
  <c r="Q89" i="77"/>
  <c r="P89" i="77"/>
  <c r="O89" i="77"/>
  <c r="M89" i="77"/>
  <c r="AW88" i="77"/>
  <c r="AV88" i="77"/>
  <c r="AU88" i="77"/>
  <c r="AT88" i="77"/>
  <c r="AS88" i="77"/>
  <c r="AR88" i="77"/>
  <c r="AQ88" i="77"/>
  <c r="AP88" i="77"/>
  <c r="AO88" i="77"/>
  <c r="AN88" i="77"/>
  <c r="AM88" i="77"/>
  <c r="AL88" i="77"/>
  <c r="AJ88" i="77"/>
  <c r="AI88" i="77"/>
  <c r="AH88" i="77"/>
  <c r="AG88" i="77"/>
  <c r="AE88" i="77"/>
  <c r="R88" i="77"/>
  <c r="Q88" i="77"/>
  <c r="P88" i="77"/>
  <c r="O88" i="77"/>
  <c r="M88" i="77"/>
  <c r="AV87" i="77"/>
  <c r="AU87" i="77"/>
  <c r="AT87" i="77"/>
  <c r="AS87" i="77"/>
  <c r="AR87" i="77"/>
  <c r="AQ87" i="77"/>
  <c r="AP87" i="77"/>
  <c r="AO87" i="77"/>
  <c r="AN87" i="77"/>
  <c r="AM87" i="77"/>
  <c r="AL87" i="77"/>
  <c r="AJ87" i="77"/>
  <c r="AI87" i="77"/>
  <c r="AH87" i="77"/>
  <c r="AG87" i="77"/>
  <c r="AE87" i="77"/>
  <c r="R87" i="77"/>
  <c r="Q87" i="77"/>
  <c r="P87" i="77"/>
  <c r="O87" i="77"/>
  <c r="M87" i="77"/>
  <c r="AV86" i="77"/>
  <c r="AU86" i="77"/>
  <c r="AT86" i="77"/>
  <c r="AS86" i="77"/>
  <c r="AR86" i="77"/>
  <c r="AQ86" i="77"/>
  <c r="AP86" i="77"/>
  <c r="AO86" i="77"/>
  <c r="AN86" i="77"/>
  <c r="AM86" i="77"/>
  <c r="AL86" i="77"/>
  <c r="AJ86" i="77"/>
  <c r="AI86" i="77"/>
  <c r="AH86" i="77"/>
  <c r="AG86" i="77"/>
  <c r="AE86" i="77"/>
  <c r="R86" i="77"/>
  <c r="Q86" i="77"/>
  <c r="P86" i="77"/>
  <c r="O86" i="77"/>
  <c r="M86" i="77"/>
  <c r="AW85" i="77"/>
  <c r="AV85" i="77"/>
  <c r="AU85" i="77"/>
  <c r="AT85" i="77"/>
  <c r="AS85" i="77"/>
  <c r="AR85" i="77"/>
  <c r="AQ85" i="77"/>
  <c r="AP85" i="77"/>
  <c r="AO85" i="77"/>
  <c r="AN85" i="77"/>
  <c r="AM85" i="77"/>
  <c r="AL85" i="77"/>
  <c r="AJ85" i="77"/>
  <c r="AI85" i="77"/>
  <c r="AH85" i="77"/>
  <c r="AG85" i="77"/>
  <c r="AE85" i="77"/>
  <c r="R85" i="77"/>
  <c r="Q85" i="77"/>
  <c r="P85" i="77"/>
  <c r="O85" i="77"/>
  <c r="M85" i="77"/>
  <c r="AV84" i="77"/>
  <c r="AW84" i="77" s="1"/>
  <c r="AU84" i="77"/>
  <c r="AT84" i="77"/>
  <c r="AS84" i="77"/>
  <c r="AR84" i="77"/>
  <c r="AQ84" i="77"/>
  <c r="AP84" i="77"/>
  <c r="AO84" i="77"/>
  <c r="AN84" i="77"/>
  <c r="AM84" i="77"/>
  <c r="AL84" i="77"/>
  <c r="AJ84" i="77"/>
  <c r="AI84" i="77"/>
  <c r="AH84" i="77"/>
  <c r="AG84" i="77"/>
  <c r="AE84" i="77"/>
  <c r="R84" i="77"/>
  <c r="Q84" i="77"/>
  <c r="P84" i="77"/>
  <c r="O84" i="77"/>
  <c r="M84" i="77"/>
  <c r="AV83" i="77"/>
  <c r="AU83" i="77"/>
  <c r="AT83" i="77"/>
  <c r="AS83" i="77"/>
  <c r="AR83" i="77"/>
  <c r="AQ83" i="77"/>
  <c r="AP83" i="77"/>
  <c r="AO83" i="77"/>
  <c r="AN83" i="77"/>
  <c r="AM83" i="77"/>
  <c r="AL83" i="77"/>
  <c r="AJ83" i="77"/>
  <c r="AI83" i="77"/>
  <c r="AH83" i="77"/>
  <c r="AG83" i="77"/>
  <c r="AE83" i="77"/>
  <c r="R83" i="77"/>
  <c r="Q83" i="77"/>
  <c r="P83" i="77"/>
  <c r="O83" i="77"/>
  <c r="M83" i="77"/>
  <c r="AV82" i="77"/>
  <c r="AW82" i="77" s="1"/>
  <c r="AU82" i="77"/>
  <c r="AT82" i="77"/>
  <c r="AS82" i="77"/>
  <c r="AR82" i="77"/>
  <c r="AQ82" i="77"/>
  <c r="AP82" i="77"/>
  <c r="AO82" i="77"/>
  <c r="AN82" i="77"/>
  <c r="AM82" i="77"/>
  <c r="AL82" i="77"/>
  <c r="AJ82" i="77"/>
  <c r="AI82" i="77"/>
  <c r="AH82" i="77"/>
  <c r="AG82" i="77"/>
  <c r="AE82" i="77"/>
  <c r="R82" i="77"/>
  <c r="Q82" i="77"/>
  <c r="P82" i="77"/>
  <c r="O82" i="77"/>
  <c r="M82" i="77"/>
  <c r="AV81" i="77"/>
  <c r="AU81" i="77"/>
  <c r="AT81" i="77"/>
  <c r="AS81" i="77"/>
  <c r="AR81" i="77"/>
  <c r="AQ81" i="77"/>
  <c r="AP81" i="77"/>
  <c r="AO81" i="77"/>
  <c r="AN81" i="77"/>
  <c r="AM81" i="77"/>
  <c r="AL81" i="77"/>
  <c r="AJ81" i="77"/>
  <c r="AI81" i="77"/>
  <c r="AH81" i="77"/>
  <c r="AG81" i="77"/>
  <c r="AE81" i="77"/>
  <c r="R81" i="77"/>
  <c r="Q81" i="77"/>
  <c r="P81" i="77"/>
  <c r="O81" i="77"/>
  <c r="M81" i="77"/>
  <c r="AV80" i="77"/>
  <c r="AU80" i="77"/>
  <c r="AT80" i="77"/>
  <c r="AS80" i="77"/>
  <c r="AR80" i="77"/>
  <c r="AQ80" i="77"/>
  <c r="AP80" i="77"/>
  <c r="AO80" i="77"/>
  <c r="AN80" i="77"/>
  <c r="AM80" i="77"/>
  <c r="AL80" i="77"/>
  <c r="AJ80" i="77"/>
  <c r="AI80" i="77"/>
  <c r="AH80" i="77"/>
  <c r="AG80" i="77"/>
  <c r="AE80" i="77"/>
  <c r="R80" i="77"/>
  <c r="Q80" i="77"/>
  <c r="P80" i="77"/>
  <c r="O80" i="77"/>
  <c r="M80" i="77"/>
  <c r="AV79" i="77"/>
  <c r="AU79" i="77"/>
  <c r="AT79" i="77"/>
  <c r="AS79" i="77"/>
  <c r="AR79" i="77"/>
  <c r="AQ79" i="77"/>
  <c r="AP79" i="77"/>
  <c r="AO79" i="77"/>
  <c r="AN79" i="77"/>
  <c r="AM79" i="77"/>
  <c r="AL79" i="77"/>
  <c r="AJ79" i="77"/>
  <c r="AI79" i="77"/>
  <c r="AH79" i="77"/>
  <c r="AG79" i="77"/>
  <c r="AE79" i="77"/>
  <c r="R79" i="77"/>
  <c r="Q79" i="77"/>
  <c r="P79" i="77"/>
  <c r="O79" i="77"/>
  <c r="M79" i="77"/>
  <c r="AV78" i="77"/>
  <c r="AU78" i="77"/>
  <c r="AT78" i="77"/>
  <c r="AS78" i="77"/>
  <c r="AR78" i="77"/>
  <c r="AQ78" i="77"/>
  <c r="AP78" i="77"/>
  <c r="AO78" i="77"/>
  <c r="AN78" i="77"/>
  <c r="AM78" i="77"/>
  <c r="AL78" i="77"/>
  <c r="AJ78" i="77"/>
  <c r="AI78" i="77"/>
  <c r="AH78" i="77"/>
  <c r="AG78" i="77"/>
  <c r="AE78" i="77"/>
  <c r="R78" i="77"/>
  <c r="Q78" i="77"/>
  <c r="P78" i="77"/>
  <c r="O78" i="77"/>
  <c r="M78" i="77"/>
  <c r="AV77" i="77"/>
  <c r="AU77" i="77"/>
  <c r="AT77" i="77"/>
  <c r="AS77" i="77"/>
  <c r="AR77" i="77"/>
  <c r="AQ77" i="77"/>
  <c r="AP77" i="77"/>
  <c r="AO77" i="77"/>
  <c r="AN77" i="77"/>
  <c r="AM77" i="77"/>
  <c r="AL77" i="77"/>
  <c r="AJ77" i="77"/>
  <c r="AI77" i="77"/>
  <c r="AH77" i="77"/>
  <c r="AG77" i="77"/>
  <c r="AE77" i="77"/>
  <c r="R77" i="77"/>
  <c r="Q77" i="77"/>
  <c r="P77" i="77"/>
  <c r="O77" i="77"/>
  <c r="M77" i="77"/>
  <c r="AV76" i="77"/>
  <c r="AU76" i="77"/>
  <c r="AT76" i="77"/>
  <c r="AS76" i="77"/>
  <c r="AR76" i="77"/>
  <c r="AQ76" i="77"/>
  <c r="AP76" i="77"/>
  <c r="AO76" i="77"/>
  <c r="AN76" i="77"/>
  <c r="AM76" i="77"/>
  <c r="AL76" i="77"/>
  <c r="AJ76" i="77"/>
  <c r="AI76" i="77"/>
  <c r="AH76" i="77"/>
  <c r="AG76" i="77"/>
  <c r="AE76" i="77"/>
  <c r="R76" i="77"/>
  <c r="Q76" i="77"/>
  <c r="P76" i="77"/>
  <c r="O76" i="77"/>
  <c r="M76" i="77"/>
  <c r="AV75" i="77"/>
  <c r="AU75" i="77"/>
  <c r="AT75" i="77"/>
  <c r="AS75" i="77"/>
  <c r="AR75" i="77"/>
  <c r="AQ75" i="77"/>
  <c r="AP75" i="77"/>
  <c r="AO75" i="77"/>
  <c r="AN75" i="77"/>
  <c r="AM75" i="77"/>
  <c r="AL75" i="77"/>
  <c r="AJ75" i="77"/>
  <c r="AI75" i="77"/>
  <c r="AH75" i="77"/>
  <c r="AG75" i="77"/>
  <c r="AE75" i="77"/>
  <c r="R75" i="77"/>
  <c r="Q75" i="77"/>
  <c r="P75" i="77"/>
  <c r="O75" i="77"/>
  <c r="M75" i="77"/>
  <c r="AV74" i="77"/>
  <c r="AJ74" i="77"/>
  <c r="AI74" i="77"/>
  <c r="AH74" i="77"/>
  <c r="AG74" i="77"/>
  <c r="AE74" i="77"/>
  <c r="R74" i="77"/>
  <c r="Q74" i="77"/>
  <c r="P74" i="77"/>
  <c r="O74" i="77"/>
  <c r="M74" i="77"/>
  <c r="AV73" i="77"/>
  <c r="AU73" i="77"/>
  <c r="AW73" i="77" s="1"/>
  <c r="AT73" i="77"/>
  <c r="AS73" i="77"/>
  <c r="AR73" i="77"/>
  <c r="AQ73" i="77"/>
  <c r="AP73" i="77"/>
  <c r="AO73" i="77"/>
  <c r="AN73" i="77"/>
  <c r="AM73" i="77"/>
  <c r="AL73" i="77"/>
  <c r="AJ73" i="77"/>
  <c r="AI73" i="77"/>
  <c r="AH73" i="77"/>
  <c r="AG73" i="77"/>
  <c r="AE73" i="77"/>
  <c r="R73" i="77"/>
  <c r="Q73" i="77"/>
  <c r="P73" i="77"/>
  <c r="O73" i="77"/>
  <c r="M73" i="77"/>
  <c r="AV72" i="77"/>
  <c r="AU72" i="77"/>
  <c r="AT72" i="77"/>
  <c r="AS72" i="77"/>
  <c r="AR72" i="77"/>
  <c r="AQ72" i="77"/>
  <c r="AP72" i="77"/>
  <c r="AO72" i="77"/>
  <c r="AN72" i="77"/>
  <c r="AM72" i="77"/>
  <c r="AL72" i="77"/>
  <c r="AJ72" i="77"/>
  <c r="AI72" i="77"/>
  <c r="AH72" i="77"/>
  <c r="AG72" i="77"/>
  <c r="AE72" i="77"/>
  <c r="R72" i="77"/>
  <c r="Q72" i="77"/>
  <c r="P72" i="77"/>
  <c r="O72" i="77"/>
  <c r="M72" i="77"/>
  <c r="AL70" i="77"/>
  <c r="T70" i="77"/>
  <c r="AV66" i="77"/>
  <c r="AW66" i="77" s="1"/>
  <c r="AU66" i="77"/>
  <c r="AT66" i="77"/>
  <c r="AS66" i="77"/>
  <c r="AR66" i="77"/>
  <c r="AQ66" i="77"/>
  <c r="AP66" i="77"/>
  <c r="AO66" i="77"/>
  <c r="AN66" i="77"/>
  <c r="AM66" i="77"/>
  <c r="AL66" i="77"/>
  <c r="AE66" i="77"/>
  <c r="M66" i="77"/>
  <c r="AD65" i="77"/>
  <c r="AJ65" i="77" s="1"/>
  <c r="AC65" i="77"/>
  <c r="AI65" i="77" s="1"/>
  <c r="AB65" i="77"/>
  <c r="AA65" i="77"/>
  <c r="Z65" i="77"/>
  <c r="Y65" i="77"/>
  <c r="X65" i="77"/>
  <c r="W65" i="77"/>
  <c r="V65" i="77"/>
  <c r="AN65" i="77" s="1"/>
  <c r="U65" i="77"/>
  <c r="T65" i="77"/>
  <c r="AG65" i="77" s="1"/>
  <c r="L65" i="77"/>
  <c r="R65" i="77" s="1"/>
  <c r="K65" i="77"/>
  <c r="Q65" i="77" s="1"/>
  <c r="J65" i="77"/>
  <c r="I65" i="77"/>
  <c r="H65" i="77"/>
  <c r="G65" i="77"/>
  <c r="P65" i="77" s="1"/>
  <c r="F65" i="77"/>
  <c r="E65" i="77"/>
  <c r="D65" i="77"/>
  <c r="C65" i="77"/>
  <c r="B65" i="77"/>
  <c r="O65" i="77" s="1"/>
  <c r="AV64" i="77"/>
  <c r="AW64" i="77" s="1"/>
  <c r="AT64" i="77"/>
  <c r="AR64" i="77"/>
  <c r="AQ64" i="77"/>
  <c r="AP64" i="77"/>
  <c r="AO64" i="77"/>
  <c r="AN64" i="77"/>
  <c r="AM64" i="77"/>
  <c r="AL64" i="77"/>
  <c r="AJ64" i="77"/>
  <c r="AI64" i="77"/>
  <c r="AH64" i="77"/>
  <c r="AG64" i="77"/>
  <c r="R64" i="77"/>
  <c r="Q64" i="77"/>
  <c r="P64" i="77"/>
  <c r="O64" i="77"/>
  <c r="AV63" i="77"/>
  <c r="AU63" i="77"/>
  <c r="AT63" i="77"/>
  <c r="AS63" i="77"/>
  <c r="AR63" i="77"/>
  <c r="AJ63" i="77"/>
  <c r="AI63" i="77"/>
  <c r="AH63" i="77"/>
  <c r="AG63" i="77"/>
  <c r="AE63" i="77"/>
  <c r="R63" i="77"/>
  <c r="Q63" i="77"/>
  <c r="P63" i="77"/>
  <c r="O63" i="77"/>
  <c r="M63" i="77"/>
  <c r="AV62" i="77"/>
  <c r="AW62" i="77" s="1"/>
  <c r="AU62" i="77"/>
  <c r="AT62" i="77"/>
  <c r="AS62" i="77"/>
  <c r="AR62" i="77"/>
  <c r="AQ62" i="77"/>
  <c r="AO62" i="77"/>
  <c r="AN62" i="77"/>
  <c r="AM62" i="77"/>
  <c r="AL62" i="77"/>
  <c r="AJ62" i="77"/>
  <c r="AI62" i="77"/>
  <c r="AH62" i="77"/>
  <c r="AG62" i="77"/>
  <c r="AE62" i="77"/>
  <c r="R62" i="77"/>
  <c r="Q62" i="77"/>
  <c r="P62" i="77"/>
  <c r="O62" i="77"/>
  <c r="M62" i="77"/>
  <c r="AV61" i="77"/>
  <c r="AU61" i="77"/>
  <c r="AT61" i="77"/>
  <c r="AS61" i="77"/>
  <c r="AR61" i="77"/>
  <c r="AQ61" i="77"/>
  <c r="AP61" i="77"/>
  <c r="AJ61" i="77"/>
  <c r="AI61" i="77"/>
  <c r="AH61" i="77"/>
  <c r="AG61" i="77"/>
  <c r="AE61" i="77"/>
  <c r="R61" i="77"/>
  <c r="Q61" i="77"/>
  <c r="P61" i="77"/>
  <c r="O61" i="77"/>
  <c r="M61" i="77"/>
  <c r="AV60" i="77"/>
  <c r="AU60" i="77"/>
  <c r="AT60" i="77"/>
  <c r="AS60" i="77"/>
  <c r="AR60" i="77"/>
  <c r="AQ60" i="77"/>
  <c r="AP60" i="77"/>
  <c r="AO60" i="77"/>
  <c r="AN60" i="77"/>
  <c r="AM60" i="77"/>
  <c r="AL60" i="77"/>
  <c r="AJ60" i="77"/>
  <c r="AI60" i="77"/>
  <c r="AH60" i="77"/>
  <c r="AG60" i="77"/>
  <c r="AE60" i="77"/>
  <c r="R60" i="77"/>
  <c r="Q60" i="77"/>
  <c r="P60" i="77"/>
  <c r="O60" i="77"/>
  <c r="M60" i="77"/>
  <c r="AV59" i="77"/>
  <c r="AU59" i="77"/>
  <c r="AT59" i="77"/>
  <c r="AS59" i="77"/>
  <c r="AR59" i="77"/>
  <c r="AQ59" i="77"/>
  <c r="AP59" i="77"/>
  <c r="AO59" i="77"/>
  <c r="AN59" i="77"/>
  <c r="AM59" i="77"/>
  <c r="AJ59" i="77"/>
  <c r="AI59" i="77"/>
  <c r="AH59" i="77"/>
  <c r="AG59" i="77"/>
  <c r="AE59" i="77"/>
  <c r="R59" i="77"/>
  <c r="Q59" i="77"/>
  <c r="P59" i="77"/>
  <c r="O59" i="77"/>
  <c r="M59" i="77"/>
  <c r="AV58" i="77"/>
  <c r="AU58" i="77"/>
  <c r="AT58" i="77"/>
  <c r="AS58" i="77"/>
  <c r="AR58" i="77"/>
  <c r="AQ58" i="77"/>
  <c r="AP58" i="77"/>
  <c r="AO58" i="77"/>
  <c r="AN58" i="77"/>
  <c r="AM58" i="77"/>
  <c r="AL58" i="77"/>
  <c r="AJ58" i="77"/>
  <c r="AI58" i="77"/>
  <c r="AH58" i="77"/>
  <c r="AG58" i="77"/>
  <c r="AE58" i="77"/>
  <c r="R58" i="77"/>
  <c r="Q58" i="77"/>
  <c r="P58" i="77"/>
  <c r="O58" i="77"/>
  <c r="M58" i="77"/>
  <c r="AV57" i="77"/>
  <c r="AU57" i="77"/>
  <c r="AT57" i="77"/>
  <c r="AS57" i="77"/>
  <c r="AR57" i="77"/>
  <c r="AQ57" i="77"/>
  <c r="AP57" i="77"/>
  <c r="AO57" i="77"/>
  <c r="AN57" i="77"/>
  <c r="AM57" i="77"/>
  <c r="AL57" i="77"/>
  <c r="AJ57" i="77"/>
  <c r="AI57" i="77"/>
  <c r="AH57" i="77"/>
  <c r="AG57" i="77"/>
  <c r="AE57" i="77"/>
  <c r="R57" i="77"/>
  <c r="Q57" i="77"/>
  <c r="P57" i="77"/>
  <c r="O57" i="77"/>
  <c r="M57" i="77"/>
  <c r="AV56" i="77"/>
  <c r="AU56" i="77"/>
  <c r="AT56" i="77"/>
  <c r="AS56" i="77"/>
  <c r="AR56" i="77"/>
  <c r="AQ56" i="77"/>
  <c r="AP56" i="77"/>
  <c r="AO56" i="77"/>
  <c r="AN56" i="77"/>
  <c r="AM56" i="77"/>
  <c r="AL56" i="77"/>
  <c r="AJ56" i="77"/>
  <c r="AI56" i="77"/>
  <c r="AH56" i="77"/>
  <c r="AG56" i="77"/>
  <c r="AE56" i="77"/>
  <c r="R56" i="77"/>
  <c r="Q56" i="77"/>
  <c r="P56" i="77"/>
  <c r="O56" i="77"/>
  <c r="M56" i="77"/>
  <c r="AW55" i="77"/>
  <c r="AV55" i="77"/>
  <c r="AU55" i="77"/>
  <c r="AT55" i="77"/>
  <c r="AS55" i="77"/>
  <c r="AR55" i="77"/>
  <c r="AQ55" i="77"/>
  <c r="AP55" i="77"/>
  <c r="AO55" i="77"/>
  <c r="AN55" i="77"/>
  <c r="AM55" i="77"/>
  <c r="AL55" i="77"/>
  <c r="AJ55" i="77"/>
  <c r="AI55" i="77"/>
  <c r="AH55" i="77"/>
  <c r="AG55" i="77"/>
  <c r="AE55" i="77"/>
  <c r="R55" i="77"/>
  <c r="Q55" i="77"/>
  <c r="P55" i="77"/>
  <c r="O55" i="77"/>
  <c r="M55" i="77"/>
  <c r="AV54" i="77"/>
  <c r="AW54" i="77" s="1"/>
  <c r="AU54" i="77"/>
  <c r="AT54" i="77"/>
  <c r="AS54" i="77"/>
  <c r="AR54" i="77"/>
  <c r="AQ54" i="77"/>
  <c r="AP54" i="77"/>
  <c r="AO54" i="77"/>
  <c r="AN54" i="77"/>
  <c r="AM54" i="77"/>
  <c r="AL54" i="77"/>
  <c r="AJ54" i="77"/>
  <c r="AI54" i="77"/>
  <c r="AH54" i="77"/>
  <c r="AG54" i="77"/>
  <c r="AE54" i="77"/>
  <c r="R54" i="77"/>
  <c r="Q54" i="77"/>
  <c r="P54" i="77"/>
  <c r="O54" i="77"/>
  <c r="M54" i="77"/>
  <c r="AV53" i="77"/>
  <c r="AU53" i="77"/>
  <c r="AT53" i="77"/>
  <c r="AS53" i="77"/>
  <c r="AR53" i="77"/>
  <c r="AQ53" i="77"/>
  <c r="AP53" i="77"/>
  <c r="AO53" i="77"/>
  <c r="AN53" i="77"/>
  <c r="AM53" i="77"/>
  <c r="AL53" i="77"/>
  <c r="AJ53" i="77"/>
  <c r="AI53" i="77"/>
  <c r="AH53" i="77"/>
  <c r="AG53" i="77"/>
  <c r="AE53" i="77"/>
  <c r="R53" i="77"/>
  <c r="Q53" i="77"/>
  <c r="P53" i="77"/>
  <c r="O53" i="77"/>
  <c r="M53" i="77"/>
  <c r="AV52" i="77"/>
  <c r="AW52" i="77" s="1"/>
  <c r="AU52" i="77"/>
  <c r="AT52" i="77"/>
  <c r="AS52" i="77"/>
  <c r="AR52" i="77"/>
  <c r="AQ52" i="77"/>
  <c r="AP52" i="77"/>
  <c r="AO52" i="77"/>
  <c r="AN52" i="77"/>
  <c r="AM52" i="77"/>
  <c r="AL52" i="77"/>
  <c r="AJ52" i="77"/>
  <c r="AI52" i="77"/>
  <c r="AH52" i="77"/>
  <c r="AG52" i="77"/>
  <c r="AE52" i="77"/>
  <c r="R52" i="77"/>
  <c r="Q52" i="77"/>
  <c r="P52" i="77"/>
  <c r="O52" i="77"/>
  <c r="M52" i="77"/>
  <c r="AV51" i="77"/>
  <c r="AW51" i="77" s="1"/>
  <c r="AU51" i="77"/>
  <c r="AT51" i="77"/>
  <c r="AS51" i="77"/>
  <c r="AR51" i="77"/>
  <c r="AQ51" i="77"/>
  <c r="AP51" i="77"/>
  <c r="AO51" i="77"/>
  <c r="AN51" i="77"/>
  <c r="AM51" i="77"/>
  <c r="AL51" i="77"/>
  <c r="AJ51" i="77"/>
  <c r="AI51" i="77"/>
  <c r="AH51" i="77"/>
  <c r="AG51" i="77"/>
  <c r="AE51" i="77"/>
  <c r="R51" i="77"/>
  <c r="Q51" i="77"/>
  <c r="P51" i="77"/>
  <c r="O51" i="77"/>
  <c r="M51" i="77"/>
  <c r="AV50" i="77"/>
  <c r="AW50" i="77" s="1"/>
  <c r="AU50" i="77"/>
  <c r="AT50" i="77"/>
  <c r="AS50" i="77"/>
  <c r="AR50" i="77"/>
  <c r="AQ50" i="77"/>
  <c r="AP50" i="77"/>
  <c r="AO50" i="77"/>
  <c r="AN50" i="77"/>
  <c r="AM50" i="77"/>
  <c r="AL50" i="77"/>
  <c r="AJ50" i="77"/>
  <c r="AI50" i="77"/>
  <c r="AH50" i="77"/>
  <c r="AG50" i="77"/>
  <c r="AE50" i="77"/>
  <c r="R50" i="77"/>
  <c r="Q50" i="77"/>
  <c r="P50" i="77"/>
  <c r="O50" i="77"/>
  <c r="M50" i="77"/>
  <c r="AV49" i="77"/>
  <c r="AU49" i="77"/>
  <c r="AT49" i="77"/>
  <c r="AS49" i="77"/>
  <c r="AR49" i="77"/>
  <c r="AQ49" i="77"/>
  <c r="AP49" i="77"/>
  <c r="AO49" i="77"/>
  <c r="AN49" i="77"/>
  <c r="AM49" i="77"/>
  <c r="AL49" i="77"/>
  <c r="AJ49" i="77"/>
  <c r="AI49" i="77"/>
  <c r="AH49" i="77"/>
  <c r="AG49" i="77"/>
  <c r="AE49" i="77"/>
  <c r="R49" i="77"/>
  <c r="Q49" i="77"/>
  <c r="P49" i="77"/>
  <c r="O49" i="77"/>
  <c r="M49" i="77"/>
  <c r="AV48" i="77"/>
  <c r="AU48" i="77"/>
  <c r="AT48" i="77"/>
  <c r="AS48" i="77"/>
  <c r="AR48" i="77"/>
  <c r="AQ48" i="77"/>
  <c r="AP48" i="77"/>
  <c r="AO48" i="77"/>
  <c r="AN48" i="77"/>
  <c r="AM48" i="77"/>
  <c r="AL48" i="77"/>
  <c r="AJ48" i="77"/>
  <c r="AI48" i="77"/>
  <c r="AH48" i="77"/>
  <c r="AG48" i="77"/>
  <c r="AE48" i="77"/>
  <c r="R48" i="77"/>
  <c r="Q48" i="77"/>
  <c r="P48" i="77"/>
  <c r="O48" i="77"/>
  <c r="M48" i="77"/>
  <c r="AV47" i="77"/>
  <c r="AW47" i="77" s="1"/>
  <c r="AU47" i="77"/>
  <c r="AT47" i="77"/>
  <c r="AS47" i="77"/>
  <c r="AR47" i="77"/>
  <c r="AQ47" i="77"/>
  <c r="AP47" i="77"/>
  <c r="AO47" i="77"/>
  <c r="AN47" i="77"/>
  <c r="AM47" i="77"/>
  <c r="AL47" i="77"/>
  <c r="AJ47" i="77"/>
  <c r="AI47" i="77"/>
  <c r="AH47" i="77"/>
  <c r="AG47" i="77"/>
  <c r="AE47" i="77"/>
  <c r="R47" i="77"/>
  <c r="Q47" i="77"/>
  <c r="P47" i="77"/>
  <c r="O47" i="77"/>
  <c r="M47" i="77"/>
  <c r="AV46" i="77"/>
  <c r="AU46" i="77"/>
  <c r="AT46" i="77"/>
  <c r="AS46" i="77"/>
  <c r="AR46" i="77"/>
  <c r="AQ46" i="77"/>
  <c r="AP46" i="77"/>
  <c r="AO46" i="77"/>
  <c r="AN46" i="77"/>
  <c r="AM46" i="77"/>
  <c r="AL46" i="77"/>
  <c r="AJ46" i="77"/>
  <c r="AI46" i="77"/>
  <c r="AH46" i="77"/>
  <c r="AG46" i="77"/>
  <c r="AE46" i="77"/>
  <c r="R46" i="77"/>
  <c r="Q46" i="77"/>
  <c r="P46" i="77"/>
  <c r="O46" i="77"/>
  <c r="M46" i="77"/>
  <c r="AV45" i="77"/>
  <c r="AU45" i="77"/>
  <c r="AT45" i="77"/>
  <c r="AS45" i="77"/>
  <c r="AR45" i="77"/>
  <c r="AQ45" i="77"/>
  <c r="AP45" i="77"/>
  <c r="AO45" i="77"/>
  <c r="AN45" i="77"/>
  <c r="AM45" i="77"/>
  <c r="AL45" i="77"/>
  <c r="AJ45" i="77"/>
  <c r="AI45" i="77"/>
  <c r="AH45" i="77"/>
  <c r="AG45" i="77"/>
  <c r="AE45" i="77"/>
  <c r="R45" i="77"/>
  <c r="Q45" i="77"/>
  <c r="P45" i="77"/>
  <c r="O45" i="77"/>
  <c r="M45" i="77"/>
  <c r="AV44" i="77"/>
  <c r="AW44" i="77" s="1"/>
  <c r="AU44" i="77"/>
  <c r="AT44" i="77"/>
  <c r="AS44" i="77"/>
  <c r="AR44" i="77"/>
  <c r="AQ44" i="77"/>
  <c r="AP44" i="77"/>
  <c r="AO44" i="77"/>
  <c r="AN44" i="77"/>
  <c r="AM44" i="77"/>
  <c r="AL44" i="77"/>
  <c r="AJ44" i="77"/>
  <c r="AI44" i="77"/>
  <c r="AH44" i="77"/>
  <c r="AG44" i="77"/>
  <c r="AE44" i="77"/>
  <c r="R44" i="77"/>
  <c r="Q44" i="77"/>
  <c r="P44" i="77"/>
  <c r="O44" i="77"/>
  <c r="M44" i="77"/>
  <c r="AV43" i="77"/>
  <c r="AW43" i="77" s="1"/>
  <c r="AU43" i="77"/>
  <c r="AT43" i="77"/>
  <c r="AS43" i="77"/>
  <c r="AR43" i="77"/>
  <c r="AQ43" i="77"/>
  <c r="AP43" i="77"/>
  <c r="AO43" i="77"/>
  <c r="AN43" i="77"/>
  <c r="AM43" i="77"/>
  <c r="AL43" i="77"/>
  <c r="AJ43" i="77"/>
  <c r="AI43" i="77"/>
  <c r="AH43" i="77"/>
  <c r="AG43" i="77"/>
  <c r="AE43" i="77"/>
  <c r="R43" i="77"/>
  <c r="Q43" i="77"/>
  <c r="P43" i="77"/>
  <c r="O43" i="77"/>
  <c r="M43" i="77"/>
  <c r="AV42" i="77"/>
  <c r="AU42" i="77"/>
  <c r="AT42" i="77"/>
  <c r="AS42" i="77"/>
  <c r="AR42" i="77"/>
  <c r="AQ42" i="77"/>
  <c r="AP42" i="77"/>
  <c r="AO42" i="77"/>
  <c r="AN42" i="77"/>
  <c r="AM42" i="77"/>
  <c r="AL42" i="77"/>
  <c r="AJ42" i="77"/>
  <c r="AI42" i="77"/>
  <c r="AH42" i="77"/>
  <c r="AG42" i="77"/>
  <c r="AE42" i="77"/>
  <c r="R42" i="77"/>
  <c r="Q42" i="77"/>
  <c r="P42" i="77"/>
  <c r="O42" i="77"/>
  <c r="M42" i="77"/>
  <c r="AV41" i="77"/>
  <c r="AW41" i="77" s="1"/>
  <c r="AU41" i="77"/>
  <c r="AT41" i="77"/>
  <c r="AS41" i="77"/>
  <c r="AR41" i="77"/>
  <c r="AQ41" i="77"/>
  <c r="AP41" i="77"/>
  <c r="AO41" i="77"/>
  <c r="AN41" i="77"/>
  <c r="AM41" i="77"/>
  <c r="AL41" i="77"/>
  <c r="AJ41" i="77"/>
  <c r="AI41" i="77"/>
  <c r="AH41" i="77"/>
  <c r="AG41" i="77"/>
  <c r="AE41" i="77"/>
  <c r="R41" i="77"/>
  <c r="Q41" i="77"/>
  <c r="P41" i="77"/>
  <c r="O41" i="77"/>
  <c r="M41" i="77"/>
  <c r="AV40" i="77"/>
  <c r="AU40" i="77"/>
  <c r="AT40" i="77"/>
  <c r="AS40" i="77"/>
  <c r="AR40" i="77"/>
  <c r="AQ40" i="77"/>
  <c r="AP40" i="77"/>
  <c r="AO40" i="77"/>
  <c r="AN40" i="77"/>
  <c r="AM40" i="77"/>
  <c r="AL40" i="77"/>
  <c r="AJ40" i="77"/>
  <c r="AI40" i="77"/>
  <c r="AH40" i="77"/>
  <c r="AG40" i="77"/>
  <c r="AE40" i="77"/>
  <c r="R40" i="77"/>
  <c r="Q40" i="77"/>
  <c r="P40" i="77"/>
  <c r="O40" i="77"/>
  <c r="M40" i="77"/>
  <c r="AV39" i="77"/>
  <c r="AU39" i="77"/>
  <c r="AT39" i="77"/>
  <c r="AS39" i="77"/>
  <c r="AR39" i="77"/>
  <c r="AQ39" i="77"/>
  <c r="AP39" i="77"/>
  <c r="AO39" i="77"/>
  <c r="AN39" i="77"/>
  <c r="AM39" i="77"/>
  <c r="AL39" i="77"/>
  <c r="AJ39" i="77"/>
  <c r="AI39" i="77"/>
  <c r="AH39" i="77"/>
  <c r="AG39" i="77"/>
  <c r="AG66" i="77" s="1"/>
  <c r="AE39" i="77"/>
  <c r="R39" i="77"/>
  <c r="Q39" i="77"/>
  <c r="P39" i="77"/>
  <c r="O39" i="77"/>
  <c r="O66" i="77" s="1"/>
  <c r="M39" i="77"/>
  <c r="AL37" i="77"/>
  <c r="T37" i="77"/>
  <c r="AV33" i="77"/>
  <c r="AW33" i="77" s="1"/>
  <c r="AU33" i="77"/>
  <c r="AT33" i="77"/>
  <c r="AS33" i="77"/>
  <c r="AR33" i="77"/>
  <c r="AQ33" i="77"/>
  <c r="AP33" i="77"/>
  <c r="AO33" i="77"/>
  <c r="AN33" i="77"/>
  <c r="AM33" i="77"/>
  <c r="AL33" i="77"/>
  <c r="AE33" i="77"/>
  <c r="M33" i="77"/>
  <c r="AD32" i="77"/>
  <c r="AE32" i="77" s="1"/>
  <c r="AC32" i="77"/>
  <c r="AI32" i="77" s="1"/>
  <c r="AB32" i="77"/>
  <c r="AA32" i="77"/>
  <c r="Z32" i="77"/>
  <c r="Y32" i="77"/>
  <c r="X32" i="77"/>
  <c r="W32" i="77"/>
  <c r="V32" i="77"/>
  <c r="U32" i="77"/>
  <c r="T32" i="77"/>
  <c r="AG32" i="77" s="1"/>
  <c r="L32" i="77"/>
  <c r="M32" i="77" s="1"/>
  <c r="K32" i="77"/>
  <c r="Q32" i="77" s="1"/>
  <c r="J32" i="77"/>
  <c r="I32" i="77"/>
  <c r="H32" i="77"/>
  <c r="G32" i="77"/>
  <c r="P32" i="77" s="1"/>
  <c r="F32" i="77"/>
  <c r="E32" i="77"/>
  <c r="D32" i="77"/>
  <c r="C32" i="77"/>
  <c r="B32" i="77"/>
  <c r="O32" i="77" s="1"/>
  <c r="AV31" i="77"/>
  <c r="AW31" i="77" s="1"/>
  <c r="AU31" i="77"/>
  <c r="AT31" i="77"/>
  <c r="AS31" i="77"/>
  <c r="AR31" i="77"/>
  <c r="AQ31" i="77"/>
  <c r="AP31" i="77"/>
  <c r="AO31" i="77"/>
  <c r="AN31" i="77"/>
  <c r="AM31" i="77"/>
  <c r="AL31" i="77"/>
  <c r="AJ31" i="77"/>
  <c r="AI31" i="77"/>
  <c r="AH31" i="77"/>
  <c r="AG31" i="77"/>
  <c r="AE31" i="77"/>
  <c r="R31" i="77"/>
  <c r="Q31" i="77"/>
  <c r="P31" i="77"/>
  <c r="O31" i="77"/>
  <c r="M31" i="77"/>
  <c r="AV30" i="77"/>
  <c r="AW30" i="77" s="1"/>
  <c r="AU30" i="77"/>
  <c r="AT30" i="77"/>
  <c r="AS30" i="77"/>
  <c r="AR30" i="77"/>
  <c r="AQ30" i="77"/>
  <c r="AP30" i="77"/>
  <c r="AO30" i="77"/>
  <c r="AN30" i="77"/>
  <c r="AM30" i="77"/>
  <c r="AL30" i="77"/>
  <c r="AJ30" i="77"/>
  <c r="AI30" i="77"/>
  <c r="AH30" i="77"/>
  <c r="AG30" i="77"/>
  <c r="AE30" i="77"/>
  <c r="R30" i="77"/>
  <c r="Q30" i="77"/>
  <c r="P30" i="77"/>
  <c r="O30" i="77"/>
  <c r="M30" i="77"/>
  <c r="AV29" i="77"/>
  <c r="AU29" i="77"/>
  <c r="AT29" i="77"/>
  <c r="AS29" i="77"/>
  <c r="AR29" i="77"/>
  <c r="AQ29" i="77"/>
  <c r="AP29" i="77"/>
  <c r="AO29" i="77"/>
  <c r="AN29" i="77"/>
  <c r="AM29" i="77"/>
  <c r="AL29" i="77"/>
  <c r="AJ29" i="77"/>
  <c r="AI29" i="77"/>
  <c r="AH29" i="77"/>
  <c r="AG29" i="77"/>
  <c r="AE29" i="77"/>
  <c r="R29" i="77"/>
  <c r="Q29" i="77"/>
  <c r="P29" i="77"/>
  <c r="O29" i="77"/>
  <c r="M29" i="77"/>
  <c r="AV28" i="77"/>
  <c r="AU28" i="77"/>
  <c r="AT28" i="77"/>
  <c r="AS28" i="77"/>
  <c r="AR28" i="77"/>
  <c r="AQ28" i="77"/>
  <c r="AP28" i="77"/>
  <c r="AO28" i="77"/>
  <c r="AN28" i="77"/>
  <c r="AM28" i="77"/>
  <c r="AL28" i="77"/>
  <c r="AJ28" i="77"/>
  <c r="AI28" i="77"/>
  <c r="AH28" i="77"/>
  <c r="AG28" i="77"/>
  <c r="AE28" i="77"/>
  <c r="R28" i="77"/>
  <c r="Q28" i="77"/>
  <c r="P28" i="77"/>
  <c r="O28" i="77"/>
  <c r="M28" i="77"/>
  <c r="AW27" i="77"/>
  <c r="AV27" i="77"/>
  <c r="AU27" i="77"/>
  <c r="AT27" i="77"/>
  <c r="AS27" i="77"/>
  <c r="AR27" i="77"/>
  <c r="AQ27" i="77"/>
  <c r="AP27" i="77"/>
  <c r="AO27" i="77"/>
  <c r="AN27" i="77"/>
  <c r="AM27" i="77"/>
  <c r="AL27" i="77"/>
  <c r="AJ27" i="77"/>
  <c r="AI27" i="77"/>
  <c r="AH27" i="77"/>
  <c r="AG27" i="77"/>
  <c r="AE27" i="77"/>
  <c r="R27" i="77"/>
  <c r="Q27" i="77"/>
  <c r="P27" i="77"/>
  <c r="O27" i="77"/>
  <c r="M27" i="77"/>
  <c r="AV26" i="77"/>
  <c r="AU26" i="77"/>
  <c r="AT26" i="77"/>
  <c r="AS26" i="77"/>
  <c r="AR26" i="77"/>
  <c r="AQ26" i="77"/>
  <c r="AP26" i="77"/>
  <c r="AO26" i="77"/>
  <c r="AN26" i="77"/>
  <c r="AM26" i="77"/>
  <c r="AL26" i="77"/>
  <c r="AJ26" i="77"/>
  <c r="AI26" i="77"/>
  <c r="AH26" i="77"/>
  <c r="AG26" i="77"/>
  <c r="AE26" i="77"/>
  <c r="R26" i="77"/>
  <c r="Q26" i="77"/>
  <c r="P26" i="77"/>
  <c r="O26" i="77"/>
  <c r="M26" i="77"/>
  <c r="AV25" i="77"/>
  <c r="AU25" i="77"/>
  <c r="AT25" i="77"/>
  <c r="AS25" i="77"/>
  <c r="AR25" i="77"/>
  <c r="AQ25" i="77"/>
  <c r="AP25" i="77"/>
  <c r="AO25" i="77"/>
  <c r="AN25" i="77"/>
  <c r="AM25" i="77"/>
  <c r="AL25" i="77"/>
  <c r="AJ25" i="77"/>
  <c r="AI25" i="77"/>
  <c r="AH25" i="77"/>
  <c r="AG25" i="77"/>
  <c r="AE25" i="77"/>
  <c r="R25" i="77"/>
  <c r="Q25" i="77"/>
  <c r="P25" i="77"/>
  <c r="O25" i="77"/>
  <c r="M25" i="77"/>
  <c r="AV24" i="77"/>
  <c r="AW24" i="77" s="1"/>
  <c r="AU24" i="77"/>
  <c r="AT24" i="77"/>
  <c r="AS24" i="77"/>
  <c r="AR24" i="77"/>
  <c r="AQ24" i="77"/>
  <c r="AP24" i="77"/>
  <c r="AO24" i="77"/>
  <c r="AN24" i="77"/>
  <c r="AM24" i="77"/>
  <c r="AL24" i="77"/>
  <c r="AJ24" i="77"/>
  <c r="AI24" i="77"/>
  <c r="AH24" i="77"/>
  <c r="AG24" i="77"/>
  <c r="AE24" i="77"/>
  <c r="R24" i="77"/>
  <c r="Q24" i="77"/>
  <c r="P24" i="77"/>
  <c r="O24" i="77"/>
  <c r="M24" i="77"/>
  <c r="AV23" i="77"/>
  <c r="AW23" i="77" s="1"/>
  <c r="AU23" i="77"/>
  <c r="AT23" i="77"/>
  <c r="AS23" i="77"/>
  <c r="AR23" i="77"/>
  <c r="AQ23" i="77"/>
  <c r="AP23" i="77"/>
  <c r="AO23" i="77"/>
  <c r="AN23" i="77"/>
  <c r="AM23" i="77"/>
  <c r="AL23" i="77"/>
  <c r="AJ23" i="77"/>
  <c r="AI23" i="77"/>
  <c r="AH23" i="77"/>
  <c r="AG23" i="77"/>
  <c r="AE23" i="77"/>
  <c r="R23" i="77"/>
  <c r="Q23" i="77"/>
  <c r="P23" i="77"/>
  <c r="O23" i="77"/>
  <c r="M23" i="77"/>
  <c r="AV22" i="77"/>
  <c r="AW22" i="77" s="1"/>
  <c r="AU22" i="77"/>
  <c r="AT22" i="77"/>
  <c r="AS22" i="77"/>
  <c r="AR22" i="77"/>
  <c r="AQ22" i="77"/>
  <c r="AP22" i="77"/>
  <c r="AO22" i="77"/>
  <c r="AN22" i="77"/>
  <c r="AM22" i="77"/>
  <c r="AL22" i="77"/>
  <c r="AJ22" i="77"/>
  <c r="AI22" i="77"/>
  <c r="AH22" i="77"/>
  <c r="AG22" i="77"/>
  <c r="AE22" i="77"/>
  <c r="R22" i="77"/>
  <c r="Q22" i="77"/>
  <c r="P22" i="77"/>
  <c r="O22" i="77"/>
  <c r="M22" i="77"/>
  <c r="AV21" i="77"/>
  <c r="AU21" i="77"/>
  <c r="AT21" i="77"/>
  <c r="AS21" i="77"/>
  <c r="AR21" i="77"/>
  <c r="AQ21" i="77"/>
  <c r="AP21" i="77"/>
  <c r="AO21" i="77"/>
  <c r="AN21" i="77"/>
  <c r="AM21" i="77"/>
  <c r="AL21" i="77"/>
  <c r="AJ21" i="77"/>
  <c r="AI21" i="77"/>
  <c r="AH21" i="77"/>
  <c r="AG21" i="77"/>
  <c r="AE21" i="77"/>
  <c r="R21" i="77"/>
  <c r="Q21" i="77"/>
  <c r="P21" i="77"/>
  <c r="O21" i="77"/>
  <c r="M21" i="77"/>
  <c r="AV20" i="77"/>
  <c r="AU20" i="77"/>
  <c r="AT20" i="77"/>
  <c r="AS20" i="77"/>
  <c r="AR20" i="77"/>
  <c r="AQ20" i="77"/>
  <c r="AP20" i="77"/>
  <c r="AO20" i="77"/>
  <c r="AN20" i="77"/>
  <c r="AM20" i="77"/>
  <c r="AL20" i="77"/>
  <c r="AJ20" i="77"/>
  <c r="AI20" i="77"/>
  <c r="AH20" i="77"/>
  <c r="AG20" i="77"/>
  <c r="AE20" i="77"/>
  <c r="R20" i="77"/>
  <c r="Q20" i="77"/>
  <c r="P20" i="77"/>
  <c r="O20" i="77"/>
  <c r="M20" i="77"/>
  <c r="AW19" i="77"/>
  <c r="AV19" i="77"/>
  <c r="AU19" i="77"/>
  <c r="AT19" i="77"/>
  <c r="AS19" i="77"/>
  <c r="AR19" i="77"/>
  <c r="AQ19" i="77"/>
  <c r="AP19" i="77"/>
  <c r="AO19" i="77"/>
  <c r="AN19" i="77"/>
  <c r="AM19" i="77"/>
  <c r="AL19" i="77"/>
  <c r="AJ19" i="77"/>
  <c r="AI19" i="77"/>
  <c r="AH19" i="77"/>
  <c r="AG19" i="77"/>
  <c r="AE19" i="77"/>
  <c r="R19" i="77"/>
  <c r="Q19" i="77"/>
  <c r="P19" i="77"/>
  <c r="O19" i="77"/>
  <c r="M19" i="77"/>
  <c r="AV18" i="77"/>
  <c r="AW18" i="77" s="1"/>
  <c r="AU18" i="77"/>
  <c r="AT18" i="77"/>
  <c r="AS18" i="77"/>
  <c r="AR18" i="77"/>
  <c r="AQ18" i="77"/>
  <c r="AP18" i="77"/>
  <c r="AO18" i="77"/>
  <c r="AN18" i="77"/>
  <c r="AM18" i="77"/>
  <c r="AL18" i="77"/>
  <c r="AJ18" i="77"/>
  <c r="AI18" i="77"/>
  <c r="AH18" i="77"/>
  <c r="AG18" i="77"/>
  <c r="AE18" i="77"/>
  <c r="R18" i="77"/>
  <c r="Q18" i="77"/>
  <c r="P18" i="77"/>
  <c r="O18" i="77"/>
  <c r="M18" i="77"/>
  <c r="AV17" i="77"/>
  <c r="AW17" i="77" s="1"/>
  <c r="AU17" i="77"/>
  <c r="AT17" i="77"/>
  <c r="AS17" i="77"/>
  <c r="AR17" i="77"/>
  <c r="AQ17" i="77"/>
  <c r="AP17" i="77"/>
  <c r="AO17" i="77"/>
  <c r="AN17" i="77"/>
  <c r="AM17" i="77"/>
  <c r="AL17" i="77"/>
  <c r="AJ17" i="77"/>
  <c r="AI17" i="77"/>
  <c r="AH17" i="77"/>
  <c r="AG17" i="77"/>
  <c r="AE17" i="77"/>
  <c r="R17" i="77"/>
  <c r="Q17" i="77"/>
  <c r="P17" i="77"/>
  <c r="O17" i="77"/>
  <c r="M17" i="77"/>
  <c r="AV16" i="77"/>
  <c r="AW16" i="77" s="1"/>
  <c r="AU16" i="77"/>
  <c r="AT16" i="77"/>
  <c r="AS16" i="77"/>
  <c r="AR16" i="77"/>
  <c r="AQ16" i="77"/>
  <c r="AP16" i="77"/>
  <c r="AO16" i="77"/>
  <c r="AN16" i="77"/>
  <c r="AM16" i="77"/>
  <c r="AL16" i="77"/>
  <c r="AJ16" i="77"/>
  <c r="AI16" i="77"/>
  <c r="AH16" i="77"/>
  <c r="AG16" i="77"/>
  <c r="AE16" i="77"/>
  <c r="R16" i="77"/>
  <c r="Q16" i="77"/>
  <c r="P16" i="77"/>
  <c r="O16" i="77"/>
  <c r="M16" i="77"/>
  <c r="AV15" i="77"/>
  <c r="AU15" i="77"/>
  <c r="AT15" i="77"/>
  <c r="AS15" i="77"/>
  <c r="AR15" i="77"/>
  <c r="AQ15" i="77"/>
  <c r="AP15" i="77"/>
  <c r="AO15" i="77"/>
  <c r="AN15" i="77"/>
  <c r="AM15" i="77"/>
  <c r="AL15" i="77"/>
  <c r="AJ15" i="77"/>
  <c r="AI15" i="77"/>
  <c r="AH15" i="77"/>
  <c r="AG15" i="77"/>
  <c r="AE15" i="77"/>
  <c r="R15" i="77"/>
  <c r="Q15" i="77"/>
  <c r="P15" i="77"/>
  <c r="O15" i="77"/>
  <c r="M15" i="77"/>
  <c r="AV14" i="77"/>
  <c r="AW14" i="77" s="1"/>
  <c r="AU14" i="77"/>
  <c r="AT14" i="77"/>
  <c r="AS14" i="77"/>
  <c r="AR14" i="77"/>
  <c r="AQ14" i="77"/>
  <c r="AP14" i="77"/>
  <c r="AO14" i="77"/>
  <c r="AN14" i="77"/>
  <c r="AM14" i="77"/>
  <c r="AL14" i="77"/>
  <c r="AJ14" i="77"/>
  <c r="AI14" i="77"/>
  <c r="AH14" i="77"/>
  <c r="AG14" i="77"/>
  <c r="AE14" i="77"/>
  <c r="R14" i="77"/>
  <c r="Q14" i="77"/>
  <c r="P14" i="77"/>
  <c r="O14" i="77"/>
  <c r="M14" i="77"/>
  <c r="AV13" i="77"/>
  <c r="AU13" i="77"/>
  <c r="AT13" i="77"/>
  <c r="AS13" i="77"/>
  <c r="AR13" i="77"/>
  <c r="AQ13" i="77"/>
  <c r="AP13" i="77"/>
  <c r="AO13" i="77"/>
  <c r="AN13" i="77"/>
  <c r="AM13" i="77"/>
  <c r="AL13" i="77"/>
  <c r="AJ13" i="77"/>
  <c r="AI13" i="77"/>
  <c r="AH13" i="77"/>
  <c r="AG13" i="77"/>
  <c r="AE13" i="77"/>
  <c r="R13" i="77"/>
  <c r="Q13" i="77"/>
  <c r="P13" i="77"/>
  <c r="O13" i="77"/>
  <c r="M13" i="77"/>
  <c r="AV12" i="77"/>
  <c r="AU12" i="77"/>
  <c r="AT12" i="77"/>
  <c r="AS12" i="77"/>
  <c r="AR12" i="77"/>
  <c r="AQ12" i="77"/>
  <c r="AP12" i="77"/>
  <c r="AO12" i="77"/>
  <c r="AN12" i="77"/>
  <c r="AM12" i="77"/>
  <c r="AL12" i="77"/>
  <c r="AJ12" i="77"/>
  <c r="AI12" i="77"/>
  <c r="AH12" i="77"/>
  <c r="AG12" i="77"/>
  <c r="AE12" i="77"/>
  <c r="R12" i="77"/>
  <c r="Q12" i="77"/>
  <c r="P12" i="77"/>
  <c r="O12" i="77"/>
  <c r="M12" i="77"/>
  <c r="AV11" i="77"/>
  <c r="AW11" i="77" s="1"/>
  <c r="AU11" i="77"/>
  <c r="AT11" i="77"/>
  <c r="AS11" i="77"/>
  <c r="AR11" i="77"/>
  <c r="AQ11" i="77"/>
  <c r="AP11" i="77"/>
  <c r="AO11" i="77"/>
  <c r="AN11" i="77"/>
  <c r="AM11" i="77"/>
  <c r="AL11" i="77"/>
  <c r="AJ11" i="77"/>
  <c r="AI11" i="77"/>
  <c r="AH11" i="77"/>
  <c r="AG11" i="77"/>
  <c r="AE11" i="77"/>
  <c r="R11" i="77"/>
  <c r="Q11" i="77"/>
  <c r="P11" i="77"/>
  <c r="O11" i="77"/>
  <c r="M11" i="77"/>
  <c r="AV10" i="77"/>
  <c r="AW10" i="77" s="1"/>
  <c r="AU10" i="77"/>
  <c r="AT10" i="77"/>
  <c r="AS10" i="77"/>
  <c r="AR10" i="77"/>
  <c r="AQ10" i="77"/>
  <c r="AP10" i="77"/>
  <c r="AO10" i="77"/>
  <c r="AN10" i="77"/>
  <c r="AM10" i="77"/>
  <c r="AL10" i="77"/>
  <c r="AJ10" i="77"/>
  <c r="AI10" i="77"/>
  <c r="AH10" i="77"/>
  <c r="AG10" i="77"/>
  <c r="AE10" i="77"/>
  <c r="R10" i="77"/>
  <c r="Q10" i="77"/>
  <c r="P10" i="77"/>
  <c r="O10" i="77"/>
  <c r="M10" i="77"/>
  <c r="AV9" i="77"/>
  <c r="AW9" i="77" s="1"/>
  <c r="AU9" i="77"/>
  <c r="AT9" i="77"/>
  <c r="AS9" i="77"/>
  <c r="AR9" i="77"/>
  <c r="AQ9" i="77"/>
  <c r="AP9" i="77"/>
  <c r="AO9" i="77"/>
  <c r="AN9" i="77"/>
  <c r="AM9" i="77"/>
  <c r="AL9" i="77"/>
  <c r="AJ9" i="77"/>
  <c r="AI9" i="77"/>
  <c r="AH9" i="77"/>
  <c r="AG9" i="77"/>
  <c r="AE9" i="77"/>
  <c r="R9" i="77"/>
  <c r="Q9" i="77"/>
  <c r="P9" i="77"/>
  <c r="O9" i="77"/>
  <c r="M9" i="77"/>
  <c r="AV8" i="77"/>
  <c r="AU8" i="77"/>
  <c r="AT8" i="77"/>
  <c r="AS8" i="77"/>
  <c r="AR8" i="77"/>
  <c r="AQ8" i="77"/>
  <c r="AP8" i="77"/>
  <c r="AO8" i="77"/>
  <c r="AN8" i="77"/>
  <c r="AM8" i="77"/>
  <c r="AL8" i="77"/>
  <c r="AJ8" i="77"/>
  <c r="AI8" i="77"/>
  <c r="AH8" i="77"/>
  <c r="AG8" i="77"/>
  <c r="AE8" i="77"/>
  <c r="R8" i="77"/>
  <c r="Q8" i="77"/>
  <c r="P8" i="77"/>
  <c r="O8" i="77"/>
  <c r="M8" i="77"/>
  <c r="AV7" i="77"/>
  <c r="AU7" i="77"/>
  <c r="AT7" i="77"/>
  <c r="AS7" i="77"/>
  <c r="AR7" i="77"/>
  <c r="AQ7" i="77"/>
  <c r="AP7" i="77"/>
  <c r="AO7" i="77"/>
  <c r="AN7" i="77"/>
  <c r="AM7" i="77"/>
  <c r="AL7" i="77"/>
  <c r="AJ7" i="77"/>
  <c r="AI7" i="77"/>
  <c r="AH7" i="77"/>
  <c r="AG7" i="77"/>
  <c r="AE7" i="77"/>
  <c r="R7" i="77"/>
  <c r="Q7" i="77"/>
  <c r="P7" i="77"/>
  <c r="P33" i="77" s="1"/>
  <c r="O7" i="77"/>
  <c r="M7" i="77"/>
  <c r="AL5" i="77"/>
  <c r="T5" i="77"/>
  <c r="AV100" i="76"/>
  <c r="AW100" i="76" s="1"/>
  <c r="AU100" i="76"/>
  <c r="AT100" i="76"/>
  <c r="AS100" i="76"/>
  <c r="AR100" i="76"/>
  <c r="AQ100" i="76"/>
  <c r="AP100" i="76"/>
  <c r="AO100" i="76"/>
  <c r="AN100" i="76"/>
  <c r="AM100" i="76"/>
  <c r="AL100" i="76"/>
  <c r="AE100" i="76"/>
  <c r="M100" i="76"/>
  <c r="AD99" i="76"/>
  <c r="AJ99" i="76" s="1"/>
  <c r="AC99" i="76"/>
  <c r="AB99" i="76"/>
  <c r="AA99" i="76"/>
  <c r="Z99" i="76"/>
  <c r="Y99" i="76"/>
  <c r="X99" i="76"/>
  <c r="W99" i="76"/>
  <c r="V99" i="76"/>
  <c r="U99" i="76"/>
  <c r="T99" i="76"/>
  <c r="AG99" i="76" s="1"/>
  <c r="L99" i="76"/>
  <c r="K99" i="76"/>
  <c r="Q99" i="76" s="1"/>
  <c r="J99" i="76"/>
  <c r="I99" i="76"/>
  <c r="H99" i="76"/>
  <c r="G99" i="76"/>
  <c r="P99" i="76" s="1"/>
  <c r="F99" i="76"/>
  <c r="E99" i="76"/>
  <c r="D99" i="76"/>
  <c r="C99" i="76"/>
  <c r="B99" i="76"/>
  <c r="O99" i="76" s="1"/>
  <c r="AV98" i="76"/>
  <c r="AW98" i="76" s="1"/>
  <c r="AU98" i="76"/>
  <c r="AT98" i="76"/>
  <c r="AS98" i="76"/>
  <c r="AR98" i="76"/>
  <c r="AQ98" i="76"/>
  <c r="AP98" i="76"/>
  <c r="AO98" i="76"/>
  <c r="AN98" i="76"/>
  <c r="AM98" i="76"/>
  <c r="AL98" i="76"/>
  <c r="AJ98" i="76"/>
  <c r="AI98" i="76"/>
  <c r="AH98" i="76"/>
  <c r="AG98" i="76"/>
  <c r="R98" i="76"/>
  <c r="Q98" i="76"/>
  <c r="P98" i="76"/>
  <c r="O98" i="76"/>
  <c r="M98" i="76"/>
  <c r="AV97" i="76"/>
  <c r="AU97" i="76"/>
  <c r="AT97" i="76"/>
  <c r="AS97" i="76"/>
  <c r="AR97" i="76"/>
  <c r="AQ97" i="76"/>
  <c r="AP97" i="76"/>
  <c r="AO97" i="76"/>
  <c r="AN97" i="76"/>
  <c r="AM97" i="76"/>
  <c r="AL97" i="76"/>
  <c r="AJ97" i="76"/>
  <c r="AI97" i="76"/>
  <c r="AH97" i="76"/>
  <c r="AG97" i="76"/>
  <c r="R97" i="76"/>
  <c r="Q97" i="76"/>
  <c r="P97" i="76"/>
  <c r="O97" i="76"/>
  <c r="M97" i="76"/>
  <c r="AV96" i="76"/>
  <c r="AW96" i="76" s="1"/>
  <c r="AU96" i="76"/>
  <c r="AT96" i="76"/>
  <c r="AS96" i="76"/>
  <c r="AR96" i="76"/>
  <c r="AQ96" i="76"/>
  <c r="AP96" i="76"/>
  <c r="AO96" i="76"/>
  <c r="AN96" i="76"/>
  <c r="AM96" i="76"/>
  <c r="AL96" i="76"/>
  <c r="AJ96" i="76"/>
  <c r="AI96" i="76"/>
  <c r="AH96" i="76"/>
  <c r="AG96" i="76"/>
  <c r="R96" i="76"/>
  <c r="Q96" i="76"/>
  <c r="P96" i="76"/>
  <c r="O96" i="76"/>
  <c r="M96" i="76"/>
  <c r="AV95" i="76"/>
  <c r="AU95" i="76"/>
  <c r="AT95" i="76"/>
  <c r="AS95" i="76"/>
  <c r="AR95" i="76"/>
  <c r="AQ95" i="76"/>
  <c r="AP95" i="76"/>
  <c r="AO95" i="76"/>
  <c r="AN95" i="76"/>
  <c r="AM95" i="76"/>
  <c r="AL95" i="76"/>
  <c r="AJ95" i="76"/>
  <c r="AI95" i="76"/>
  <c r="AH95" i="76"/>
  <c r="AG95" i="76"/>
  <c r="R95" i="76"/>
  <c r="Q95" i="76"/>
  <c r="P95" i="76"/>
  <c r="O95" i="76"/>
  <c r="M95" i="76"/>
  <c r="AV94" i="76"/>
  <c r="AU94" i="76"/>
  <c r="AT94" i="76"/>
  <c r="AS94" i="76"/>
  <c r="AR94" i="76"/>
  <c r="AQ94" i="76"/>
  <c r="AP94" i="76"/>
  <c r="AO94" i="76"/>
  <c r="AN94" i="76"/>
  <c r="AM94" i="76"/>
  <c r="AL94" i="76"/>
  <c r="AJ94" i="76"/>
  <c r="AI94" i="76"/>
  <c r="AH94" i="76"/>
  <c r="AG94" i="76"/>
  <c r="R94" i="76"/>
  <c r="Q94" i="76"/>
  <c r="P94" i="76"/>
  <c r="O94" i="76"/>
  <c r="M94" i="76"/>
  <c r="AV93" i="76"/>
  <c r="AU93" i="76"/>
  <c r="AT93" i="76"/>
  <c r="AS93" i="76"/>
  <c r="AR93" i="76"/>
  <c r="AQ93" i="76"/>
  <c r="AP93" i="76"/>
  <c r="AO93" i="76"/>
  <c r="AN93" i="76"/>
  <c r="AM93" i="76"/>
  <c r="AL93" i="76"/>
  <c r="AJ93" i="76"/>
  <c r="AI93" i="76"/>
  <c r="AH93" i="76"/>
  <c r="AG93" i="76"/>
  <c r="R93" i="76"/>
  <c r="Q93" i="76"/>
  <c r="P93" i="76"/>
  <c r="O93" i="76"/>
  <c r="M93" i="76"/>
  <c r="AV92" i="76"/>
  <c r="AW92" i="76" s="1"/>
  <c r="AU92" i="76"/>
  <c r="AT92" i="76"/>
  <c r="AS92" i="76"/>
  <c r="AR92" i="76"/>
  <c r="AQ92" i="76"/>
  <c r="AP92" i="76"/>
  <c r="AO92" i="76"/>
  <c r="AN92" i="76"/>
  <c r="AM92" i="76"/>
  <c r="AL92" i="76"/>
  <c r="AJ92" i="76"/>
  <c r="AI92" i="76"/>
  <c r="AH92" i="76"/>
  <c r="AG92" i="76"/>
  <c r="R92" i="76"/>
  <c r="Q92" i="76"/>
  <c r="P92" i="76"/>
  <c r="O92" i="76"/>
  <c r="M92" i="76"/>
  <c r="AV91" i="76"/>
  <c r="AU91" i="76"/>
  <c r="AT91" i="76"/>
  <c r="AS91" i="76"/>
  <c r="AR91" i="76"/>
  <c r="AQ91" i="76"/>
  <c r="AP91" i="76"/>
  <c r="AO91" i="76"/>
  <c r="AN91" i="76"/>
  <c r="AM91" i="76"/>
  <c r="AL91" i="76"/>
  <c r="AJ91" i="76"/>
  <c r="AI91" i="76"/>
  <c r="AH91" i="76"/>
  <c r="AG91" i="76"/>
  <c r="R91" i="76"/>
  <c r="Q91" i="76"/>
  <c r="P91" i="76"/>
  <c r="O91" i="76"/>
  <c r="M91" i="76"/>
  <c r="AV90" i="76"/>
  <c r="AW90" i="76" s="1"/>
  <c r="AU90" i="76"/>
  <c r="AT90" i="76"/>
  <c r="AS90" i="76"/>
  <c r="AR90" i="76"/>
  <c r="AQ90" i="76"/>
  <c r="AP90" i="76"/>
  <c r="AO90" i="76"/>
  <c r="AN90" i="76"/>
  <c r="AM90" i="76"/>
  <c r="AL90" i="76"/>
  <c r="AJ90" i="76"/>
  <c r="AI90" i="76"/>
  <c r="AH90" i="76"/>
  <c r="AG90" i="76"/>
  <c r="R90" i="76"/>
  <c r="Q90" i="76"/>
  <c r="P90" i="76"/>
  <c r="O90" i="76"/>
  <c r="M90" i="76"/>
  <c r="AV89" i="76"/>
  <c r="AU89" i="76"/>
  <c r="AT89" i="76"/>
  <c r="AS89" i="76"/>
  <c r="AR89" i="76"/>
  <c r="AQ89" i="76"/>
  <c r="AP89" i="76"/>
  <c r="AO89" i="76"/>
  <c r="AN89" i="76"/>
  <c r="AM89" i="76"/>
  <c r="AL89" i="76"/>
  <c r="AJ89" i="76"/>
  <c r="AI89" i="76"/>
  <c r="AH89" i="76"/>
  <c r="AG89" i="76"/>
  <c r="R89" i="76"/>
  <c r="Q89" i="76"/>
  <c r="P89" i="76"/>
  <c r="O89" i="76"/>
  <c r="M89" i="76"/>
  <c r="AV88" i="76"/>
  <c r="AU88" i="76"/>
  <c r="AT88" i="76"/>
  <c r="AS88" i="76"/>
  <c r="AR88" i="76"/>
  <c r="AQ88" i="76"/>
  <c r="AP88" i="76"/>
  <c r="AO88" i="76"/>
  <c r="AN88" i="76"/>
  <c r="AM88" i="76"/>
  <c r="AL88" i="76"/>
  <c r="AJ88" i="76"/>
  <c r="AI88" i="76"/>
  <c r="AH88" i="76"/>
  <c r="AG88" i="76"/>
  <c r="R88" i="76"/>
  <c r="Q88" i="76"/>
  <c r="P88" i="76"/>
  <c r="O88" i="76"/>
  <c r="M88" i="76"/>
  <c r="AV87" i="76"/>
  <c r="AU87" i="76"/>
  <c r="AT87" i="76"/>
  <c r="AS87" i="76"/>
  <c r="AR87" i="76"/>
  <c r="AQ87" i="76"/>
  <c r="AP87" i="76"/>
  <c r="AO87" i="76"/>
  <c r="AN87" i="76"/>
  <c r="AM87" i="76"/>
  <c r="AL87" i="76"/>
  <c r="AJ87" i="76"/>
  <c r="AI87" i="76"/>
  <c r="AH87" i="76"/>
  <c r="AG87" i="76"/>
  <c r="R87" i="76"/>
  <c r="Q87" i="76"/>
  <c r="P87" i="76"/>
  <c r="O87" i="76"/>
  <c r="M87" i="76"/>
  <c r="AV86" i="76"/>
  <c r="AW86" i="76" s="1"/>
  <c r="AU86" i="76"/>
  <c r="AT86" i="76"/>
  <c r="AS86" i="76"/>
  <c r="AR86" i="76"/>
  <c r="AQ86" i="76"/>
  <c r="AP86" i="76"/>
  <c r="AO86" i="76"/>
  <c r="AN86" i="76"/>
  <c r="AM86" i="76"/>
  <c r="AL86" i="76"/>
  <c r="AJ86" i="76"/>
  <c r="AI86" i="76"/>
  <c r="AH86" i="76"/>
  <c r="AG86" i="76"/>
  <c r="R86" i="76"/>
  <c r="Q86" i="76"/>
  <c r="P86" i="76"/>
  <c r="O86" i="76"/>
  <c r="M86" i="76"/>
  <c r="AV85" i="76"/>
  <c r="AU85" i="76"/>
  <c r="AT85" i="76"/>
  <c r="AS85" i="76"/>
  <c r="AR85" i="76"/>
  <c r="AQ85" i="76"/>
  <c r="AP85" i="76"/>
  <c r="AO85" i="76"/>
  <c r="AN85" i="76"/>
  <c r="AM85" i="76"/>
  <c r="AL85" i="76"/>
  <c r="AJ85" i="76"/>
  <c r="AI85" i="76"/>
  <c r="AH85" i="76"/>
  <c r="AG85" i="76"/>
  <c r="R85" i="76"/>
  <c r="Q85" i="76"/>
  <c r="P85" i="76"/>
  <c r="O85" i="76"/>
  <c r="M85" i="76"/>
  <c r="AV84" i="76"/>
  <c r="AU84" i="76"/>
  <c r="AT84" i="76"/>
  <c r="AS84" i="76"/>
  <c r="AR84" i="76"/>
  <c r="AQ84" i="76"/>
  <c r="AP84" i="76"/>
  <c r="AO84" i="76"/>
  <c r="AN84" i="76"/>
  <c r="AM84" i="76"/>
  <c r="AL84" i="76"/>
  <c r="AJ84" i="76"/>
  <c r="AI84" i="76"/>
  <c r="AH84" i="76"/>
  <c r="AG84" i="76"/>
  <c r="R84" i="76"/>
  <c r="Q84" i="76"/>
  <c r="P84" i="76"/>
  <c r="O84" i="76"/>
  <c r="M84" i="76"/>
  <c r="AV83" i="76"/>
  <c r="AU83" i="76"/>
  <c r="AT83" i="76"/>
  <c r="AS83" i="76"/>
  <c r="AR83" i="76"/>
  <c r="AQ83" i="76"/>
  <c r="AP83" i="76"/>
  <c r="AO83" i="76"/>
  <c r="AN83" i="76"/>
  <c r="AM83" i="76"/>
  <c r="AL83" i="76"/>
  <c r="AJ83" i="76"/>
  <c r="AI83" i="76"/>
  <c r="AH83" i="76"/>
  <c r="AG83" i="76"/>
  <c r="R83" i="76"/>
  <c r="Q83" i="76"/>
  <c r="P83" i="76"/>
  <c r="O83" i="76"/>
  <c r="M83" i="76"/>
  <c r="AV82" i="76"/>
  <c r="AW82" i="76" s="1"/>
  <c r="AU82" i="76"/>
  <c r="AT82" i="76"/>
  <c r="AS82" i="76"/>
  <c r="AR82" i="76"/>
  <c r="AQ82" i="76"/>
  <c r="AP82" i="76"/>
  <c r="AO82" i="76"/>
  <c r="AN82" i="76"/>
  <c r="AM82" i="76"/>
  <c r="AL82" i="76"/>
  <c r="AJ82" i="76"/>
  <c r="AI82" i="76"/>
  <c r="AH82" i="76"/>
  <c r="AG82" i="76"/>
  <c r="R82" i="76"/>
  <c r="Q82" i="76"/>
  <c r="P82" i="76"/>
  <c r="O82" i="76"/>
  <c r="M82" i="76"/>
  <c r="AV81" i="76"/>
  <c r="AU81" i="76"/>
  <c r="AT81" i="76"/>
  <c r="AS81" i="76"/>
  <c r="AR81" i="76"/>
  <c r="AQ81" i="76"/>
  <c r="AP81" i="76"/>
  <c r="AO81" i="76"/>
  <c r="AN81" i="76"/>
  <c r="AM81" i="76"/>
  <c r="AL81" i="76"/>
  <c r="AJ81" i="76"/>
  <c r="AI81" i="76"/>
  <c r="AH81" i="76"/>
  <c r="AG81" i="76"/>
  <c r="R81" i="76"/>
  <c r="Q81" i="76"/>
  <c r="P81" i="76"/>
  <c r="O81" i="76"/>
  <c r="M81" i="76"/>
  <c r="AV80" i="76"/>
  <c r="AU80" i="76"/>
  <c r="AT80" i="76"/>
  <c r="AS80" i="76"/>
  <c r="AR80" i="76"/>
  <c r="AQ80" i="76"/>
  <c r="AP80" i="76"/>
  <c r="AO80" i="76"/>
  <c r="AN80" i="76"/>
  <c r="AM80" i="76"/>
  <c r="AL80" i="76"/>
  <c r="AJ80" i="76"/>
  <c r="AI80" i="76"/>
  <c r="AH80" i="76"/>
  <c r="AG80" i="76"/>
  <c r="R80" i="76"/>
  <c r="Q80" i="76"/>
  <c r="P80" i="76"/>
  <c r="O80" i="76"/>
  <c r="M80" i="76"/>
  <c r="AV79" i="76"/>
  <c r="AU79" i="76"/>
  <c r="AT79" i="76"/>
  <c r="AS79" i="76"/>
  <c r="AR79" i="76"/>
  <c r="AQ79" i="76"/>
  <c r="AP79" i="76"/>
  <c r="AO79" i="76"/>
  <c r="AN79" i="76"/>
  <c r="AM79" i="76"/>
  <c r="AL79" i="76"/>
  <c r="AJ79" i="76"/>
  <c r="AI79" i="76"/>
  <c r="AH79" i="76"/>
  <c r="AG79" i="76"/>
  <c r="R79" i="76"/>
  <c r="Q79" i="76"/>
  <c r="P79" i="76"/>
  <c r="O79" i="76"/>
  <c r="M79" i="76"/>
  <c r="AV78" i="76"/>
  <c r="AW78" i="76" s="1"/>
  <c r="AU78" i="76"/>
  <c r="AT78" i="76"/>
  <c r="AS78" i="76"/>
  <c r="AR78" i="76"/>
  <c r="AQ78" i="76"/>
  <c r="AP78" i="76"/>
  <c r="AO78" i="76"/>
  <c r="AN78" i="76"/>
  <c r="AM78" i="76"/>
  <c r="AL78" i="76"/>
  <c r="AJ78" i="76"/>
  <c r="AI78" i="76"/>
  <c r="AH78" i="76"/>
  <c r="AG78" i="76"/>
  <c r="R78" i="76"/>
  <c r="Q78" i="76"/>
  <c r="P78" i="76"/>
  <c r="O78" i="76"/>
  <c r="M78" i="76"/>
  <c r="AV77" i="76"/>
  <c r="AU77" i="76"/>
  <c r="AT77" i="76"/>
  <c r="AS77" i="76"/>
  <c r="AR77" i="76"/>
  <c r="AQ77" i="76"/>
  <c r="AP77" i="76"/>
  <c r="AO77" i="76"/>
  <c r="AN77" i="76"/>
  <c r="AM77" i="76"/>
  <c r="AL77" i="76"/>
  <c r="AJ77" i="76"/>
  <c r="AI77" i="76"/>
  <c r="AH77" i="76"/>
  <c r="AG77" i="76"/>
  <c r="R77" i="76"/>
  <c r="Q77" i="76"/>
  <c r="P77" i="76"/>
  <c r="O77" i="76"/>
  <c r="M77" i="76"/>
  <c r="AV76" i="76"/>
  <c r="AJ76" i="76"/>
  <c r="AI76" i="76"/>
  <c r="AH76" i="76"/>
  <c r="AG76" i="76"/>
  <c r="R76" i="76"/>
  <c r="Q76" i="76"/>
  <c r="P76" i="76"/>
  <c r="O76" i="76"/>
  <c r="M76" i="76"/>
  <c r="AV75" i="76"/>
  <c r="AU75" i="76"/>
  <c r="AT75" i="76"/>
  <c r="AS75" i="76"/>
  <c r="AR75" i="76"/>
  <c r="AQ75" i="76"/>
  <c r="AP75" i="76"/>
  <c r="AO75" i="76"/>
  <c r="AN75" i="76"/>
  <c r="AM75" i="76"/>
  <c r="AL75" i="76"/>
  <c r="AJ75" i="76"/>
  <c r="AI75" i="76"/>
  <c r="AH75" i="76"/>
  <c r="AG75" i="76"/>
  <c r="R75" i="76"/>
  <c r="Q75" i="76"/>
  <c r="P75" i="76"/>
  <c r="O75" i="76"/>
  <c r="M75" i="76"/>
  <c r="AV74" i="76"/>
  <c r="AW74" i="76" s="1"/>
  <c r="AU74" i="76"/>
  <c r="AT74" i="76"/>
  <c r="AS74" i="76"/>
  <c r="AR74" i="76"/>
  <c r="AQ74" i="76"/>
  <c r="AP74" i="76"/>
  <c r="AO74" i="76"/>
  <c r="AN74" i="76"/>
  <c r="AM74" i="76"/>
  <c r="AL74" i="76"/>
  <c r="AJ74" i="76"/>
  <c r="AI74" i="76"/>
  <c r="AH74" i="76"/>
  <c r="AG74" i="76"/>
  <c r="R74" i="76"/>
  <c r="Q74" i="76"/>
  <c r="P74" i="76"/>
  <c r="O74" i="76"/>
  <c r="M74" i="76"/>
  <c r="AV73" i="76"/>
  <c r="AU73" i="76"/>
  <c r="AT73" i="76"/>
  <c r="AS73" i="76"/>
  <c r="AR73" i="76"/>
  <c r="AQ73" i="76"/>
  <c r="AP73" i="76"/>
  <c r="AO73" i="76"/>
  <c r="AN73" i="76"/>
  <c r="AM73" i="76"/>
  <c r="AL73" i="76"/>
  <c r="AJ73" i="76"/>
  <c r="AI73" i="76"/>
  <c r="AH73" i="76"/>
  <c r="AG73" i="76"/>
  <c r="R73" i="76"/>
  <c r="Q73" i="76"/>
  <c r="P73" i="76"/>
  <c r="O73" i="76"/>
  <c r="M73" i="76"/>
  <c r="AV72" i="76"/>
  <c r="AW72" i="76" s="1"/>
  <c r="AU72" i="76"/>
  <c r="AT72" i="76"/>
  <c r="AS72" i="76"/>
  <c r="AR72" i="76"/>
  <c r="AQ72" i="76"/>
  <c r="AP72" i="76"/>
  <c r="AO72" i="76"/>
  <c r="AN72" i="76"/>
  <c r="AM72" i="76"/>
  <c r="AL72" i="76"/>
  <c r="AJ72" i="76"/>
  <c r="AI72" i="76"/>
  <c r="AH72" i="76"/>
  <c r="AG72" i="76"/>
  <c r="R72" i="76"/>
  <c r="Q72" i="76"/>
  <c r="P72" i="76"/>
  <c r="P100" i="76" s="1"/>
  <c r="O72" i="76"/>
  <c r="O100" i="76" s="1"/>
  <c r="M72" i="76"/>
  <c r="AL70" i="76"/>
  <c r="T70" i="76"/>
  <c r="AV66" i="76"/>
  <c r="AW66" i="76" s="1"/>
  <c r="AU66" i="76"/>
  <c r="AT66" i="76"/>
  <c r="AS66" i="76"/>
  <c r="AR66" i="76"/>
  <c r="AQ66" i="76"/>
  <c r="AP66" i="76"/>
  <c r="AO66" i="76"/>
  <c r="AN66" i="76"/>
  <c r="AM66" i="76"/>
  <c r="AL66" i="76"/>
  <c r="AE66" i="76"/>
  <c r="M66" i="76"/>
  <c r="AD65" i="76"/>
  <c r="AJ65" i="76" s="1"/>
  <c r="AC65" i="76"/>
  <c r="AI65" i="76" s="1"/>
  <c r="AB65" i="76"/>
  <c r="AA65" i="76"/>
  <c r="Z65" i="76"/>
  <c r="Y65" i="76"/>
  <c r="X65" i="76"/>
  <c r="AP65" i="76" s="1"/>
  <c r="W65" i="76"/>
  <c r="AO65" i="76" s="1"/>
  <c r="V65" i="76"/>
  <c r="U65" i="76"/>
  <c r="T65" i="76"/>
  <c r="L65" i="76"/>
  <c r="R65" i="76" s="1"/>
  <c r="K65" i="76"/>
  <c r="Q65" i="76" s="1"/>
  <c r="J65" i="76"/>
  <c r="I65" i="76"/>
  <c r="H65" i="76"/>
  <c r="G65" i="76"/>
  <c r="P65" i="76" s="1"/>
  <c r="F65" i="76"/>
  <c r="E65" i="76"/>
  <c r="D65" i="76"/>
  <c r="C65" i="76"/>
  <c r="B65" i="76"/>
  <c r="O65" i="76" s="1"/>
  <c r="AV64" i="76"/>
  <c r="AU64" i="76"/>
  <c r="AT64" i="76"/>
  <c r="AS64" i="76"/>
  <c r="AR64" i="76"/>
  <c r="AQ64" i="76"/>
  <c r="AP64" i="76"/>
  <c r="AN64" i="76"/>
  <c r="AM64" i="76"/>
  <c r="AL64" i="76"/>
  <c r="AJ64" i="76"/>
  <c r="AI64" i="76"/>
  <c r="AH64" i="76"/>
  <c r="AG64" i="76"/>
  <c r="AE64" i="76"/>
  <c r="R64" i="76"/>
  <c r="Q64" i="76"/>
  <c r="P64" i="76"/>
  <c r="O64" i="76"/>
  <c r="M64" i="76"/>
  <c r="AV63" i="76"/>
  <c r="AU63" i="76"/>
  <c r="AT63" i="76"/>
  <c r="AS63" i="76"/>
  <c r="AR63" i="76"/>
  <c r="AQ63" i="76"/>
  <c r="AP63" i="76"/>
  <c r="AO63" i="76"/>
  <c r="AN63" i="76"/>
  <c r="AM63" i="76"/>
  <c r="AL63" i="76"/>
  <c r="AJ63" i="76"/>
  <c r="AI63" i="76"/>
  <c r="AH63" i="76"/>
  <c r="AG63" i="76"/>
  <c r="AE63" i="76"/>
  <c r="R63" i="76"/>
  <c r="Q63" i="76"/>
  <c r="P63" i="76"/>
  <c r="O63" i="76"/>
  <c r="M63" i="76"/>
  <c r="AV62" i="76"/>
  <c r="AU62" i="76"/>
  <c r="AT62" i="76"/>
  <c r="AS62" i="76"/>
  <c r="AR62" i="76"/>
  <c r="AQ62" i="76"/>
  <c r="AP62" i="76"/>
  <c r="AO62" i="76"/>
  <c r="AN62" i="76"/>
  <c r="AM62" i="76"/>
  <c r="AL62" i="76"/>
  <c r="AJ62" i="76"/>
  <c r="AI62" i="76"/>
  <c r="AH62" i="76"/>
  <c r="AG62" i="76"/>
  <c r="AE62" i="76"/>
  <c r="R62" i="76"/>
  <c r="Q62" i="76"/>
  <c r="P62" i="76"/>
  <c r="O62" i="76"/>
  <c r="M62" i="76"/>
  <c r="AV61" i="76"/>
  <c r="AU61" i="76"/>
  <c r="AT61" i="76"/>
  <c r="AS61" i="76"/>
  <c r="AR61" i="76"/>
  <c r="AQ61" i="76"/>
  <c r="AP61" i="76"/>
  <c r="AO61" i="76"/>
  <c r="AJ61" i="76"/>
  <c r="AI61" i="76"/>
  <c r="AH61" i="76"/>
  <c r="AG61" i="76"/>
  <c r="AE61" i="76"/>
  <c r="R61" i="76"/>
  <c r="Q61" i="76"/>
  <c r="P61" i="76"/>
  <c r="O61" i="76"/>
  <c r="M61" i="76"/>
  <c r="AV60" i="76"/>
  <c r="AU60" i="76"/>
  <c r="AT60" i="76"/>
  <c r="AS60" i="76"/>
  <c r="AR60" i="76"/>
  <c r="AQ60" i="76"/>
  <c r="AP60" i="76"/>
  <c r="AO60" i="76"/>
  <c r="AN60" i="76"/>
  <c r="AM60" i="76"/>
  <c r="AL60" i="76"/>
  <c r="AJ60" i="76"/>
  <c r="AI60" i="76"/>
  <c r="AH60" i="76"/>
  <c r="AG60" i="76"/>
  <c r="AE60" i="76"/>
  <c r="R60" i="76"/>
  <c r="Q60" i="76"/>
  <c r="P60" i="76"/>
  <c r="O60" i="76"/>
  <c r="M60" i="76"/>
  <c r="AV59" i="76"/>
  <c r="AW59" i="76" s="1"/>
  <c r="AU59" i="76"/>
  <c r="AT59" i="76"/>
  <c r="AS59" i="76"/>
  <c r="AR59" i="76"/>
  <c r="AQ59" i="76"/>
  <c r="AP59" i="76"/>
  <c r="AO59" i="76"/>
  <c r="AN59" i="76"/>
  <c r="AM59" i="76"/>
  <c r="AL59" i="76"/>
  <c r="AJ59" i="76"/>
  <c r="AI59" i="76"/>
  <c r="AH59" i="76"/>
  <c r="AG59" i="76"/>
  <c r="AE59" i="76"/>
  <c r="R59" i="76"/>
  <c r="Q59" i="76"/>
  <c r="P59" i="76"/>
  <c r="O59" i="76"/>
  <c r="M59" i="76"/>
  <c r="AV58" i="76"/>
  <c r="AU58" i="76"/>
  <c r="AT58" i="76"/>
  <c r="AS58" i="76"/>
  <c r="AR58" i="76"/>
  <c r="AQ58" i="76"/>
  <c r="AP58" i="76"/>
  <c r="AO58" i="76"/>
  <c r="AN58" i="76"/>
  <c r="AM58" i="76"/>
  <c r="AL58" i="76"/>
  <c r="AJ58" i="76"/>
  <c r="AI58" i="76"/>
  <c r="AH58" i="76"/>
  <c r="AG58" i="76"/>
  <c r="AE58" i="76"/>
  <c r="R58" i="76"/>
  <c r="Q58" i="76"/>
  <c r="P58" i="76"/>
  <c r="O58" i="76"/>
  <c r="M58" i="76"/>
  <c r="AV57" i="76"/>
  <c r="AW57" i="76" s="1"/>
  <c r="AU57" i="76"/>
  <c r="AT57" i="76"/>
  <c r="AS57" i="76"/>
  <c r="AR57" i="76"/>
  <c r="AQ57" i="76"/>
  <c r="AP57" i="76"/>
  <c r="AO57" i="76"/>
  <c r="AN57" i="76"/>
  <c r="AM57" i="76"/>
  <c r="AL57" i="76"/>
  <c r="AJ57" i="76"/>
  <c r="AI57" i="76"/>
  <c r="AH57" i="76"/>
  <c r="AG57" i="76"/>
  <c r="AE57" i="76"/>
  <c r="R57" i="76"/>
  <c r="Q57" i="76"/>
  <c r="P57" i="76"/>
  <c r="O57" i="76"/>
  <c r="M57" i="76"/>
  <c r="AV56" i="76"/>
  <c r="AU56" i="76"/>
  <c r="AT56" i="76"/>
  <c r="AS56" i="76"/>
  <c r="AR56" i="76"/>
  <c r="AQ56" i="76"/>
  <c r="AP56" i="76"/>
  <c r="AO56" i="76"/>
  <c r="AN56" i="76"/>
  <c r="AM56" i="76"/>
  <c r="AL56" i="76"/>
  <c r="AJ56" i="76"/>
  <c r="AI56" i="76"/>
  <c r="AH56" i="76"/>
  <c r="AG56" i="76"/>
  <c r="AE56" i="76"/>
  <c r="R56" i="76"/>
  <c r="Q56" i="76"/>
  <c r="P56" i="76"/>
  <c r="O56" i="76"/>
  <c r="M56" i="76"/>
  <c r="AV55" i="76"/>
  <c r="AU55" i="76"/>
  <c r="AT55" i="76"/>
  <c r="AS55" i="76"/>
  <c r="AR55" i="76"/>
  <c r="AQ55" i="76"/>
  <c r="AP55" i="76"/>
  <c r="AO55" i="76"/>
  <c r="AN55" i="76"/>
  <c r="AM55" i="76"/>
  <c r="AL55" i="76"/>
  <c r="AJ55" i="76"/>
  <c r="AI55" i="76"/>
  <c r="AH55" i="76"/>
  <c r="AG55" i="76"/>
  <c r="AE55" i="76"/>
  <c r="R55" i="76"/>
  <c r="Q55" i="76"/>
  <c r="P55" i="76"/>
  <c r="O55" i="76"/>
  <c r="M55" i="76"/>
  <c r="AV54" i="76"/>
  <c r="AU54" i="76"/>
  <c r="AT54" i="76"/>
  <c r="AS54" i="76"/>
  <c r="AR54" i="76"/>
  <c r="AQ54" i="76"/>
  <c r="AP54" i="76"/>
  <c r="AO54" i="76"/>
  <c r="AN54" i="76"/>
  <c r="AM54" i="76"/>
  <c r="AL54" i="76"/>
  <c r="AJ54" i="76"/>
  <c r="AI54" i="76"/>
  <c r="AH54" i="76"/>
  <c r="AG54" i="76"/>
  <c r="AE54" i="76"/>
  <c r="R54" i="76"/>
  <c r="Q54" i="76"/>
  <c r="P54" i="76"/>
  <c r="O54" i="76"/>
  <c r="M54" i="76"/>
  <c r="AV53" i="76"/>
  <c r="AU53" i="76"/>
  <c r="AT53" i="76"/>
  <c r="AS53" i="76"/>
  <c r="AR53" i="76"/>
  <c r="AQ53" i="76"/>
  <c r="AP53" i="76"/>
  <c r="AO53" i="76"/>
  <c r="AN53" i="76"/>
  <c r="AM53" i="76"/>
  <c r="AL53" i="76"/>
  <c r="AJ53" i="76"/>
  <c r="AI53" i="76"/>
  <c r="AH53" i="76"/>
  <c r="AG53" i="76"/>
  <c r="AE53" i="76"/>
  <c r="R53" i="76"/>
  <c r="Q53" i="76"/>
  <c r="P53" i="76"/>
  <c r="O53" i="76"/>
  <c r="M53" i="76"/>
  <c r="AV52" i="76"/>
  <c r="AU52" i="76"/>
  <c r="AW52" i="76" s="1"/>
  <c r="AT52" i="76"/>
  <c r="AS52" i="76"/>
  <c r="AR52" i="76"/>
  <c r="AQ52" i="76"/>
  <c r="AP52" i="76"/>
  <c r="AO52" i="76"/>
  <c r="AN52" i="76"/>
  <c r="AM52" i="76"/>
  <c r="AL52" i="76"/>
  <c r="AJ52" i="76"/>
  <c r="AI52" i="76"/>
  <c r="AH52" i="76"/>
  <c r="AG52" i="76"/>
  <c r="AE52" i="76"/>
  <c r="R52" i="76"/>
  <c r="Q52" i="76"/>
  <c r="P52" i="76"/>
  <c r="O52" i="76"/>
  <c r="M52" i="76"/>
  <c r="AV51" i="76"/>
  <c r="AU51" i="76"/>
  <c r="AT51" i="76"/>
  <c r="AS51" i="76"/>
  <c r="AR51" i="76"/>
  <c r="AQ51" i="76"/>
  <c r="AP51" i="76"/>
  <c r="AO51" i="76"/>
  <c r="AN51" i="76"/>
  <c r="AM51" i="76"/>
  <c r="AL51" i="76"/>
  <c r="AJ51" i="76"/>
  <c r="AI51" i="76"/>
  <c r="AH51" i="76"/>
  <c r="AG51" i="76"/>
  <c r="AE51" i="76"/>
  <c r="R51" i="76"/>
  <c r="Q51" i="76"/>
  <c r="P51" i="76"/>
  <c r="O51" i="76"/>
  <c r="M51" i="76"/>
  <c r="AV50" i="76"/>
  <c r="AU50" i="76"/>
  <c r="AT50" i="76"/>
  <c r="AS50" i="76"/>
  <c r="AR50" i="76"/>
  <c r="AQ50" i="76"/>
  <c r="AP50" i="76"/>
  <c r="AO50" i="76"/>
  <c r="AN50" i="76"/>
  <c r="AM50" i="76"/>
  <c r="AL50" i="76"/>
  <c r="AJ50" i="76"/>
  <c r="AI50" i="76"/>
  <c r="AH50" i="76"/>
  <c r="AG50" i="76"/>
  <c r="AE50" i="76"/>
  <c r="R50" i="76"/>
  <c r="Q50" i="76"/>
  <c r="P50" i="76"/>
  <c r="O50" i="76"/>
  <c r="M50" i="76"/>
  <c r="AV49" i="76"/>
  <c r="AU49" i="76"/>
  <c r="AW49" i="76" s="1"/>
  <c r="AT49" i="76"/>
  <c r="AS49" i="76"/>
  <c r="AR49" i="76"/>
  <c r="AQ49" i="76"/>
  <c r="AP49" i="76"/>
  <c r="AO49" i="76"/>
  <c r="AN49" i="76"/>
  <c r="AM49" i="76"/>
  <c r="AL49" i="76"/>
  <c r="AJ49" i="76"/>
  <c r="AI49" i="76"/>
  <c r="AH49" i="76"/>
  <c r="AG49" i="76"/>
  <c r="AE49" i="76"/>
  <c r="R49" i="76"/>
  <c r="Q49" i="76"/>
  <c r="P49" i="76"/>
  <c r="O49" i="76"/>
  <c r="M49" i="76"/>
  <c r="AV48" i="76"/>
  <c r="AU48" i="76"/>
  <c r="AT48" i="76"/>
  <c r="AS48" i="76"/>
  <c r="AR48" i="76"/>
  <c r="AQ48" i="76"/>
  <c r="AP48" i="76"/>
  <c r="AO48" i="76"/>
  <c r="AN48" i="76"/>
  <c r="AM48" i="76"/>
  <c r="AL48" i="76"/>
  <c r="AJ48" i="76"/>
  <c r="AI48" i="76"/>
  <c r="AH48" i="76"/>
  <c r="AG48" i="76"/>
  <c r="AE48" i="76"/>
  <c r="R48" i="76"/>
  <c r="Q48" i="76"/>
  <c r="P48" i="76"/>
  <c r="O48" i="76"/>
  <c r="M48" i="76"/>
  <c r="AV47" i="76"/>
  <c r="AU47" i="76"/>
  <c r="AT47" i="76"/>
  <c r="AS47" i="76"/>
  <c r="AR47" i="76"/>
  <c r="AQ47" i="76"/>
  <c r="AP47" i="76"/>
  <c r="AO47" i="76"/>
  <c r="AN47" i="76"/>
  <c r="AM47" i="76"/>
  <c r="AL47" i="76"/>
  <c r="AJ47" i="76"/>
  <c r="AI47" i="76"/>
  <c r="AH47" i="76"/>
  <c r="AG47" i="76"/>
  <c r="AE47" i="76"/>
  <c r="R47" i="76"/>
  <c r="Q47" i="76"/>
  <c r="P47" i="76"/>
  <c r="O47" i="76"/>
  <c r="M47" i="76"/>
  <c r="AV46" i="76"/>
  <c r="AW46" i="76" s="1"/>
  <c r="AU46" i="76"/>
  <c r="AT46" i="76"/>
  <c r="AS46" i="76"/>
  <c r="AR46" i="76"/>
  <c r="AQ46" i="76"/>
  <c r="AP46" i="76"/>
  <c r="AO46" i="76"/>
  <c r="AN46" i="76"/>
  <c r="AM46" i="76"/>
  <c r="AL46" i="76"/>
  <c r="AJ46" i="76"/>
  <c r="AI46" i="76"/>
  <c r="AH46" i="76"/>
  <c r="AG46" i="76"/>
  <c r="AE46" i="76"/>
  <c r="R46" i="76"/>
  <c r="Q46" i="76"/>
  <c r="P46" i="76"/>
  <c r="O46" i="76"/>
  <c r="M46" i="76"/>
  <c r="AV45" i="76"/>
  <c r="AW45" i="76" s="1"/>
  <c r="AU45" i="76"/>
  <c r="AT45" i="76"/>
  <c r="AS45" i="76"/>
  <c r="AR45" i="76"/>
  <c r="AQ45" i="76"/>
  <c r="AP45" i="76"/>
  <c r="AO45" i="76"/>
  <c r="AN45" i="76"/>
  <c r="AM45" i="76"/>
  <c r="AL45" i="76"/>
  <c r="AJ45" i="76"/>
  <c r="AI45" i="76"/>
  <c r="AH45" i="76"/>
  <c r="AG45" i="76"/>
  <c r="AE45" i="76"/>
  <c r="R45" i="76"/>
  <c r="Q45" i="76"/>
  <c r="P45" i="76"/>
  <c r="O45" i="76"/>
  <c r="M45" i="76"/>
  <c r="AV44" i="76"/>
  <c r="AW44" i="76" s="1"/>
  <c r="AU44" i="76"/>
  <c r="AT44" i="76"/>
  <c r="AS44" i="76"/>
  <c r="AR44" i="76"/>
  <c r="AQ44" i="76"/>
  <c r="AP44" i="76"/>
  <c r="AO44" i="76"/>
  <c r="AN44" i="76"/>
  <c r="AM44" i="76"/>
  <c r="AL44" i="76"/>
  <c r="AJ44" i="76"/>
  <c r="AI44" i="76"/>
  <c r="AH44" i="76"/>
  <c r="AG44" i="76"/>
  <c r="AE44" i="76"/>
  <c r="R44" i="76"/>
  <c r="Q44" i="76"/>
  <c r="P44" i="76"/>
  <c r="O44" i="76"/>
  <c r="M44" i="76"/>
  <c r="AV43" i="76"/>
  <c r="AU43" i="76"/>
  <c r="AT43" i="76"/>
  <c r="AS43" i="76"/>
  <c r="AR43" i="76"/>
  <c r="AQ43" i="76"/>
  <c r="AP43" i="76"/>
  <c r="AO43" i="76"/>
  <c r="AN43" i="76"/>
  <c r="AM43" i="76"/>
  <c r="AL43" i="76"/>
  <c r="AJ43" i="76"/>
  <c r="AI43" i="76"/>
  <c r="AH43" i="76"/>
  <c r="AG43" i="76"/>
  <c r="AE43" i="76"/>
  <c r="R43" i="76"/>
  <c r="Q43" i="76"/>
  <c r="P43" i="76"/>
  <c r="O43" i="76"/>
  <c r="M43" i="76"/>
  <c r="AV42" i="76"/>
  <c r="AU42" i="76"/>
  <c r="AT42" i="76"/>
  <c r="AS42" i="76"/>
  <c r="AR42" i="76"/>
  <c r="AQ42" i="76"/>
  <c r="AP42" i="76"/>
  <c r="AO42" i="76"/>
  <c r="AN42" i="76"/>
  <c r="AM42" i="76"/>
  <c r="AL42" i="76"/>
  <c r="AJ42" i="76"/>
  <c r="AI42" i="76"/>
  <c r="AH42" i="76"/>
  <c r="AG42" i="76"/>
  <c r="AE42" i="76"/>
  <c r="R42" i="76"/>
  <c r="Q42" i="76"/>
  <c r="P42" i="76"/>
  <c r="O42" i="76"/>
  <c r="M42" i="76"/>
  <c r="AV41" i="76"/>
  <c r="AU41" i="76"/>
  <c r="AT41" i="76"/>
  <c r="AS41" i="76"/>
  <c r="AR41" i="76"/>
  <c r="AQ41" i="76"/>
  <c r="AP41" i="76"/>
  <c r="AO41" i="76"/>
  <c r="AN41" i="76"/>
  <c r="AM41" i="76"/>
  <c r="AL41" i="76"/>
  <c r="AJ41" i="76"/>
  <c r="AI41" i="76"/>
  <c r="AH41" i="76"/>
  <c r="AG41" i="76"/>
  <c r="AE41" i="76"/>
  <c r="R41" i="76"/>
  <c r="Q41" i="76"/>
  <c r="P41" i="76"/>
  <c r="O41" i="76"/>
  <c r="M41" i="76"/>
  <c r="AV40" i="76"/>
  <c r="AU40" i="76"/>
  <c r="AT40" i="76"/>
  <c r="AS40" i="76"/>
  <c r="AR40" i="76"/>
  <c r="AQ40" i="76"/>
  <c r="AP40" i="76"/>
  <c r="AO40" i="76"/>
  <c r="AN40" i="76"/>
  <c r="AM40" i="76"/>
  <c r="AL40" i="76"/>
  <c r="AJ40" i="76"/>
  <c r="AI40" i="76"/>
  <c r="AH40" i="76"/>
  <c r="AG40" i="76"/>
  <c r="AE40" i="76"/>
  <c r="R40" i="76"/>
  <c r="Q40" i="76"/>
  <c r="P40" i="76"/>
  <c r="O40" i="76"/>
  <c r="M40" i="76"/>
  <c r="AV39" i="76"/>
  <c r="AU39" i="76"/>
  <c r="AT39" i="76"/>
  <c r="AS39" i="76"/>
  <c r="AR39" i="76"/>
  <c r="AQ39" i="76"/>
  <c r="AP39" i="76"/>
  <c r="AO39" i="76"/>
  <c r="AN39" i="76"/>
  <c r="AM39" i="76"/>
  <c r="AL39" i="76"/>
  <c r="AJ39" i="76"/>
  <c r="AI39" i="76"/>
  <c r="AI66" i="76" s="1"/>
  <c r="AH39" i="76"/>
  <c r="AG39" i="76"/>
  <c r="AE39" i="76"/>
  <c r="R39" i="76"/>
  <c r="Q39" i="76"/>
  <c r="P39" i="76"/>
  <c r="O39" i="76"/>
  <c r="O66" i="76" s="1"/>
  <c r="M39" i="76"/>
  <c r="AL37" i="76"/>
  <c r="T37" i="76"/>
  <c r="AV33" i="76"/>
  <c r="AU33" i="76"/>
  <c r="AT33" i="76"/>
  <c r="AS33" i="76"/>
  <c r="AR33" i="76"/>
  <c r="AQ33" i="76"/>
  <c r="AP33" i="76"/>
  <c r="AO33" i="76"/>
  <c r="AN33" i="76"/>
  <c r="AM33" i="76"/>
  <c r="AL33" i="76"/>
  <c r="AE33" i="76"/>
  <c r="M33" i="76"/>
  <c r="AD32" i="76"/>
  <c r="AJ32" i="76" s="1"/>
  <c r="AC32" i="76"/>
  <c r="AI32" i="76" s="1"/>
  <c r="AB32" i="76"/>
  <c r="AA32" i="76"/>
  <c r="AS32" i="76" s="1"/>
  <c r="Z32" i="76"/>
  <c r="Y32" i="76"/>
  <c r="X32" i="76"/>
  <c r="W32" i="76"/>
  <c r="V32" i="76"/>
  <c r="U32" i="76"/>
  <c r="T32" i="76"/>
  <c r="AG32" i="76" s="1"/>
  <c r="L32" i="76"/>
  <c r="R32" i="76" s="1"/>
  <c r="K32" i="76"/>
  <c r="Q32" i="76" s="1"/>
  <c r="J32" i="76"/>
  <c r="I32" i="76"/>
  <c r="H32" i="76"/>
  <c r="G32" i="76"/>
  <c r="P32" i="76" s="1"/>
  <c r="F32" i="76"/>
  <c r="E32" i="76"/>
  <c r="D32" i="76"/>
  <c r="C32" i="76"/>
  <c r="B32" i="76"/>
  <c r="O32" i="76" s="1"/>
  <c r="AV31" i="76"/>
  <c r="AW31" i="76" s="1"/>
  <c r="AU31" i="76"/>
  <c r="AT31" i="76"/>
  <c r="AS31" i="76"/>
  <c r="AR31" i="76"/>
  <c r="AQ31" i="76"/>
  <c r="AP31" i="76"/>
  <c r="AO31" i="76"/>
  <c r="AN31" i="76"/>
  <c r="AM31" i="76"/>
  <c r="AL31" i="76"/>
  <c r="AJ31" i="76"/>
  <c r="AI31" i="76"/>
  <c r="AH31" i="76"/>
  <c r="AG31" i="76"/>
  <c r="AE31" i="76"/>
  <c r="R31" i="76"/>
  <c r="Q31" i="76"/>
  <c r="P31" i="76"/>
  <c r="O31" i="76"/>
  <c r="M31" i="76"/>
  <c r="AV30" i="76"/>
  <c r="AU30" i="76"/>
  <c r="AT30" i="76"/>
  <c r="AS30" i="76"/>
  <c r="AR30" i="76"/>
  <c r="AQ30" i="76"/>
  <c r="AP30" i="76"/>
  <c r="AO30" i="76"/>
  <c r="AN30" i="76"/>
  <c r="AM30" i="76"/>
  <c r="AL30" i="76"/>
  <c r="AJ30" i="76"/>
  <c r="AI30" i="76"/>
  <c r="AH30" i="76"/>
  <c r="AG30" i="76"/>
  <c r="AE30" i="76"/>
  <c r="R30" i="76"/>
  <c r="Q30" i="76"/>
  <c r="P30" i="76"/>
  <c r="O30" i="76"/>
  <c r="M30" i="76"/>
  <c r="AV29" i="76"/>
  <c r="AU29" i="76"/>
  <c r="AT29" i="76"/>
  <c r="AS29" i="76"/>
  <c r="AR29" i="76"/>
  <c r="AQ29" i="76"/>
  <c r="AP29" i="76"/>
  <c r="AO29" i="76"/>
  <c r="AN29" i="76"/>
  <c r="AM29" i="76"/>
  <c r="AL29" i="76"/>
  <c r="AJ29" i="76"/>
  <c r="AI29" i="76"/>
  <c r="AH29" i="76"/>
  <c r="AG29" i="76"/>
  <c r="AE29" i="76"/>
  <c r="R29" i="76"/>
  <c r="Q29" i="76"/>
  <c r="P29" i="76"/>
  <c r="O29" i="76"/>
  <c r="M29" i="76"/>
  <c r="AV28" i="76"/>
  <c r="AU28" i="76"/>
  <c r="AT28" i="76"/>
  <c r="AS28" i="76"/>
  <c r="AR28" i="76"/>
  <c r="AQ28" i="76"/>
  <c r="AP28" i="76"/>
  <c r="AO28" i="76"/>
  <c r="AN28" i="76"/>
  <c r="AM28" i="76"/>
  <c r="AL28" i="76"/>
  <c r="AJ28" i="76"/>
  <c r="AI28" i="76"/>
  <c r="AH28" i="76"/>
  <c r="AG28" i="76"/>
  <c r="AE28" i="76"/>
  <c r="R28" i="76"/>
  <c r="Q28" i="76"/>
  <c r="P28" i="76"/>
  <c r="O28" i="76"/>
  <c r="M28" i="76"/>
  <c r="AV27" i="76"/>
  <c r="AW27" i="76" s="1"/>
  <c r="AU27" i="76"/>
  <c r="AT27" i="76"/>
  <c r="AS27" i="76"/>
  <c r="AR27" i="76"/>
  <c r="AQ27" i="76"/>
  <c r="AP27" i="76"/>
  <c r="AO27" i="76"/>
  <c r="AN27" i="76"/>
  <c r="AM27" i="76"/>
  <c r="AL27" i="76"/>
  <c r="AJ27" i="76"/>
  <c r="AI27" i="76"/>
  <c r="AH27" i="76"/>
  <c r="AG27" i="76"/>
  <c r="AE27" i="76"/>
  <c r="R27" i="76"/>
  <c r="Q27" i="76"/>
  <c r="P27" i="76"/>
  <c r="O27" i="76"/>
  <c r="M27" i="76"/>
  <c r="AV26" i="76"/>
  <c r="AU26" i="76"/>
  <c r="AT26" i="76"/>
  <c r="AS26" i="76"/>
  <c r="AR26" i="76"/>
  <c r="AQ26" i="76"/>
  <c r="AP26" i="76"/>
  <c r="AO26" i="76"/>
  <c r="AN26" i="76"/>
  <c r="AM26" i="76"/>
  <c r="AL26" i="76"/>
  <c r="AJ26" i="76"/>
  <c r="AI26" i="76"/>
  <c r="AH26" i="76"/>
  <c r="AG26" i="76"/>
  <c r="AE26" i="76"/>
  <c r="R26" i="76"/>
  <c r="Q26" i="76"/>
  <c r="P26" i="76"/>
  <c r="O26" i="76"/>
  <c r="M26" i="76"/>
  <c r="AV25" i="76"/>
  <c r="AU25" i="76"/>
  <c r="AT25" i="76"/>
  <c r="AS25" i="76"/>
  <c r="AR25" i="76"/>
  <c r="AQ25" i="76"/>
  <c r="AP25" i="76"/>
  <c r="AO25" i="76"/>
  <c r="AN25" i="76"/>
  <c r="AM25" i="76"/>
  <c r="AL25" i="76"/>
  <c r="AJ25" i="76"/>
  <c r="AI25" i="76"/>
  <c r="AH25" i="76"/>
  <c r="AG25" i="76"/>
  <c r="AE25" i="76"/>
  <c r="R25" i="76"/>
  <c r="Q25" i="76"/>
  <c r="P25" i="76"/>
  <c r="O25" i="76"/>
  <c r="M25" i="76"/>
  <c r="AV24" i="76"/>
  <c r="AW24" i="76" s="1"/>
  <c r="AU24" i="76"/>
  <c r="AT24" i="76"/>
  <c r="AS24" i="76"/>
  <c r="AR24" i="76"/>
  <c r="AQ24" i="76"/>
  <c r="AP24" i="76"/>
  <c r="AO24" i="76"/>
  <c r="AN24" i="76"/>
  <c r="AM24" i="76"/>
  <c r="AL24" i="76"/>
  <c r="AJ24" i="76"/>
  <c r="AI24" i="76"/>
  <c r="AH24" i="76"/>
  <c r="AG24" i="76"/>
  <c r="AE24" i="76"/>
  <c r="R24" i="76"/>
  <c r="Q24" i="76"/>
  <c r="P24" i="76"/>
  <c r="O24" i="76"/>
  <c r="M24" i="76"/>
  <c r="AV23" i="76"/>
  <c r="AW23" i="76" s="1"/>
  <c r="AU23" i="76"/>
  <c r="AT23" i="76"/>
  <c r="AS23" i="76"/>
  <c r="AR23" i="76"/>
  <c r="AQ23" i="76"/>
  <c r="AP23" i="76"/>
  <c r="AO23" i="76"/>
  <c r="AN23" i="76"/>
  <c r="AM23" i="76"/>
  <c r="AL23" i="76"/>
  <c r="AJ23" i="76"/>
  <c r="AI23" i="76"/>
  <c r="AH23" i="76"/>
  <c r="AG23" i="76"/>
  <c r="AE23" i="76"/>
  <c r="R23" i="76"/>
  <c r="Q23" i="76"/>
  <c r="P23" i="76"/>
  <c r="O23" i="76"/>
  <c r="M23" i="76"/>
  <c r="AV22" i="76"/>
  <c r="AU22" i="76"/>
  <c r="AT22" i="76"/>
  <c r="AS22" i="76"/>
  <c r="AR22" i="76"/>
  <c r="AQ22" i="76"/>
  <c r="AP22" i="76"/>
  <c r="AO22" i="76"/>
  <c r="AN22" i="76"/>
  <c r="AM22" i="76"/>
  <c r="AL22" i="76"/>
  <c r="AJ22" i="76"/>
  <c r="AI22" i="76"/>
  <c r="AH22" i="76"/>
  <c r="AG22" i="76"/>
  <c r="AE22" i="76"/>
  <c r="R22" i="76"/>
  <c r="Q22" i="76"/>
  <c r="P22" i="76"/>
  <c r="O22" i="76"/>
  <c r="M22" i="76"/>
  <c r="AV21" i="76"/>
  <c r="AU21" i="76"/>
  <c r="AT21" i="76"/>
  <c r="AS21" i="76"/>
  <c r="AR21" i="76"/>
  <c r="AQ21" i="76"/>
  <c r="AP21" i="76"/>
  <c r="AO21" i="76"/>
  <c r="AN21" i="76"/>
  <c r="AM21" i="76"/>
  <c r="AL21" i="76"/>
  <c r="AJ21" i="76"/>
  <c r="AI21" i="76"/>
  <c r="AH21" i="76"/>
  <c r="AG21" i="76"/>
  <c r="AE21" i="76"/>
  <c r="R21" i="76"/>
  <c r="Q21" i="76"/>
  <c r="P21" i="76"/>
  <c r="O21" i="76"/>
  <c r="M21" i="76"/>
  <c r="AV20" i="76"/>
  <c r="AU20" i="76"/>
  <c r="AT20" i="76"/>
  <c r="AS20" i="76"/>
  <c r="AR20" i="76"/>
  <c r="AQ20" i="76"/>
  <c r="AP20" i="76"/>
  <c r="AO20" i="76"/>
  <c r="AN20" i="76"/>
  <c r="AM20" i="76"/>
  <c r="AL20" i="76"/>
  <c r="AJ20" i="76"/>
  <c r="AI20" i="76"/>
  <c r="AH20" i="76"/>
  <c r="AG20" i="76"/>
  <c r="AE20" i="76"/>
  <c r="R20" i="76"/>
  <c r="Q20" i="76"/>
  <c r="P20" i="76"/>
  <c r="O20" i="76"/>
  <c r="M20" i="76"/>
  <c r="AV19" i="76"/>
  <c r="AU19" i="76"/>
  <c r="AW19" i="76" s="1"/>
  <c r="AT19" i="76"/>
  <c r="AS19" i="76"/>
  <c r="AR19" i="76"/>
  <c r="AQ19" i="76"/>
  <c r="AP19" i="76"/>
  <c r="AO19" i="76"/>
  <c r="AN19" i="76"/>
  <c r="AM19" i="76"/>
  <c r="AL19" i="76"/>
  <c r="AJ19" i="76"/>
  <c r="AI19" i="76"/>
  <c r="AH19" i="76"/>
  <c r="AG19" i="76"/>
  <c r="AE19" i="76"/>
  <c r="R19" i="76"/>
  <c r="Q19" i="76"/>
  <c r="P19" i="76"/>
  <c r="O19" i="76"/>
  <c r="M19" i="76"/>
  <c r="AV18" i="76"/>
  <c r="AU18" i="76"/>
  <c r="AT18" i="76"/>
  <c r="AS18" i="76"/>
  <c r="AR18" i="76"/>
  <c r="AQ18" i="76"/>
  <c r="AP18" i="76"/>
  <c r="AO18" i="76"/>
  <c r="AN18" i="76"/>
  <c r="AM18" i="76"/>
  <c r="AL18" i="76"/>
  <c r="AJ18" i="76"/>
  <c r="AI18" i="76"/>
  <c r="AH18" i="76"/>
  <c r="AG18" i="76"/>
  <c r="AE18" i="76"/>
  <c r="R18" i="76"/>
  <c r="Q18" i="76"/>
  <c r="P18" i="76"/>
  <c r="O18" i="76"/>
  <c r="M18" i="76"/>
  <c r="AV17" i="76"/>
  <c r="AW17" i="76" s="1"/>
  <c r="AU17" i="76"/>
  <c r="AT17" i="76"/>
  <c r="AS17" i="76"/>
  <c r="AR17" i="76"/>
  <c r="AQ17" i="76"/>
  <c r="AP17" i="76"/>
  <c r="AO17" i="76"/>
  <c r="AN17" i="76"/>
  <c r="AM17" i="76"/>
  <c r="AL17" i="76"/>
  <c r="AJ17" i="76"/>
  <c r="AI17" i="76"/>
  <c r="AH17" i="76"/>
  <c r="AG17" i="76"/>
  <c r="AE17" i="76"/>
  <c r="R17" i="76"/>
  <c r="Q17" i="76"/>
  <c r="P17" i="76"/>
  <c r="O17" i="76"/>
  <c r="M17" i="76"/>
  <c r="AV16" i="76"/>
  <c r="AU16" i="76"/>
  <c r="AT16" i="76"/>
  <c r="AS16" i="76"/>
  <c r="AR16" i="76"/>
  <c r="AQ16" i="76"/>
  <c r="AP16" i="76"/>
  <c r="AO16" i="76"/>
  <c r="AN16" i="76"/>
  <c r="AM16" i="76"/>
  <c r="AL16" i="76"/>
  <c r="AJ16" i="76"/>
  <c r="AI16" i="76"/>
  <c r="AH16" i="76"/>
  <c r="AG16" i="76"/>
  <c r="AE16" i="76"/>
  <c r="R16" i="76"/>
  <c r="Q16" i="76"/>
  <c r="P16" i="76"/>
  <c r="O16" i="76"/>
  <c r="M16" i="76"/>
  <c r="AV15" i="76"/>
  <c r="AW15" i="76" s="1"/>
  <c r="AU15" i="76"/>
  <c r="AT15" i="76"/>
  <c r="AS15" i="76"/>
  <c r="AR15" i="76"/>
  <c r="AQ15" i="76"/>
  <c r="AP15" i="76"/>
  <c r="AO15" i="76"/>
  <c r="AN15" i="76"/>
  <c r="AM15" i="76"/>
  <c r="AL15" i="76"/>
  <c r="AJ15" i="76"/>
  <c r="AI15" i="76"/>
  <c r="AH15" i="76"/>
  <c r="AG15" i="76"/>
  <c r="AE15" i="76"/>
  <c r="R15" i="76"/>
  <c r="Q15" i="76"/>
  <c r="P15" i="76"/>
  <c r="O15" i="76"/>
  <c r="M15" i="76"/>
  <c r="AV14" i="76"/>
  <c r="AU14" i="76"/>
  <c r="AT14" i="76"/>
  <c r="AS14" i="76"/>
  <c r="AR14" i="76"/>
  <c r="AQ14" i="76"/>
  <c r="AP14" i="76"/>
  <c r="AO14" i="76"/>
  <c r="AN14" i="76"/>
  <c r="AM14" i="76"/>
  <c r="AL14" i="76"/>
  <c r="AJ14" i="76"/>
  <c r="AI14" i="76"/>
  <c r="AH14" i="76"/>
  <c r="AG14" i="76"/>
  <c r="AE14" i="76"/>
  <c r="R14" i="76"/>
  <c r="Q14" i="76"/>
  <c r="P14" i="76"/>
  <c r="O14" i="76"/>
  <c r="M14" i="76"/>
  <c r="AV13" i="76"/>
  <c r="AU13" i="76"/>
  <c r="AT13" i="76"/>
  <c r="AS13" i="76"/>
  <c r="AR13" i="76"/>
  <c r="AQ13" i="76"/>
  <c r="AP13" i="76"/>
  <c r="AO13" i="76"/>
  <c r="AN13" i="76"/>
  <c r="AM13" i="76"/>
  <c r="AL13" i="76"/>
  <c r="AJ13" i="76"/>
  <c r="AI13" i="76"/>
  <c r="AH13" i="76"/>
  <c r="AG13" i="76"/>
  <c r="AE13" i="76"/>
  <c r="R13" i="76"/>
  <c r="Q13" i="76"/>
  <c r="P13" i="76"/>
  <c r="O13" i="76"/>
  <c r="M13" i="76"/>
  <c r="AV12" i="76"/>
  <c r="AU12" i="76"/>
  <c r="AT12" i="76"/>
  <c r="AS12" i="76"/>
  <c r="AR12" i="76"/>
  <c r="AQ12" i="76"/>
  <c r="AP12" i="76"/>
  <c r="AO12" i="76"/>
  <c r="AN12" i="76"/>
  <c r="AM12" i="76"/>
  <c r="AL12" i="76"/>
  <c r="AJ12" i="76"/>
  <c r="AI12" i="76"/>
  <c r="AH12" i="76"/>
  <c r="AG12" i="76"/>
  <c r="AE12" i="76"/>
  <c r="R12" i="76"/>
  <c r="Q12" i="76"/>
  <c r="P12" i="76"/>
  <c r="O12" i="76"/>
  <c r="M12" i="76"/>
  <c r="AV11" i="76"/>
  <c r="AW11" i="76" s="1"/>
  <c r="AU11" i="76"/>
  <c r="AT11" i="76"/>
  <c r="AS11" i="76"/>
  <c r="AR11" i="76"/>
  <c r="AQ11" i="76"/>
  <c r="AP11" i="76"/>
  <c r="AO11" i="76"/>
  <c r="AN11" i="76"/>
  <c r="AM11" i="76"/>
  <c r="AL11" i="76"/>
  <c r="AJ11" i="76"/>
  <c r="AI11" i="76"/>
  <c r="AH11" i="76"/>
  <c r="AG11" i="76"/>
  <c r="AE11" i="76"/>
  <c r="R11" i="76"/>
  <c r="Q11" i="76"/>
  <c r="P11" i="76"/>
  <c r="O11" i="76"/>
  <c r="M11" i="76"/>
  <c r="AV10" i="76"/>
  <c r="AU10" i="76"/>
  <c r="AT10" i="76"/>
  <c r="AS10" i="76"/>
  <c r="AR10" i="76"/>
  <c r="AQ10" i="76"/>
  <c r="AP10" i="76"/>
  <c r="AO10" i="76"/>
  <c r="AN10" i="76"/>
  <c r="AM10" i="76"/>
  <c r="AL10" i="76"/>
  <c r="AJ10" i="76"/>
  <c r="AI10" i="76"/>
  <c r="AH10" i="76"/>
  <c r="AG10" i="76"/>
  <c r="AE10" i="76"/>
  <c r="R10" i="76"/>
  <c r="Q10" i="76"/>
  <c r="P10" i="76"/>
  <c r="O10" i="76"/>
  <c r="M10" i="76"/>
  <c r="AV9" i="76"/>
  <c r="AU9" i="76"/>
  <c r="AT9" i="76"/>
  <c r="AS9" i="76"/>
  <c r="AR9" i="76"/>
  <c r="AQ9" i="76"/>
  <c r="AP9" i="76"/>
  <c r="AO9" i="76"/>
  <c r="AN9" i="76"/>
  <c r="AM9" i="76"/>
  <c r="AL9" i="76"/>
  <c r="AJ9" i="76"/>
  <c r="AI9" i="76"/>
  <c r="AH9" i="76"/>
  <c r="AG9" i="76"/>
  <c r="AE9" i="76"/>
  <c r="R9" i="76"/>
  <c r="Q9" i="76"/>
  <c r="P9" i="76"/>
  <c r="O9" i="76"/>
  <c r="M9" i="76"/>
  <c r="AV8" i="76"/>
  <c r="AW8" i="76" s="1"/>
  <c r="AU8" i="76"/>
  <c r="AT8" i="76"/>
  <c r="AS8" i="76"/>
  <c r="AR8" i="76"/>
  <c r="AQ8" i="76"/>
  <c r="AP8" i="76"/>
  <c r="AO8" i="76"/>
  <c r="AN8" i="76"/>
  <c r="AM8" i="76"/>
  <c r="AL8" i="76"/>
  <c r="AJ8" i="76"/>
  <c r="AI8" i="76"/>
  <c r="AH8" i="76"/>
  <c r="AG8" i="76"/>
  <c r="AE8" i="76"/>
  <c r="R8" i="76"/>
  <c r="Q8" i="76"/>
  <c r="P8" i="76"/>
  <c r="O8" i="76"/>
  <c r="M8" i="76"/>
  <c r="AV7" i="76"/>
  <c r="AU7" i="76"/>
  <c r="AT7" i="76"/>
  <c r="AS7" i="76"/>
  <c r="AR7" i="76"/>
  <c r="AQ7" i="76"/>
  <c r="AP7" i="76"/>
  <c r="AO7" i="76"/>
  <c r="AN7" i="76"/>
  <c r="AM7" i="76"/>
  <c r="AL7" i="76"/>
  <c r="AJ7" i="76"/>
  <c r="AI7" i="76"/>
  <c r="AH7" i="76"/>
  <c r="AG7" i="76"/>
  <c r="AG33" i="76" s="1"/>
  <c r="AE7" i="76"/>
  <c r="R7" i="76"/>
  <c r="Q7" i="76"/>
  <c r="P7" i="76"/>
  <c r="O7" i="76"/>
  <c r="M7" i="76"/>
  <c r="AL5" i="76"/>
  <c r="T5" i="76"/>
  <c r="AV100" i="75"/>
  <c r="AU100" i="75"/>
  <c r="AT100" i="75"/>
  <c r="AS100" i="75"/>
  <c r="AR100" i="75"/>
  <c r="AQ100" i="75"/>
  <c r="AP100" i="75"/>
  <c r="AO100" i="75"/>
  <c r="AN100" i="75"/>
  <c r="AM100" i="75"/>
  <c r="AL100" i="75"/>
  <c r="AE100" i="75"/>
  <c r="M100" i="75"/>
  <c r="AD99" i="75"/>
  <c r="AJ99" i="75" s="1"/>
  <c r="AC99" i="75"/>
  <c r="AB99" i="75"/>
  <c r="AA99" i="75"/>
  <c r="Z99" i="75"/>
  <c r="Y99" i="75"/>
  <c r="AH99" i="75" s="1"/>
  <c r="X99" i="75"/>
  <c r="W99" i="75"/>
  <c r="V99" i="75"/>
  <c r="U99" i="75"/>
  <c r="T99" i="75"/>
  <c r="L99" i="75"/>
  <c r="R99" i="75" s="1"/>
  <c r="K99" i="75"/>
  <c r="Q99" i="75" s="1"/>
  <c r="J99" i="75"/>
  <c r="I99" i="75"/>
  <c r="H99" i="75"/>
  <c r="G99" i="75"/>
  <c r="P99" i="75" s="1"/>
  <c r="F99" i="75"/>
  <c r="E99" i="75"/>
  <c r="D99" i="75"/>
  <c r="C99" i="75"/>
  <c r="B99" i="75"/>
  <c r="O99" i="75" s="1"/>
  <c r="AV98" i="75"/>
  <c r="AU98" i="75"/>
  <c r="AT98" i="75"/>
  <c r="AS98" i="75"/>
  <c r="AR98" i="75"/>
  <c r="AQ98" i="75"/>
  <c r="AP98" i="75"/>
  <c r="AO98" i="75"/>
  <c r="AN98" i="75"/>
  <c r="AM98" i="75"/>
  <c r="AL98" i="75"/>
  <c r="AJ98" i="75"/>
  <c r="AI98" i="75"/>
  <c r="AH98" i="75"/>
  <c r="AG98" i="75"/>
  <c r="AE98" i="75"/>
  <c r="R98" i="75"/>
  <c r="Q98" i="75"/>
  <c r="P98" i="75"/>
  <c r="O98" i="75"/>
  <c r="M98" i="75"/>
  <c r="AV97" i="75"/>
  <c r="AU97" i="75"/>
  <c r="AT97" i="75"/>
  <c r="AS97" i="75"/>
  <c r="AR97" i="75"/>
  <c r="AQ97" i="75"/>
  <c r="AP97" i="75"/>
  <c r="AO97" i="75"/>
  <c r="AN97" i="75"/>
  <c r="AM97" i="75"/>
  <c r="AL97" i="75"/>
  <c r="AJ97" i="75"/>
  <c r="AI97" i="75"/>
  <c r="AH97" i="75"/>
  <c r="AG97" i="75"/>
  <c r="AE97" i="75"/>
  <c r="R97" i="75"/>
  <c r="Q97" i="75"/>
  <c r="P97" i="75"/>
  <c r="O97" i="75"/>
  <c r="M97" i="75"/>
  <c r="AV96" i="75"/>
  <c r="AW96" i="75" s="1"/>
  <c r="AU96" i="75"/>
  <c r="AT96" i="75"/>
  <c r="AS96" i="75"/>
  <c r="AR96" i="75"/>
  <c r="AQ96" i="75"/>
  <c r="AP96" i="75"/>
  <c r="AO96" i="75"/>
  <c r="AN96" i="75"/>
  <c r="AM96" i="75"/>
  <c r="AL96" i="75"/>
  <c r="AJ96" i="75"/>
  <c r="AI96" i="75"/>
  <c r="AH96" i="75"/>
  <c r="AG96" i="75"/>
  <c r="AE96" i="75"/>
  <c r="R96" i="75"/>
  <c r="Q96" i="75"/>
  <c r="P96" i="75"/>
  <c r="O96" i="75"/>
  <c r="M96" i="75"/>
  <c r="AV95" i="75"/>
  <c r="AU95" i="75"/>
  <c r="AT95" i="75"/>
  <c r="AS95" i="75"/>
  <c r="AR95" i="75"/>
  <c r="AQ95" i="75"/>
  <c r="AP95" i="75"/>
  <c r="AO95" i="75"/>
  <c r="AN95" i="75"/>
  <c r="AM95" i="75"/>
  <c r="AL95" i="75"/>
  <c r="AJ95" i="75"/>
  <c r="AI95" i="75"/>
  <c r="AH95" i="75"/>
  <c r="AG95" i="75"/>
  <c r="AE95" i="75"/>
  <c r="R95" i="75"/>
  <c r="Q95" i="75"/>
  <c r="P95" i="75"/>
  <c r="O95" i="75"/>
  <c r="M95" i="75"/>
  <c r="AV94" i="75"/>
  <c r="AU94" i="75"/>
  <c r="AT94" i="75"/>
  <c r="AS94" i="75"/>
  <c r="AR94" i="75"/>
  <c r="AQ94" i="75"/>
  <c r="AP94" i="75"/>
  <c r="AO94" i="75"/>
  <c r="AN94" i="75"/>
  <c r="AM94" i="75"/>
  <c r="AJ94" i="75"/>
  <c r="AI94" i="75"/>
  <c r="AH94" i="75"/>
  <c r="AG94" i="75"/>
  <c r="AE94" i="75"/>
  <c r="R94" i="75"/>
  <c r="Q94" i="75"/>
  <c r="P94" i="75"/>
  <c r="O94" i="75"/>
  <c r="M94" i="75"/>
  <c r="AV93" i="75"/>
  <c r="AU93" i="75"/>
  <c r="AT93" i="75"/>
  <c r="AS93" i="75"/>
  <c r="AR93" i="75"/>
  <c r="AQ93" i="75"/>
  <c r="AP93" i="75"/>
  <c r="AO93" i="75"/>
  <c r="AN93" i="75"/>
  <c r="AM93" i="75"/>
  <c r="AL93" i="75"/>
  <c r="AJ93" i="75"/>
  <c r="AI93" i="75"/>
  <c r="AH93" i="75"/>
  <c r="AG93" i="75"/>
  <c r="AE93" i="75"/>
  <c r="R93" i="75"/>
  <c r="Q93" i="75"/>
  <c r="P93" i="75"/>
  <c r="O93" i="75"/>
  <c r="M93" i="75"/>
  <c r="AV92" i="75"/>
  <c r="AU92" i="75"/>
  <c r="AT92" i="75"/>
  <c r="AS92" i="75"/>
  <c r="AR92" i="75"/>
  <c r="AQ92" i="75"/>
  <c r="AP92" i="75"/>
  <c r="AO92" i="75"/>
  <c r="AN92" i="75"/>
  <c r="AM92" i="75"/>
  <c r="AL92" i="75"/>
  <c r="AJ92" i="75"/>
  <c r="AI92" i="75"/>
  <c r="AH92" i="75"/>
  <c r="AG92" i="75"/>
  <c r="AE92" i="75"/>
  <c r="R92" i="75"/>
  <c r="Q92" i="75"/>
  <c r="P92" i="75"/>
  <c r="O92" i="75"/>
  <c r="M92" i="75"/>
  <c r="AV91" i="75"/>
  <c r="AU91" i="75"/>
  <c r="AT91" i="75"/>
  <c r="AS91" i="75"/>
  <c r="AR91" i="75"/>
  <c r="AQ91" i="75"/>
  <c r="AP91" i="75"/>
  <c r="AO91" i="75"/>
  <c r="AN91" i="75"/>
  <c r="AM91" i="75"/>
  <c r="AJ91" i="75"/>
  <c r="AI91" i="75"/>
  <c r="AH91" i="75"/>
  <c r="AG91" i="75"/>
  <c r="AE91" i="75"/>
  <c r="R91" i="75"/>
  <c r="Q91" i="75"/>
  <c r="P91" i="75"/>
  <c r="O91" i="75"/>
  <c r="M91" i="75"/>
  <c r="AV90" i="75"/>
  <c r="AU90" i="75"/>
  <c r="AT90" i="75"/>
  <c r="AS90" i="75"/>
  <c r="AR90" i="75"/>
  <c r="AQ90" i="75"/>
  <c r="AP90" i="75"/>
  <c r="AO90" i="75"/>
  <c r="AN90" i="75"/>
  <c r="AM90" i="75"/>
  <c r="AL90" i="75"/>
  <c r="AJ90" i="75"/>
  <c r="AI90" i="75"/>
  <c r="AH90" i="75"/>
  <c r="AG90" i="75"/>
  <c r="AE90" i="75"/>
  <c r="R90" i="75"/>
  <c r="Q90" i="75"/>
  <c r="P90" i="75"/>
  <c r="O90" i="75"/>
  <c r="M90" i="75"/>
  <c r="AV89" i="75"/>
  <c r="AU89" i="75"/>
  <c r="AT89" i="75"/>
  <c r="AS89" i="75"/>
  <c r="AR89" i="75"/>
  <c r="AQ89" i="75"/>
  <c r="AP89" i="75"/>
  <c r="AO89" i="75"/>
  <c r="AN89" i="75"/>
  <c r="AM89" i="75"/>
  <c r="AL89" i="75"/>
  <c r="AJ89" i="75"/>
  <c r="AI89" i="75"/>
  <c r="AH89" i="75"/>
  <c r="AG89" i="75"/>
  <c r="AE89" i="75"/>
  <c r="R89" i="75"/>
  <c r="Q89" i="75"/>
  <c r="P89" i="75"/>
  <c r="O89" i="75"/>
  <c r="M89" i="75"/>
  <c r="AV88" i="75"/>
  <c r="AU88" i="75"/>
  <c r="AT88" i="75"/>
  <c r="AS88" i="75"/>
  <c r="AR88" i="75"/>
  <c r="AQ88" i="75"/>
  <c r="AP88" i="75"/>
  <c r="AO88" i="75"/>
  <c r="AN88" i="75"/>
  <c r="AM88" i="75"/>
  <c r="AL88" i="75"/>
  <c r="AJ88" i="75"/>
  <c r="AI88" i="75"/>
  <c r="AH88" i="75"/>
  <c r="AG88" i="75"/>
  <c r="AE88" i="75"/>
  <c r="R88" i="75"/>
  <c r="Q88" i="75"/>
  <c r="P88" i="75"/>
  <c r="O88" i="75"/>
  <c r="M88" i="75"/>
  <c r="AV87" i="75"/>
  <c r="AU87" i="75"/>
  <c r="AT87" i="75"/>
  <c r="AS87" i="75"/>
  <c r="AR87" i="75"/>
  <c r="AQ87" i="75"/>
  <c r="AP87" i="75"/>
  <c r="AO87" i="75"/>
  <c r="AN87" i="75"/>
  <c r="AM87" i="75"/>
  <c r="AL87" i="75"/>
  <c r="AJ87" i="75"/>
  <c r="AI87" i="75"/>
  <c r="AH87" i="75"/>
  <c r="AG87" i="75"/>
  <c r="AE87" i="75"/>
  <c r="R87" i="75"/>
  <c r="Q87" i="75"/>
  <c r="P87" i="75"/>
  <c r="O87" i="75"/>
  <c r="M87" i="75"/>
  <c r="AV86" i="75"/>
  <c r="AU86" i="75"/>
  <c r="AT86" i="75"/>
  <c r="AS86" i="75"/>
  <c r="AR86" i="75"/>
  <c r="AQ86" i="75"/>
  <c r="AP86" i="75"/>
  <c r="AO86" i="75"/>
  <c r="AN86" i="75"/>
  <c r="AM86" i="75"/>
  <c r="AL86" i="75"/>
  <c r="AJ86" i="75"/>
  <c r="AI86" i="75"/>
  <c r="AH86" i="75"/>
  <c r="AG86" i="75"/>
  <c r="AE86" i="75"/>
  <c r="R86" i="75"/>
  <c r="Q86" i="75"/>
  <c r="P86" i="75"/>
  <c r="O86" i="75"/>
  <c r="M86" i="75"/>
  <c r="AV85" i="75"/>
  <c r="AU85" i="75"/>
  <c r="AT85" i="75"/>
  <c r="AS85" i="75"/>
  <c r="AR85" i="75"/>
  <c r="AQ85" i="75"/>
  <c r="AP85" i="75"/>
  <c r="AO85" i="75"/>
  <c r="AN85" i="75"/>
  <c r="AM85" i="75"/>
  <c r="AL85" i="75"/>
  <c r="AJ85" i="75"/>
  <c r="AI85" i="75"/>
  <c r="AH85" i="75"/>
  <c r="AG85" i="75"/>
  <c r="AE85" i="75"/>
  <c r="R85" i="75"/>
  <c r="Q85" i="75"/>
  <c r="P85" i="75"/>
  <c r="O85" i="75"/>
  <c r="M85" i="75"/>
  <c r="AV84" i="75"/>
  <c r="AU84" i="75"/>
  <c r="AT84" i="75"/>
  <c r="AS84" i="75"/>
  <c r="AR84" i="75"/>
  <c r="AQ84" i="75"/>
  <c r="AP84" i="75"/>
  <c r="AO84" i="75"/>
  <c r="AN84" i="75"/>
  <c r="AM84" i="75"/>
  <c r="AL84" i="75"/>
  <c r="AJ84" i="75"/>
  <c r="AI84" i="75"/>
  <c r="AH84" i="75"/>
  <c r="AG84" i="75"/>
  <c r="AE84" i="75"/>
  <c r="R84" i="75"/>
  <c r="Q84" i="75"/>
  <c r="P84" i="75"/>
  <c r="O84" i="75"/>
  <c r="M84" i="75"/>
  <c r="AV83" i="75"/>
  <c r="AU83" i="75"/>
  <c r="AT83" i="75"/>
  <c r="AS83" i="75"/>
  <c r="AR83" i="75"/>
  <c r="AQ83" i="75"/>
  <c r="AP83" i="75"/>
  <c r="AO83" i="75"/>
  <c r="AN83" i="75"/>
  <c r="AM83" i="75"/>
  <c r="AL83" i="75"/>
  <c r="AJ83" i="75"/>
  <c r="AI83" i="75"/>
  <c r="AH83" i="75"/>
  <c r="AG83" i="75"/>
  <c r="AE83" i="75"/>
  <c r="R83" i="75"/>
  <c r="Q83" i="75"/>
  <c r="P83" i="75"/>
  <c r="O83" i="75"/>
  <c r="M83" i="75"/>
  <c r="AV82" i="75"/>
  <c r="AU82" i="75"/>
  <c r="AT82" i="75"/>
  <c r="AS82" i="75"/>
  <c r="AR82" i="75"/>
  <c r="AQ82" i="75"/>
  <c r="AP82" i="75"/>
  <c r="AO82" i="75"/>
  <c r="AN82" i="75"/>
  <c r="AM82" i="75"/>
  <c r="AL82" i="75"/>
  <c r="AJ82" i="75"/>
  <c r="AI82" i="75"/>
  <c r="AH82" i="75"/>
  <c r="AG82" i="75"/>
  <c r="AE82" i="75"/>
  <c r="R82" i="75"/>
  <c r="Q82" i="75"/>
  <c r="P82" i="75"/>
  <c r="O82" i="75"/>
  <c r="M82" i="75"/>
  <c r="AV81" i="75"/>
  <c r="AU81" i="75"/>
  <c r="AT81" i="75"/>
  <c r="AS81" i="75"/>
  <c r="AR81" i="75"/>
  <c r="AQ81" i="75"/>
  <c r="AP81" i="75"/>
  <c r="AO81" i="75"/>
  <c r="AN81" i="75"/>
  <c r="AM81" i="75"/>
  <c r="AL81" i="75"/>
  <c r="AJ81" i="75"/>
  <c r="AI81" i="75"/>
  <c r="AH81" i="75"/>
  <c r="AG81" i="75"/>
  <c r="AE81" i="75"/>
  <c r="R81" i="75"/>
  <c r="Q81" i="75"/>
  <c r="P81" i="75"/>
  <c r="O81" i="75"/>
  <c r="M81" i="75"/>
  <c r="AV80" i="75"/>
  <c r="AU80" i="75"/>
  <c r="AT80" i="75"/>
  <c r="AS80" i="75"/>
  <c r="AR80" i="75"/>
  <c r="AQ80" i="75"/>
  <c r="AP80" i="75"/>
  <c r="AO80" i="75"/>
  <c r="AN80" i="75"/>
  <c r="AM80" i="75"/>
  <c r="AL80" i="75"/>
  <c r="AJ80" i="75"/>
  <c r="AI80" i="75"/>
  <c r="AH80" i="75"/>
  <c r="AG80" i="75"/>
  <c r="AE80" i="75"/>
  <c r="R80" i="75"/>
  <c r="Q80" i="75"/>
  <c r="P80" i="75"/>
  <c r="O80" i="75"/>
  <c r="M80" i="75"/>
  <c r="AV79" i="75"/>
  <c r="AU79" i="75"/>
  <c r="AT79" i="75"/>
  <c r="AS79" i="75"/>
  <c r="AR79" i="75"/>
  <c r="AQ79" i="75"/>
  <c r="AP79" i="75"/>
  <c r="AO79" i="75"/>
  <c r="AN79" i="75"/>
  <c r="AM79" i="75"/>
  <c r="AL79" i="75"/>
  <c r="AJ79" i="75"/>
  <c r="AI79" i="75"/>
  <c r="AH79" i="75"/>
  <c r="AG79" i="75"/>
  <c r="AE79" i="75"/>
  <c r="R79" i="75"/>
  <c r="Q79" i="75"/>
  <c r="P79" i="75"/>
  <c r="O79" i="75"/>
  <c r="M79" i="75"/>
  <c r="AV78" i="75"/>
  <c r="AU78" i="75"/>
  <c r="AT78" i="75"/>
  <c r="AS78" i="75"/>
  <c r="AR78" i="75"/>
  <c r="AQ78" i="75"/>
  <c r="AP78" i="75"/>
  <c r="AO78" i="75"/>
  <c r="AN78" i="75"/>
  <c r="AM78" i="75"/>
  <c r="AL78" i="75"/>
  <c r="AJ78" i="75"/>
  <c r="AI78" i="75"/>
  <c r="AH78" i="75"/>
  <c r="AG78" i="75"/>
  <c r="AE78" i="75"/>
  <c r="R78" i="75"/>
  <c r="Q78" i="75"/>
  <c r="P78" i="75"/>
  <c r="O78" i="75"/>
  <c r="M78" i="75"/>
  <c r="AV77" i="75"/>
  <c r="AU77" i="75"/>
  <c r="AT77" i="75"/>
  <c r="AS77" i="75"/>
  <c r="AR77" i="75"/>
  <c r="AQ77" i="75"/>
  <c r="AP77" i="75"/>
  <c r="AO77" i="75"/>
  <c r="AN77" i="75"/>
  <c r="AM77" i="75"/>
  <c r="AL77" i="75"/>
  <c r="AJ77" i="75"/>
  <c r="AI77" i="75"/>
  <c r="AH77" i="75"/>
  <c r="AG77" i="75"/>
  <c r="AE77" i="75"/>
  <c r="R77" i="75"/>
  <c r="Q77" i="75"/>
  <c r="P77" i="75"/>
  <c r="O77" i="75"/>
  <c r="M77" i="75"/>
  <c r="AV76" i="75"/>
  <c r="AU76" i="75"/>
  <c r="AT76" i="75"/>
  <c r="AS76" i="75"/>
  <c r="AR76" i="75"/>
  <c r="AQ76" i="75"/>
  <c r="AP76" i="75"/>
  <c r="AO76" i="75"/>
  <c r="AN76" i="75"/>
  <c r="AM76" i="75"/>
  <c r="AL76" i="75"/>
  <c r="AJ76" i="75"/>
  <c r="AI76" i="75"/>
  <c r="AH76" i="75"/>
  <c r="AG76" i="75"/>
  <c r="AE76" i="75"/>
  <c r="R76" i="75"/>
  <c r="Q76" i="75"/>
  <c r="P76" i="75"/>
  <c r="O76" i="75"/>
  <c r="M76" i="75"/>
  <c r="AV75" i="75"/>
  <c r="AW75" i="75" s="1"/>
  <c r="AJ75" i="75"/>
  <c r="AI75" i="75"/>
  <c r="AH75" i="75"/>
  <c r="AG75" i="75"/>
  <c r="AE75" i="75"/>
  <c r="R75" i="75"/>
  <c r="Q75" i="75"/>
  <c r="P75" i="75"/>
  <c r="O75" i="75"/>
  <c r="M75" i="75"/>
  <c r="AV74" i="75"/>
  <c r="AU74" i="75"/>
  <c r="AT74" i="75"/>
  <c r="AS74" i="75"/>
  <c r="AR74" i="75"/>
  <c r="AQ74" i="75"/>
  <c r="AP74" i="75"/>
  <c r="AO74" i="75"/>
  <c r="AN74" i="75"/>
  <c r="AM74" i="75"/>
  <c r="AL74" i="75"/>
  <c r="AJ74" i="75"/>
  <c r="AI74" i="75"/>
  <c r="AH74" i="75"/>
  <c r="AG74" i="75"/>
  <c r="AE74" i="75"/>
  <c r="R74" i="75"/>
  <c r="Q74" i="75"/>
  <c r="P74" i="75"/>
  <c r="O74" i="75"/>
  <c r="M74" i="75"/>
  <c r="AV73" i="75"/>
  <c r="AW73" i="75" s="1"/>
  <c r="AU73" i="75"/>
  <c r="AT73" i="75"/>
  <c r="AS73" i="75"/>
  <c r="AR73" i="75"/>
  <c r="AQ73" i="75"/>
  <c r="AP73" i="75"/>
  <c r="AO73" i="75"/>
  <c r="AN73" i="75"/>
  <c r="AM73" i="75"/>
  <c r="AL73" i="75"/>
  <c r="AJ73" i="75"/>
  <c r="AI73" i="75"/>
  <c r="AH73" i="75"/>
  <c r="AG73" i="75"/>
  <c r="AE73" i="75"/>
  <c r="R73" i="75"/>
  <c r="Q73" i="75"/>
  <c r="P73" i="75"/>
  <c r="O73" i="75"/>
  <c r="M73" i="75"/>
  <c r="AV72" i="75"/>
  <c r="AU72" i="75"/>
  <c r="AT72" i="75"/>
  <c r="AS72" i="75"/>
  <c r="AR72" i="75"/>
  <c r="AQ72" i="75"/>
  <c r="AP72" i="75"/>
  <c r="AO72" i="75"/>
  <c r="AN72" i="75"/>
  <c r="AM72" i="75"/>
  <c r="AL72" i="75"/>
  <c r="AJ72" i="75"/>
  <c r="AI72" i="75"/>
  <c r="AH72" i="75"/>
  <c r="AG72" i="75"/>
  <c r="AE72" i="75"/>
  <c r="R72" i="75"/>
  <c r="Q72" i="75"/>
  <c r="P72" i="75"/>
  <c r="O72" i="75"/>
  <c r="M72" i="75"/>
  <c r="AL70" i="75"/>
  <c r="T70" i="75"/>
  <c r="AV66" i="75"/>
  <c r="AU66" i="75"/>
  <c r="AT66" i="75"/>
  <c r="AS66" i="75"/>
  <c r="AR66" i="75"/>
  <c r="AQ66" i="75"/>
  <c r="AP66" i="75"/>
  <c r="AO66" i="75"/>
  <c r="AN66" i="75"/>
  <c r="AM66" i="75"/>
  <c r="AL66" i="75"/>
  <c r="AE66" i="75"/>
  <c r="M66" i="75"/>
  <c r="AD65" i="75"/>
  <c r="AC65" i="75"/>
  <c r="AI65" i="75" s="1"/>
  <c r="AB65" i="75"/>
  <c r="AA65" i="75"/>
  <c r="Z65" i="75"/>
  <c r="Y65" i="75"/>
  <c r="X65" i="75"/>
  <c r="W65" i="75"/>
  <c r="V65" i="75"/>
  <c r="U65" i="75"/>
  <c r="T65" i="75"/>
  <c r="AG65" i="75" s="1"/>
  <c r="L65" i="75"/>
  <c r="M65" i="75" s="1"/>
  <c r="K65" i="75"/>
  <c r="Q65" i="75" s="1"/>
  <c r="J65" i="75"/>
  <c r="I65" i="75"/>
  <c r="H65" i="75"/>
  <c r="G65" i="75"/>
  <c r="P65" i="75" s="1"/>
  <c r="F65" i="75"/>
  <c r="E65" i="75"/>
  <c r="D65" i="75"/>
  <c r="C65" i="75"/>
  <c r="B65" i="75"/>
  <c r="O65" i="75" s="1"/>
  <c r="AV64" i="75"/>
  <c r="AU64" i="75"/>
  <c r="AT64" i="75"/>
  <c r="AS64" i="75"/>
  <c r="AR64" i="75"/>
  <c r="AP64" i="75"/>
  <c r="AO64" i="75"/>
  <c r="AN64" i="75"/>
  <c r="AL64" i="75"/>
  <c r="AJ64" i="75"/>
  <c r="AI64" i="75"/>
  <c r="AH64" i="75"/>
  <c r="AG64" i="75"/>
  <c r="AE64" i="75"/>
  <c r="R64" i="75"/>
  <c r="Q64" i="75"/>
  <c r="P64" i="75"/>
  <c r="O64" i="75"/>
  <c r="M64" i="75"/>
  <c r="AV63" i="75"/>
  <c r="AU63" i="75"/>
  <c r="AT63" i="75"/>
  <c r="AR63" i="75"/>
  <c r="AQ63" i="75"/>
  <c r="AP63" i="75"/>
  <c r="AN63" i="75"/>
  <c r="AM63" i="75"/>
  <c r="AJ63" i="75"/>
  <c r="AI63" i="75"/>
  <c r="AH63" i="75"/>
  <c r="AG63" i="75"/>
  <c r="AE63" i="75"/>
  <c r="R63" i="75"/>
  <c r="Q63" i="75"/>
  <c r="P63" i="75"/>
  <c r="O63" i="75"/>
  <c r="M63" i="75"/>
  <c r="AV62" i="75"/>
  <c r="AU62" i="75"/>
  <c r="AT62" i="75"/>
  <c r="AS62" i="75"/>
  <c r="AR62" i="75"/>
  <c r="AQ62" i="75"/>
  <c r="AP62" i="75"/>
  <c r="AJ62" i="75"/>
  <c r="AI62" i="75"/>
  <c r="AH62" i="75"/>
  <c r="AG62" i="75"/>
  <c r="AE62" i="75"/>
  <c r="R62" i="75"/>
  <c r="Q62" i="75"/>
  <c r="P62" i="75"/>
  <c r="O62" i="75"/>
  <c r="M62" i="75"/>
  <c r="AV61" i="75"/>
  <c r="AU61" i="75"/>
  <c r="AT61" i="75"/>
  <c r="AS61" i="75"/>
  <c r="AR61" i="75"/>
  <c r="AQ61" i="75"/>
  <c r="AO61" i="75"/>
  <c r="AN61" i="75"/>
  <c r="AM61" i="75"/>
  <c r="AL61" i="75"/>
  <c r="AJ61" i="75"/>
  <c r="AI61" i="75"/>
  <c r="AH61" i="75"/>
  <c r="AG61" i="75"/>
  <c r="AE61" i="75"/>
  <c r="R61" i="75"/>
  <c r="Q61" i="75"/>
  <c r="P61" i="75"/>
  <c r="O61" i="75"/>
  <c r="M61" i="75"/>
  <c r="AV60" i="75"/>
  <c r="AU60" i="75"/>
  <c r="AT60" i="75"/>
  <c r="AS60" i="75"/>
  <c r="AR60" i="75"/>
  <c r="AQ60" i="75"/>
  <c r="AP60" i="75"/>
  <c r="AO60" i="75"/>
  <c r="AN60" i="75"/>
  <c r="AM60" i="75"/>
  <c r="AL60" i="75"/>
  <c r="AJ60" i="75"/>
  <c r="AI60" i="75"/>
  <c r="AH60" i="75"/>
  <c r="AG60" i="75"/>
  <c r="AE60" i="75"/>
  <c r="R60" i="75"/>
  <c r="Q60" i="75"/>
  <c r="P60" i="75"/>
  <c r="O60" i="75"/>
  <c r="M60" i="75"/>
  <c r="AV59" i="75"/>
  <c r="AU59" i="75"/>
  <c r="AT59" i="75"/>
  <c r="AS59" i="75"/>
  <c r="AR59" i="75"/>
  <c r="AQ59" i="75"/>
  <c r="AP59" i="75"/>
  <c r="AO59" i="75"/>
  <c r="AN59" i="75"/>
  <c r="AM59" i="75"/>
  <c r="AL59" i="75"/>
  <c r="AJ59" i="75"/>
  <c r="AI59" i="75"/>
  <c r="AH59" i="75"/>
  <c r="AG59" i="75"/>
  <c r="AE59" i="75"/>
  <c r="R59" i="75"/>
  <c r="Q59" i="75"/>
  <c r="P59" i="75"/>
  <c r="O59" i="75"/>
  <c r="M59" i="75"/>
  <c r="AV58" i="75"/>
  <c r="AU58" i="75"/>
  <c r="AT58" i="75"/>
  <c r="AS58" i="75"/>
  <c r="AR58" i="75"/>
  <c r="AQ58" i="75"/>
  <c r="AP58" i="75"/>
  <c r="AO58" i="75"/>
  <c r="AN58" i="75"/>
  <c r="AM58" i="75"/>
  <c r="AL58" i="75"/>
  <c r="AJ58" i="75"/>
  <c r="AI58" i="75"/>
  <c r="AH58" i="75"/>
  <c r="AG58" i="75"/>
  <c r="AE58" i="75"/>
  <c r="R58" i="75"/>
  <c r="Q58" i="75"/>
  <c r="P58" i="75"/>
  <c r="O58" i="75"/>
  <c r="M58" i="75"/>
  <c r="AV57" i="75"/>
  <c r="AU57" i="75"/>
  <c r="AT57" i="75"/>
  <c r="AS57" i="75"/>
  <c r="AR57" i="75"/>
  <c r="AQ57" i="75"/>
  <c r="AP57" i="75"/>
  <c r="AO57" i="75"/>
  <c r="AN57" i="75"/>
  <c r="AM57" i="75"/>
  <c r="AL57" i="75"/>
  <c r="AJ57" i="75"/>
  <c r="AI57" i="75"/>
  <c r="AH57" i="75"/>
  <c r="AG57" i="75"/>
  <c r="AE57" i="75"/>
  <c r="R57" i="75"/>
  <c r="Q57" i="75"/>
  <c r="P57" i="75"/>
  <c r="O57" i="75"/>
  <c r="M57" i="75"/>
  <c r="AV56" i="75"/>
  <c r="AU56" i="75"/>
  <c r="AT56" i="75"/>
  <c r="AS56" i="75"/>
  <c r="AR56" i="75"/>
  <c r="AQ56" i="75"/>
  <c r="AP56" i="75"/>
  <c r="AO56" i="75"/>
  <c r="AN56" i="75"/>
  <c r="AM56" i="75"/>
  <c r="AJ56" i="75"/>
  <c r="AI56" i="75"/>
  <c r="AH56" i="75"/>
  <c r="AG56" i="75"/>
  <c r="AE56" i="75"/>
  <c r="R56" i="75"/>
  <c r="Q56" i="75"/>
  <c r="P56" i="75"/>
  <c r="O56" i="75"/>
  <c r="M56" i="75"/>
  <c r="AV55" i="75"/>
  <c r="AW55" i="75" s="1"/>
  <c r="AU55" i="75"/>
  <c r="AT55" i="75"/>
  <c r="AS55" i="75"/>
  <c r="AR55" i="75"/>
  <c r="AQ55" i="75"/>
  <c r="AP55" i="75"/>
  <c r="AO55" i="75"/>
  <c r="AN55" i="75"/>
  <c r="AM55" i="75"/>
  <c r="AL55" i="75"/>
  <c r="AJ55" i="75"/>
  <c r="AI55" i="75"/>
  <c r="AH55" i="75"/>
  <c r="AG55" i="75"/>
  <c r="AE55" i="75"/>
  <c r="R55" i="75"/>
  <c r="Q55" i="75"/>
  <c r="P55" i="75"/>
  <c r="O55" i="75"/>
  <c r="M55" i="75"/>
  <c r="AV54" i="75"/>
  <c r="AU54" i="75"/>
  <c r="AT54" i="75"/>
  <c r="AS54" i="75"/>
  <c r="AR54" i="75"/>
  <c r="AQ54" i="75"/>
  <c r="AP54" i="75"/>
  <c r="AO54" i="75"/>
  <c r="AN54" i="75"/>
  <c r="AM54" i="75"/>
  <c r="AL54" i="75"/>
  <c r="AJ54" i="75"/>
  <c r="AI54" i="75"/>
  <c r="AH54" i="75"/>
  <c r="AG54" i="75"/>
  <c r="AE54" i="75"/>
  <c r="R54" i="75"/>
  <c r="Q54" i="75"/>
  <c r="P54" i="75"/>
  <c r="O54" i="75"/>
  <c r="M54" i="75"/>
  <c r="AV53" i="75"/>
  <c r="AU53" i="75"/>
  <c r="AT53" i="75"/>
  <c r="AS53" i="75"/>
  <c r="AR53" i="75"/>
  <c r="AQ53" i="75"/>
  <c r="AP53" i="75"/>
  <c r="AO53" i="75"/>
  <c r="AN53" i="75"/>
  <c r="AM53" i="75"/>
  <c r="AL53" i="75"/>
  <c r="AJ53" i="75"/>
  <c r="AI53" i="75"/>
  <c r="AH53" i="75"/>
  <c r="AG53" i="75"/>
  <c r="AE53" i="75"/>
  <c r="R53" i="75"/>
  <c r="Q53" i="75"/>
  <c r="P53" i="75"/>
  <c r="O53" i="75"/>
  <c r="M53" i="75"/>
  <c r="AV52" i="75"/>
  <c r="AU52" i="75"/>
  <c r="AT52" i="75"/>
  <c r="AS52" i="75"/>
  <c r="AR52" i="75"/>
  <c r="AQ52" i="75"/>
  <c r="AP52" i="75"/>
  <c r="AO52" i="75"/>
  <c r="AN52" i="75"/>
  <c r="AM52" i="75"/>
  <c r="AL52" i="75"/>
  <c r="AJ52" i="75"/>
  <c r="AI52" i="75"/>
  <c r="AH52" i="75"/>
  <c r="AG52" i="75"/>
  <c r="AE52" i="75"/>
  <c r="R52" i="75"/>
  <c r="Q52" i="75"/>
  <c r="P52" i="75"/>
  <c r="O52" i="75"/>
  <c r="M52" i="75"/>
  <c r="AV51" i="75"/>
  <c r="AU51" i="75"/>
  <c r="AT51" i="75"/>
  <c r="AS51" i="75"/>
  <c r="AR51" i="75"/>
  <c r="AQ51" i="75"/>
  <c r="AP51" i="75"/>
  <c r="AO51" i="75"/>
  <c r="AN51" i="75"/>
  <c r="AM51" i="75"/>
  <c r="AL51" i="75"/>
  <c r="AJ51" i="75"/>
  <c r="AI51" i="75"/>
  <c r="AH51" i="75"/>
  <c r="AG51" i="75"/>
  <c r="AE51" i="75"/>
  <c r="R51" i="75"/>
  <c r="Q51" i="75"/>
  <c r="P51" i="75"/>
  <c r="O51" i="75"/>
  <c r="M51" i="75"/>
  <c r="AV50" i="75"/>
  <c r="AU50" i="75"/>
  <c r="AT50" i="75"/>
  <c r="AS50" i="75"/>
  <c r="AR50" i="75"/>
  <c r="AQ50" i="75"/>
  <c r="AP50" i="75"/>
  <c r="AO50" i="75"/>
  <c r="AN50" i="75"/>
  <c r="AM50" i="75"/>
  <c r="AL50" i="75"/>
  <c r="AJ50" i="75"/>
  <c r="AI50" i="75"/>
  <c r="AH50" i="75"/>
  <c r="AG50" i="75"/>
  <c r="AE50" i="75"/>
  <c r="R50" i="75"/>
  <c r="Q50" i="75"/>
  <c r="P50" i="75"/>
  <c r="O50" i="75"/>
  <c r="M50" i="75"/>
  <c r="AV49" i="75"/>
  <c r="AU49" i="75"/>
  <c r="AT49" i="75"/>
  <c r="AS49" i="75"/>
  <c r="AR49" i="75"/>
  <c r="AQ49" i="75"/>
  <c r="AP49" i="75"/>
  <c r="AO49" i="75"/>
  <c r="AN49" i="75"/>
  <c r="AM49" i="75"/>
  <c r="AL49" i="75"/>
  <c r="AJ49" i="75"/>
  <c r="AI49" i="75"/>
  <c r="AH49" i="75"/>
  <c r="AG49" i="75"/>
  <c r="AE49" i="75"/>
  <c r="R49" i="75"/>
  <c r="Q49" i="75"/>
  <c r="P49" i="75"/>
  <c r="O49" i="75"/>
  <c r="M49" i="75"/>
  <c r="AV48" i="75"/>
  <c r="AU48" i="75"/>
  <c r="AT48" i="75"/>
  <c r="AS48" i="75"/>
  <c r="AR48" i="75"/>
  <c r="AQ48" i="75"/>
  <c r="AP48" i="75"/>
  <c r="AO48" i="75"/>
  <c r="AN48" i="75"/>
  <c r="AM48" i="75"/>
  <c r="AL48" i="75"/>
  <c r="AJ48" i="75"/>
  <c r="AI48" i="75"/>
  <c r="AH48" i="75"/>
  <c r="AG48" i="75"/>
  <c r="AE48" i="75"/>
  <c r="R48" i="75"/>
  <c r="Q48" i="75"/>
  <c r="P48" i="75"/>
  <c r="O48" i="75"/>
  <c r="M48" i="75"/>
  <c r="AV47" i="75"/>
  <c r="AU47" i="75"/>
  <c r="AT47" i="75"/>
  <c r="AS47" i="75"/>
  <c r="AR47" i="75"/>
  <c r="AQ47" i="75"/>
  <c r="AP47" i="75"/>
  <c r="AO47" i="75"/>
  <c r="AN47" i="75"/>
  <c r="AM47" i="75"/>
  <c r="AL47" i="75"/>
  <c r="AJ47" i="75"/>
  <c r="AI47" i="75"/>
  <c r="AH47" i="75"/>
  <c r="AG47" i="75"/>
  <c r="AE47" i="75"/>
  <c r="R47" i="75"/>
  <c r="Q47" i="75"/>
  <c r="P47" i="75"/>
  <c r="O47" i="75"/>
  <c r="M47" i="75"/>
  <c r="AV46" i="75"/>
  <c r="AW46" i="75" s="1"/>
  <c r="AU46" i="75"/>
  <c r="AT46" i="75"/>
  <c r="AS46" i="75"/>
  <c r="AR46" i="75"/>
  <c r="AQ46" i="75"/>
  <c r="AP46" i="75"/>
  <c r="AO46" i="75"/>
  <c r="AN46" i="75"/>
  <c r="AM46" i="75"/>
  <c r="AL46" i="75"/>
  <c r="AJ46" i="75"/>
  <c r="AI46" i="75"/>
  <c r="AH46" i="75"/>
  <c r="AG46" i="75"/>
  <c r="AE46" i="75"/>
  <c r="R46" i="75"/>
  <c r="Q46" i="75"/>
  <c r="P46" i="75"/>
  <c r="O46" i="75"/>
  <c r="M46" i="75"/>
  <c r="AV45" i="75"/>
  <c r="AU45" i="75"/>
  <c r="AT45" i="75"/>
  <c r="AS45" i="75"/>
  <c r="AR45" i="75"/>
  <c r="AQ45" i="75"/>
  <c r="AP45" i="75"/>
  <c r="AO45" i="75"/>
  <c r="AN45" i="75"/>
  <c r="AM45" i="75"/>
  <c r="AL45" i="75"/>
  <c r="AJ45" i="75"/>
  <c r="AI45" i="75"/>
  <c r="AH45" i="75"/>
  <c r="AG45" i="75"/>
  <c r="AE45" i="75"/>
  <c r="R45" i="75"/>
  <c r="Q45" i="75"/>
  <c r="P45" i="75"/>
  <c r="O45" i="75"/>
  <c r="M45" i="75"/>
  <c r="AV44" i="75"/>
  <c r="AU44" i="75"/>
  <c r="AT44" i="75"/>
  <c r="AS44" i="75"/>
  <c r="AR44" i="75"/>
  <c r="AQ44" i="75"/>
  <c r="AP44" i="75"/>
  <c r="AO44" i="75"/>
  <c r="AN44" i="75"/>
  <c r="AM44" i="75"/>
  <c r="AL44" i="75"/>
  <c r="AJ44" i="75"/>
  <c r="AI44" i="75"/>
  <c r="AH44" i="75"/>
  <c r="AG44" i="75"/>
  <c r="AE44" i="75"/>
  <c r="R44" i="75"/>
  <c r="Q44" i="75"/>
  <c r="P44" i="75"/>
  <c r="O44" i="75"/>
  <c r="M44" i="75"/>
  <c r="AV43" i="75"/>
  <c r="AU43" i="75"/>
  <c r="AT43" i="75"/>
  <c r="AS43" i="75"/>
  <c r="AR43" i="75"/>
  <c r="AQ43" i="75"/>
  <c r="AP43" i="75"/>
  <c r="AO43" i="75"/>
  <c r="AN43" i="75"/>
  <c r="AM43" i="75"/>
  <c r="AL43" i="75"/>
  <c r="AJ43" i="75"/>
  <c r="AI43" i="75"/>
  <c r="AH43" i="75"/>
  <c r="AG43" i="75"/>
  <c r="AE43" i="75"/>
  <c r="R43" i="75"/>
  <c r="Q43" i="75"/>
  <c r="P43" i="75"/>
  <c r="O43" i="75"/>
  <c r="M43" i="75"/>
  <c r="AV42" i="75"/>
  <c r="AU42" i="75"/>
  <c r="AT42" i="75"/>
  <c r="AS42" i="75"/>
  <c r="AR42" i="75"/>
  <c r="AQ42" i="75"/>
  <c r="AP42" i="75"/>
  <c r="AO42" i="75"/>
  <c r="AN42" i="75"/>
  <c r="AM42" i="75"/>
  <c r="AL42" i="75"/>
  <c r="AJ42" i="75"/>
  <c r="AI42" i="75"/>
  <c r="AH42" i="75"/>
  <c r="AG42" i="75"/>
  <c r="AE42" i="75"/>
  <c r="R42" i="75"/>
  <c r="Q42" i="75"/>
  <c r="P42" i="75"/>
  <c r="O42" i="75"/>
  <c r="M42" i="75"/>
  <c r="AV41" i="75"/>
  <c r="AU41" i="75"/>
  <c r="AT41" i="75"/>
  <c r="AS41" i="75"/>
  <c r="AR41" i="75"/>
  <c r="AQ41" i="75"/>
  <c r="AP41" i="75"/>
  <c r="AO41" i="75"/>
  <c r="AN41" i="75"/>
  <c r="AM41" i="75"/>
  <c r="AL41" i="75"/>
  <c r="AJ41" i="75"/>
  <c r="AI41" i="75"/>
  <c r="AH41" i="75"/>
  <c r="AG41" i="75"/>
  <c r="AE41" i="75"/>
  <c r="R41" i="75"/>
  <c r="Q41" i="75"/>
  <c r="P41" i="75"/>
  <c r="O41" i="75"/>
  <c r="M41" i="75"/>
  <c r="AV40" i="75"/>
  <c r="AU40" i="75"/>
  <c r="AT40" i="75"/>
  <c r="AS40" i="75"/>
  <c r="AR40" i="75"/>
  <c r="AQ40" i="75"/>
  <c r="AP40" i="75"/>
  <c r="AO40" i="75"/>
  <c r="AN40" i="75"/>
  <c r="AM40" i="75"/>
  <c r="AL40" i="75"/>
  <c r="AJ40" i="75"/>
  <c r="AI40" i="75"/>
  <c r="AH40" i="75"/>
  <c r="AG40" i="75"/>
  <c r="AE40" i="75"/>
  <c r="R40" i="75"/>
  <c r="Q40" i="75"/>
  <c r="P40" i="75"/>
  <c r="O40" i="75"/>
  <c r="M40" i="75"/>
  <c r="AV39" i="75"/>
  <c r="AU39" i="75"/>
  <c r="AT39" i="75"/>
  <c r="AS39" i="75"/>
  <c r="AR39" i="75"/>
  <c r="AQ39" i="75"/>
  <c r="AP39" i="75"/>
  <c r="AO39" i="75"/>
  <c r="AN39" i="75"/>
  <c r="AM39" i="75"/>
  <c r="AL39" i="75"/>
  <c r="AJ39" i="75"/>
  <c r="AI39" i="75"/>
  <c r="AH39" i="75"/>
  <c r="AG39" i="75"/>
  <c r="AE39" i="75"/>
  <c r="R39" i="75"/>
  <c r="Q39" i="75"/>
  <c r="P39" i="75"/>
  <c r="O39" i="75"/>
  <c r="M39" i="75"/>
  <c r="AL37" i="75"/>
  <c r="T37" i="75"/>
  <c r="AV33" i="75"/>
  <c r="AU33" i="75"/>
  <c r="AT33" i="75"/>
  <c r="AS33" i="75"/>
  <c r="AR33" i="75"/>
  <c r="AQ33" i="75"/>
  <c r="AP33" i="75"/>
  <c r="AO33" i="75"/>
  <c r="AN33" i="75"/>
  <c r="AM33" i="75"/>
  <c r="AL33" i="75"/>
  <c r="AE33" i="75"/>
  <c r="M33" i="75"/>
  <c r="AD32" i="75"/>
  <c r="AJ32" i="75" s="1"/>
  <c r="AC32" i="75"/>
  <c r="AI32" i="75" s="1"/>
  <c r="AB32" i="75"/>
  <c r="AA32" i="75"/>
  <c r="Z32" i="75"/>
  <c r="Y32" i="75"/>
  <c r="X32" i="75"/>
  <c r="W32" i="75"/>
  <c r="V32" i="75"/>
  <c r="U32" i="75"/>
  <c r="T32" i="75"/>
  <c r="AG32" i="75" s="1"/>
  <c r="L32" i="75"/>
  <c r="R32" i="75" s="1"/>
  <c r="K32" i="75"/>
  <c r="Q32" i="75" s="1"/>
  <c r="J32" i="75"/>
  <c r="I32" i="75"/>
  <c r="H32" i="75"/>
  <c r="G32" i="75"/>
  <c r="P32" i="75" s="1"/>
  <c r="F32" i="75"/>
  <c r="E32" i="75"/>
  <c r="D32" i="75"/>
  <c r="C32" i="75"/>
  <c r="B32" i="75"/>
  <c r="O32" i="75" s="1"/>
  <c r="AV31" i="75"/>
  <c r="AU31" i="75"/>
  <c r="AT31" i="75"/>
  <c r="AS31" i="75"/>
  <c r="AR31" i="75"/>
  <c r="AQ31" i="75"/>
  <c r="AP31" i="75"/>
  <c r="AO31" i="75"/>
  <c r="AN31" i="75"/>
  <c r="AM31" i="75"/>
  <c r="AL31" i="75"/>
  <c r="AJ31" i="75"/>
  <c r="AI31" i="75"/>
  <c r="AH31" i="75"/>
  <c r="AG31" i="75"/>
  <c r="AE31" i="75"/>
  <c r="R31" i="75"/>
  <c r="Q31" i="75"/>
  <c r="P31" i="75"/>
  <c r="O31" i="75"/>
  <c r="M31" i="75"/>
  <c r="AV30" i="75"/>
  <c r="AU30" i="75"/>
  <c r="AT30" i="75"/>
  <c r="AS30" i="75"/>
  <c r="AR30" i="75"/>
  <c r="AQ30" i="75"/>
  <c r="AP30" i="75"/>
  <c r="AO30" i="75"/>
  <c r="AN30" i="75"/>
  <c r="AM30" i="75"/>
  <c r="AL30" i="75"/>
  <c r="AJ30" i="75"/>
  <c r="AI30" i="75"/>
  <c r="AH30" i="75"/>
  <c r="AG30" i="75"/>
  <c r="AE30" i="75"/>
  <c r="R30" i="75"/>
  <c r="Q30" i="75"/>
  <c r="P30" i="75"/>
  <c r="O30" i="75"/>
  <c r="M30" i="75"/>
  <c r="AV29" i="75"/>
  <c r="AU29" i="75"/>
  <c r="AT29" i="75"/>
  <c r="AS29" i="75"/>
  <c r="AR29" i="75"/>
  <c r="AQ29" i="75"/>
  <c r="AP29" i="75"/>
  <c r="AO29" i="75"/>
  <c r="AN29" i="75"/>
  <c r="AM29" i="75"/>
  <c r="AL29" i="75"/>
  <c r="AJ29" i="75"/>
  <c r="AI29" i="75"/>
  <c r="AH29" i="75"/>
  <c r="AG29" i="75"/>
  <c r="AE29" i="75"/>
  <c r="R29" i="75"/>
  <c r="Q29" i="75"/>
  <c r="P29" i="75"/>
  <c r="O29" i="75"/>
  <c r="M29" i="75"/>
  <c r="AV28" i="75"/>
  <c r="AU28" i="75"/>
  <c r="AT28" i="75"/>
  <c r="AS28" i="75"/>
  <c r="AR28" i="75"/>
  <c r="AQ28" i="75"/>
  <c r="AP28" i="75"/>
  <c r="AO28" i="75"/>
  <c r="AN28" i="75"/>
  <c r="AM28" i="75"/>
  <c r="AL28" i="75"/>
  <c r="AJ28" i="75"/>
  <c r="AI28" i="75"/>
  <c r="AH28" i="75"/>
  <c r="AG28" i="75"/>
  <c r="AE28" i="75"/>
  <c r="R28" i="75"/>
  <c r="Q28" i="75"/>
  <c r="P28" i="75"/>
  <c r="O28" i="75"/>
  <c r="M28" i="75"/>
  <c r="AV27" i="75"/>
  <c r="AU27" i="75"/>
  <c r="AT27" i="75"/>
  <c r="AS27" i="75"/>
  <c r="AR27" i="75"/>
  <c r="AQ27" i="75"/>
  <c r="AP27" i="75"/>
  <c r="AO27" i="75"/>
  <c r="AN27" i="75"/>
  <c r="AM27" i="75"/>
  <c r="AL27" i="75"/>
  <c r="AJ27" i="75"/>
  <c r="AI27" i="75"/>
  <c r="AH27" i="75"/>
  <c r="AG27" i="75"/>
  <c r="AE27" i="75"/>
  <c r="R27" i="75"/>
  <c r="Q27" i="75"/>
  <c r="P27" i="75"/>
  <c r="O27" i="75"/>
  <c r="M27" i="75"/>
  <c r="AV26" i="75"/>
  <c r="AU26" i="75"/>
  <c r="AT26" i="75"/>
  <c r="AS26" i="75"/>
  <c r="AR26" i="75"/>
  <c r="AQ26" i="75"/>
  <c r="AP26" i="75"/>
  <c r="AO26" i="75"/>
  <c r="AN26" i="75"/>
  <c r="AM26" i="75"/>
  <c r="AL26" i="75"/>
  <c r="AJ26" i="75"/>
  <c r="AI26" i="75"/>
  <c r="AH26" i="75"/>
  <c r="AG26" i="75"/>
  <c r="AE26" i="75"/>
  <c r="R26" i="75"/>
  <c r="Q26" i="75"/>
  <c r="P26" i="75"/>
  <c r="O26" i="75"/>
  <c r="M26" i="75"/>
  <c r="AV25" i="75"/>
  <c r="AU25" i="75"/>
  <c r="AT25" i="75"/>
  <c r="AS25" i="75"/>
  <c r="AR25" i="75"/>
  <c r="AQ25" i="75"/>
  <c r="AP25" i="75"/>
  <c r="AO25" i="75"/>
  <c r="AN25" i="75"/>
  <c r="AM25" i="75"/>
  <c r="AL25" i="75"/>
  <c r="AJ25" i="75"/>
  <c r="AI25" i="75"/>
  <c r="AH25" i="75"/>
  <c r="AG25" i="75"/>
  <c r="AE25" i="75"/>
  <c r="R25" i="75"/>
  <c r="Q25" i="75"/>
  <c r="P25" i="75"/>
  <c r="O25" i="75"/>
  <c r="M25" i="75"/>
  <c r="AV24" i="75"/>
  <c r="AU24" i="75"/>
  <c r="AT24" i="75"/>
  <c r="AS24" i="75"/>
  <c r="AR24" i="75"/>
  <c r="AQ24" i="75"/>
  <c r="AP24" i="75"/>
  <c r="AO24" i="75"/>
  <c r="AN24" i="75"/>
  <c r="AM24" i="75"/>
  <c r="AL24" i="75"/>
  <c r="AJ24" i="75"/>
  <c r="AI24" i="75"/>
  <c r="AH24" i="75"/>
  <c r="AG24" i="75"/>
  <c r="AE24" i="75"/>
  <c r="R24" i="75"/>
  <c r="Q24" i="75"/>
  <c r="P24" i="75"/>
  <c r="O24" i="75"/>
  <c r="M24" i="75"/>
  <c r="AV23" i="75"/>
  <c r="AU23" i="75"/>
  <c r="AT23" i="75"/>
  <c r="AS23" i="75"/>
  <c r="AR23" i="75"/>
  <c r="AQ23" i="75"/>
  <c r="AP23" i="75"/>
  <c r="AO23" i="75"/>
  <c r="AN23" i="75"/>
  <c r="AM23" i="75"/>
  <c r="AL23" i="75"/>
  <c r="AJ23" i="75"/>
  <c r="AI23" i="75"/>
  <c r="AH23" i="75"/>
  <c r="AG23" i="75"/>
  <c r="AE23" i="75"/>
  <c r="R23" i="75"/>
  <c r="Q23" i="75"/>
  <c r="P23" i="75"/>
  <c r="O23" i="75"/>
  <c r="M23" i="75"/>
  <c r="AV22" i="75"/>
  <c r="AU22" i="75"/>
  <c r="AT22" i="75"/>
  <c r="AS22" i="75"/>
  <c r="AR22" i="75"/>
  <c r="AQ22" i="75"/>
  <c r="AP22" i="75"/>
  <c r="AO22" i="75"/>
  <c r="AN22" i="75"/>
  <c r="AM22" i="75"/>
  <c r="AL22" i="75"/>
  <c r="AJ22" i="75"/>
  <c r="AI22" i="75"/>
  <c r="AH22" i="75"/>
  <c r="AG22" i="75"/>
  <c r="AE22" i="75"/>
  <c r="R22" i="75"/>
  <c r="Q22" i="75"/>
  <c r="P22" i="75"/>
  <c r="O22" i="75"/>
  <c r="M22" i="75"/>
  <c r="AV21" i="75"/>
  <c r="AU21" i="75"/>
  <c r="AT21" i="75"/>
  <c r="AS21" i="75"/>
  <c r="AR21" i="75"/>
  <c r="AQ21" i="75"/>
  <c r="AP21" i="75"/>
  <c r="AO21" i="75"/>
  <c r="AN21" i="75"/>
  <c r="AM21" i="75"/>
  <c r="AL21" i="75"/>
  <c r="AJ21" i="75"/>
  <c r="AI21" i="75"/>
  <c r="AH21" i="75"/>
  <c r="AG21" i="75"/>
  <c r="AE21" i="75"/>
  <c r="R21" i="75"/>
  <c r="Q21" i="75"/>
  <c r="P21" i="75"/>
  <c r="O21" i="75"/>
  <c r="M21" i="75"/>
  <c r="AV20" i="75"/>
  <c r="AU20" i="75"/>
  <c r="AW20" i="75" s="1"/>
  <c r="AT20" i="75"/>
  <c r="AS20" i="75"/>
  <c r="AR20" i="75"/>
  <c r="AQ20" i="75"/>
  <c r="AP20" i="75"/>
  <c r="AO20" i="75"/>
  <c r="AN20" i="75"/>
  <c r="AM20" i="75"/>
  <c r="AL20" i="75"/>
  <c r="AJ20" i="75"/>
  <c r="AI20" i="75"/>
  <c r="AH20" i="75"/>
  <c r="AG20" i="75"/>
  <c r="AE20" i="75"/>
  <c r="R20" i="75"/>
  <c r="Q20" i="75"/>
  <c r="P20" i="75"/>
  <c r="O20" i="75"/>
  <c r="M20" i="75"/>
  <c r="AV19" i="75"/>
  <c r="AU19" i="75"/>
  <c r="AT19" i="75"/>
  <c r="AS19" i="75"/>
  <c r="AR19" i="75"/>
  <c r="AQ19" i="75"/>
  <c r="AP19" i="75"/>
  <c r="AO19" i="75"/>
  <c r="AN19" i="75"/>
  <c r="AM19" i="75"/>
  <c r="AL19" i="75"/>
  <c r="AJ19" i="75"/>
  <c r="AI19" i="75"/>
  <c r="AH19" i="75"/>
  <c r="AG19" i="75"/>
  <c r="AE19" i="75"/>
  <c r="R19" i="75"/>
  <c r="Q19" i="75"/>
  <c r="P19" i="75"/>
  <c r="O19" i="75"/>
  <c r="M19" i="75"/>
  <c r="AV18" i="75"/>
  <c r="AU18" i="75"/>
  <c r="AT18" i="75"/>
  <c r="AS18" i="75"/>
  <c r="AR18" i="75"/>
  <c r="AQ18" i="75"/>
  <c r="AP18" i="75"/>
  <c r="AO18" i="75"/>
  <c r="AN18" i="75"/>
  <c r="AM18" i="75"/>
  <c r="AL18" i="75"/>
  <c r="AJ18" i="75"/>
  <c r="AI18" i="75"/>
  <c r="AH18" i="75"/>
  <c r="AG18" i="75"/>
  <c r="AE18" i="75"/>
  <c r="R18" i="75"/>
  <c r="Q18" i="75"/>
  <c r="P18" i="75"/>
  <c r="O18" i="75"/>
  <c r="M18" i="75"/>
  <c r="AV17" i="75"/>
  <c r="AU17" i="75"/>
  <c r="AT17" i="75"/>
  <c r="AS17" i="75"/>
  <c r="AR17" i="75"/>
  <c r="AQ17" i="75"/>
  <c r="AP17" i="75"/>
  <c r="AO17" i="75"/>
  <c r="AN17" i="75"/>
  <c r="AM17" i="75"/>
  <c r="AL17" i="75"/>
  <c r="AJ17" i="75"/>
  <c r="AI17" i="75"/>
  <c r="AH17" i="75"/>
  <c r="AG17" i="75"/>
  <c r="AE17" i="75"/>
  <c r="R17" i="75"/>
  <c r="Q17" i="75"/>
  <c r="P17" i="75"/>
  <c r="O17" i="75"/>
  <c r="M17" i="75"/>
  <c r="AV16" i="75"/>
  <c r="AU16" i="75"/>
  <c r="AT16" i="75"/>
  <c r="AS16" i="75"/>
  <c r="AR16" i="75"/>
  <c r="AQ16" i="75"/>
  <c r="AP16" i="75"/>
  <c r="AO16" i="75"/>
  <c r="AN16" i="75"/>
  <c r="AM16" i="75"/>
  <c r="AL16" i="75"/>
  <c r="AJ16" i="75"/>
  <c r="AI16" i="75"/>
  <c r="AH16" i="75"/>
  <c r="AG16" i="75"/>
  <c r="AE16" i="75"/>
  <c r="R16" i="75"/>
  <c r="Q16" i="75"/>
  <c r="P16" i="75"/>
  <c r="O16" i="75"/>
  <c r="M16" i="75"/>
  <c r="AV15" i="75"/>
  <c r="AW15" i="75" s="1"/>
  <c r="AU15" i="75"/>
  <c r="AT15" i="75"/>
  <c r="AS15" i="75"/>
  <c r="AR15" i="75"/>
  <c r="AQ15" i="75"/>
  <c r="AP15" i="75"/>
  <c r="AO15" i="75"/>
  <c r="AN15" i="75"/>
  <c r="AM15" i="75"/>
  <c r="AL15" i="75"/>
  <c r="AJ15" i="75"/>
  <c r="AI15" i="75"/>
  <c r="AH15" i="75"/>
  <c r="AG15" i="75"/>
  <c r="AE15" i="75"/>
  <c r="R15" i="75"/>
  <c r="Q15" i="75"/>
  <c r="P15" i="75"/>
  <c r="O15" i="75"/>
  <c r="M15" i="75"/>
  <c r="AV14" i="75"/>
  <c r="AU14" i="75"/>
  <c r="AT14" i="75"/>
  <c r="AS14" i="75"/>
  <c r="AR14" i="75"/>
  <c r="AQ14" i="75"/>
  <c r="AP14" i="75"/>
  <c r="AO14" i="75"/>
  <c r="AN14" i="75"/>
  <c r="AM14" i="75"/>
  <c r="AL14" i="75"/>
  <c r="AJ14" i="75"/>
  <c r="AI14" i="75"/>
  <c r="AH14" i="75"/>
  <c r="AG14" i="75"/>
  <c r="AE14" i="75"/>
  <c r="R14" i="75"/>
  <c r="Q14" i="75"/>
  <c r="P14" i="75"/>
  <c r="O14" i="75"/>
  <c r="M14" i="75"/>
  <c r="AV13" i="75"/>
  <c r="AU13" i="75"/>
  <c r="AT13" i="75"/>
  <c r="AS13" i="75"/>
  <c r="AR13" i="75"/>
  <c r="AQ13" i="75"/>
  <c r="AP13" i="75"/>
  <c r="AO13" i="75"/>
  <c r="AN13" i="75"/>
  <c r="AM13" i="75"/>
  <c r="AL13" i="75"/>
  <c r="AJ13" i="75"/>
  <c r="AI13" i="75"/>
  <c r="AH13" i="75"/>
  <c r="AG13" i="75"/>
  <c r="AE13" i="75"/>
  <c r="R13" i="75"/>
  <c r="Q13" i="75"/>
  <c r="P13" i="75"/>
  <c r="O13" i="75"/>
  <c r="M13" i="75"/>
  <c r="AV12" i="75"/>
  <c r="AU12" i="75"/>
  <c r="AT12" i="75"/>
  <c r="AS12" i="75"/>
  <c r="AR12" i="75"/>
  <c r="AQ12" i="75"/>
  <c r="AP12" i="75"/>
  <c r="AO12" i="75"/>
  <c r="AN12" i="75"/>
  <c r="AM12" i="75"/>
  <c r="AL12" i="75"/>
  <c r="AJ12" i="75"/>
  <c r="AI12" i="75"/>
  <c r="AH12" i="75"/>
  <c r="AG12" i="75"/>
  <c r="AE12" i="75"/>
  <c r="R12" i="75"/>
  <c r="Q12" i="75"/>
  <c r="P12" i="75"/>
  <c r="O12" i="75"/>
  <c r="M12" i="75"/>
  <c r="AV11" i="75"/>
  <c r="AU11" i="75"/>
  <c r="AT11" i="75"/>
  <c r="AS11" i="75"/>
  <c r="AR11" i="75"/>
  <c r="AQ11" i="75"/>
  <c r="AP11" i="75"/>
  <c r="AO11" i="75"/>
  <c r="AN11" i="75"/>
  <c r="AM11" i="75"/>
  <c r="AL11" i="75"/>
  <c r="AJ11" i="75"/>
  <c r="AI11" i="75"/>
  <c r="AH11" i="75"/>
  <c r="AG11" i="75"/>
  <c r="AE11" i="75"/>
  <c r="R11" i="75"/>
  <c r="Q11" i="75"/>
  <c r="P11" i="75"/>
  <c r="O11" i="75"/>
  <c r="M11" i="75"/>
  <c r="AV10" i="75"/>
  <c r="AU10" i="75"/>
  <c r="AT10" i="75"/>
  <c r="AS10" i="75"/>
  <c r="AR10" i="75"/>
  <c r="AQ10" i="75"/>
  <c r="AP10" i="75"/>
  <c r="AO10" i="75"/>
  <c r="AN10" i="75"/>
  <c r="AM10" i="75"/>
  <c r="AL10" i="75"/>
  <c r="AJ10" i="75"/>
  <c r="AI10" i="75"/>
  <c r="AH10" i="75"/>
  <c r="AG10" i="75"/>
  <c r="AE10" i="75"/>
  <c r="R10" i="75"/>
  <c r="Q10" i="75"/>
  <c r="P10" i="75"/>
  <c r="O10" i="75"/>
  <c r="M10" i="75"/>
  <c r="AV9" i="75"/>
  <c r="AU9" i="75"/>
  <c r="AT9" i="75"/>
  <c r="AS9" i="75"/>
  <c r="AR9" i="75"/>
  <c r="AQ9" i="75"/>
  <c r="AP9" i="75"/>
  <c r="AO9" i="75"/>
  <c r="AN9" i="75"/>
  <c r="AM9" i="75"/>
  <c r="AL9" i="75"/>
  <c r="AJ9" i="75"/>
  <c r="AI9" i="75"/>
  <c r="AH9" i="75"/>
  <c r="AG9" i="75"/>
  <c r="AE9" i="75"/>
  <c r="R9" i="75"/>
  <c r="Q9" i="75"/>
  <c r="P9" i="75"/>
  <c r="O9" i="75"/>
  <c r="M9" i="75"/>
  <c r="AV8" i="75"/>
  <c r="AU8" i="75"/>
  <c r="AT8" i="75"/>
  <c r="AS8" i="75"/>
  <c r="AR8" i="75"/>
  <c r="AQ8" i="75"/>
  <c r="AP8" i="75"/>
  <c r="AO8" i="75"/>
  <c r="AN8" i="75"/>
  <c r="AM8" i="75"/>
  <c r="AL8" i="75"/>
  <c r="AJ8" i="75"/>
  <c r="AI8" i="75"/>
  <c r="AH8" i="75"/>
  <c r="AG8" i="75"/>
  <c r="AE8" i="75"/>
  <c r="R8" i="75"/>
  <c r="Q8" i="75"/>
  <c r="P8" i="75"/>
  <c r="O8" i="75"/>
  <c r="M8" i="75"/>
  <c r="AV7" i="75"/>
  <c r="AU7" i="75"/>
  <c r="AT7" i="75"/>
  <c r="AS7" i="75"/>
  <c r="AR7" i="75"/>
  <c r="AQ7" i="75"/>
  <c r="AP7" i="75"/>
  <c r="AO7" i="75"/>
  <c r="AN7" i="75"/>
  <c r="AM7" i="75"/>
  <c r="AL7" i="75"/>
  <c r="AJ7" i="75"/>
  <c r="AI7" i="75"/>
  <c r="AH7" i="75"/>
  <c r="AG7" i="75"/>
  <c r="AE7" i="75"/>
  <c r="R7" i="75"/>
  <c r="Q7" i="75"/>
  <c r="P7" i="75"/>
  <c r="O7" i="75"/>
  <c r="M7" i="75"/>
  <c r="AL5" i="75"/>
  <c r="T5" i="75"/>
  <c r="AV100" i="74"/>
  <c r="AU100" i="74"/>
  <c r="AT100" i="74"/>
  <c r="AS100" i="74"/>
  <c r="AR100" i="74"/>
  <c r="AQ100" i="74"/>
  <c r="AP100" i="74"/>
  <c r="AO100" i="74"/>
  <c r="AN100" i="74"/>
  <c r="AM100" i="74"/>
  <c r="AL100" i="74"/>
  <c r="AE100" i="74"/>
  <c r="M100" i="74"/>
  <c r="AD99" i="74"/>
  <c r="AJ99" i="74" s="1"/>
  <c r="AC99" i="74"/>
  <c r="AB99" i="74"/>
  <c r="AA99" i="74"/>
  <c r="Z99" i="74"/>
  <c r="Y99" i="74"/>
  <c r="X99" i="74"/>
  <c r="W99" i="74"/>
  <c r="V99" i="74"/>
  <c r="U99" i="74"/>
  <c r="T99" i="74"/>
  <c r="L99" i="74"/>
  <c r="R99" i="74" s="1"/>
  <c r="K99" i="74"/>
  <c r="Q99" i="74" s="1"/>
  <c r="J99" i="74"/>
  <c r="I99" i="74"/>
  <c r="H99" i="74"/>
  <c r="G99" i="74"/>
  <c r="P99" i="74" s="1"/>
  <c r="F99" i="74"/>
  <c r="E99" i="74"/>
  <c r="D99" i="74"/>
  <c r="C99" i="74"/>
  <c r="B99" i="74"/>
  <c r="O99" i="74" s="1"/>
  <c r="AV98" i="74"/>
  <c r="AW98" i="74" s="1"/>
  <c r="AU98" i="74"/>
  <c r="AT98" i="74"/>
  <c r="AS98" i="74"/>
  <c r="AR98" i="74"/>
  <c r="AQ98" i="74"/>
  <c r="AP98" i="74"/>
  <c r="AO98" i="74"/>
  <c r="AN98" i="74"/>
  <c r="AM98" i="74"/>
  <c r="AL98" i="74"/>
  <c r="AJ98" i="74"/>
  <c r="AI98" i="74"/>
  <c r="AH98" i="74"/>
  <c r="AG98" i="74"/>
  <c r="AE98" i="74"/>
  <c r="R98" i="74"/>
  <c r="Q98" i="74"/>
  <c r="P98" i="74"/>
  <c r="O98" i="74"/>
  <c r="M98" i="74"/>
  <c r="AV97" i="74"/>
  <c r="AU97" i="74"/>
  <c r="AT97" i="74"/>
  <c r="AS97" i="74"/>
  <c r="AR97" i="74"/>
  <c r="AQ97" i="74"/>
  <c r="AP97" i="74"/>
  <c r="AO97" i="74"/>
  <c r="AN97" i="74"/>
  <c r="AM97" i="74"/>
  <c r="AL97" i="74"/>
  <c r="AJ97" i="74"/>
  <c r="AI97" i="74"/>
  <c r="AH97" i="74"/>
  <c r="AG97" i="74"/>
  <c r="AE97" i="74"/>
  <c r="R97" i="74"/>
  <c r="Q97" i="74"/>
  <c r="P97" i="74"/>
  <c r="O97" i="74"/>
  <c r="M97" i="74"/>
  <c r="AV96" i="74"/>
  <c r="AW96" i="74" s="1"/>
  <c r="AU96" i="74"/>
  <c r="AT96" i="74"/>
  <c r="AS96" i="74"/>
  <c r="AR96" i="74"/>
  <c r="AQ96" i="74"/>
  <c r="AP96" i="74"/>
  <c r="AO96" i="74"/>
  <c r="AN96" i="74"/>
  <c r="AM96" i="74"/>
  <c r="AL96" i="74"/>
  <c r="AJ96" i="74"/>
  <c r="AI96" i="74"/>
  <c r="AH96" i="74"/>
  <c r="AG96" i="74"/>
  <c r="AE96" i="74"/>
  <c r="R96" i="74"/>
  <c r="Q96" i="74"/>
  <c r="P96" i="74"/>
  <c r="O96" i="74"/>
  <c r="M96" i="74"/>
  <c r="AV95" i="74"/>
  <c r="AW95" i="74" s="1"/>
  <c r="AU95" i="74"/>
  <c r="AT95" i="74"/>
  <c r="AS95" i="74"/>
  <c r="AR95" i="74"/>
  <c r="AQ95" i="74"/>
  <c r="AP95" i="74"/>
  <c r="AO95" i="74"/>
  <c r="AN95" i="74"/>
  <c r="AM95" i="74"/>
  <c r="AL95" i="74"/>
  <c r="AJ95" i="74"/>
  <c r="AI95" i="74"/>
  <c r="AH95" i="74"/>
  <c r="AG95" i="74"/>
  <c r="AE95" i="74"/>
  <c r="R95" i="74"/>
  <c r="Q95" i="74"/>
  <c r="P95" i="74"/>
  <c r="O95" i="74"/>
  <c r="M95" i="74"/>
  <c r="AV94" i="74"/>
  <c r="AU94" i="74"/>
  <c r="AT94" i="74"/>
  <c r="AS94" i="74"/>
  <c r="AR94" i="74"/>
  <c r="AQ94" i="74"/>
  <c r="AP94" i="74"/>
  <c r="AO94" i="74"/>
  <c r="AN94" i="74"/>
  <c r="AM94" i="74"/>
  <c r="AL94" i="74"/>
  <c r="AJ94" i="74"/>
  <c r="AI94" i="74"/>
  <c r="AH94" i="74"/>
  <c r="AG94" i="74"/>
  <c r="AE94" i="74"/>
  <c r="R94" i="74"/>
  <c r="Q94" i="74"/>
  <c r="P94" i="74"/>
  <c r="O94" i="74"/>
  <c r="M94" i="74"/>
  <c r="AV93" i="74"/>
  <c r="AU93" i="74"/>
  <c r="AT93" i="74"/>
  <c r="AS93" i="74"/>
  <c r="AR93" i="74"/>
  <c r="AQ93" i="74"/>
  <c r="AP93" i="74"/>
  <c r="AO93" i="74"/>
  <c r="AN93" i="74"/>
  <c r="AM93" i="74"/>
  <c r="AL93" i="74"/>
  <c r="AJ93" i="74"/>
  <c r="AI93" i="74"/>
  <c r="AH93" i="74"/>
  <c r="AG93" i="74"/>
  <c r="AE93" i="74"/>
  <c r="R93" i="74"/>
  <c r="Q93" i="74"/>
  <c r="P93" i="74"/>
  <c r="O93" i="74"/>
  <c r="M93" i="74"/>
  <c r="AV92" i="74"/>
  <c r="AU92" i="74"/>
  <c r="AT92" i="74"/>
  <c r="AS92" i="74"/>
  <c r="AR92" i="74"/>
  <c r="AQ92" i="74"/>
  <c r="AP92" i="74"/>
  <c r="AO92" i="74"/>
  <c r="AN92" i="74"/>
  <c r="AM92" i="74"/>
  <c r="AL92" i="74"/>
  <c r="AJ92" i="74"/>
  <c r="AI92" i="74"/>
  <c r="AH92" i="74"/>
  <c r="AG92" i="74"/>
  <c r="AE92" i="74"/>
  <c r="R92" i="74"/>
  <c r="Q92" i="74"/>
  <c r="P92" i="74"/>
  <c r="O92" i="74"/>
  <c r="M92" i="74"/>
  <c r="AV91" i="74"/>
  <c r="AU91" i="74"/>
  <c r="AT91" i="74"/>
  <c r="AS91" i="74"/>
  <c r="AR91" i="74"/>
  <c r="AQ91" i="74"/>
  <c r="AP91" i="74"/>
  <c r="AO91" i="74"/>
  <c r="AN91" i="74"/>
  <c r="AM91" i="74"/>
  <c r="AL91" i="74"/>
  <c r="AJ91" i="74"/>
  <c r="AI91" i="74"/>
  <c r="AH91" i="74"/>
  <c r="AG91" i="74"/>
  <c r="AE91" i="74"/>
  <c r="R91" i="74"/>
  <c r="Q91" i="74"/>
  <c r="P91" i="74"/>
  <c r="O91" i="74"/>
  <c r="M91" i="74"/>
  <c r="AV90" i="74"/>
  <c r="AU90" i="74"/>
  <c r="AT90" i="74"/>
  <c r="AS90" i="74"/>
  <c r="AR90" i="74"/>
  <c r="AQ90" i="74"/>
  <c r="AP90" i="74"/>
  <c r="AO90" i="74"/>
  <c r="AN90" i="74"/>
  <c r="AM90" i="74"/>
  <c r="AL90" i="74"/>
  <c r="AJ90" i="74"/>
  <c r="AI90" i="74"/>
  <c r="AH90" i="74"/>
  <c r="AG90" i="74"/>
  <c r="AE90" i="74"/>
  <c r="R90" i="74"/>
  <c r="Q90" i="74"/>
  <c r="P90" i="74"/>
  <c r="O90" i="74"/>
  <c r="M90" i="74"/>
  <c r="AV89" i="74"/>
  <c r="AU89" i="74"/>
  <c r="AT89" i="74"/>
  <c r="AS89" i="74"/>
  <c r="AR89" i="74"/>
  <c r="AQ89" i="74"/>
  <c r="AP89" i="74"/>
  <c r="AO89" i="74"/>
  <c r="AN89" i="74"/>
  <c r="AM89" i="74"/>
  <c r="AL89" i="74"/>
  <c r="AJ89" i="74"/>
  <c r="AI89" i="74"/>
  <c r="AH89" i="74"/>
  <c r="AG89" i="74"/>
  <c r="AE89" i="74"/>
  <c r="R89" i="74"/>
  <c r="Q89" i="74"/>
  <c r="P89" i="74"/>
  <c r="O89" i="74"/>
  <c r="M89" i="74"/>
  <c r="AV88" i="74"/>
  <c r="AW88" i="74" s="1"/>
  <c r="AU88" i="74"/>
  <c r="AT88" i="74"/>
  <c r="AS88" i="74"/>
  <c r="AR88" i="74"/>
  <c r="AQ88" i="74"/>
  <c r="AP88" i="74"/>
  <c r="AO88" i="74"/>
  <c r="AN88" i="74"/>
  <c r="AM88" i="74"/>
  <c r="AL88" i="74"/>
  <c r="AJ88" i="74"/>
  <c r="AI88" i="74"/>
  <c r="AH88" i="74"/>
  <c r="AG88" i="74"/>
  <c r="AE88" i="74"/>
  <c r="R88" i="74"/>
  <c r="Q88" i="74"/>
  <c r="P88" i="74"/>
  <c r="O88" i="74"/>
  <c r="M88" i="74"/>
  <c r="AV87" i="74"/>
  <c r="AU87" i="74"/>
  <c r="AT87" i="74"/>
  <c r="AS87" i="74"/>
  <c r="AR87" i="74"/>
  <c r="AQ87" i="74"/>
  <c r="AP87" i="74"/>
  <c r="AO87" i="74"/>
  <c r="AN87" i="74"/>
  <c r="AM87" i="74"/>
  <c r="AL87" i="74"/>
  <c r="AJ87" i="74"/>
  <c r="AI87" i="74"/>
  <c r="AH87" i="74"/>
  <c r="AG87" i="74"/>
  <c r="AE87" i="74"/>
  <c r="R87" i="74"/>
  <c r="Q87" i="74"/>
  <c r="P87" i="74"/>
  <c r="O87" i="74"/>
  <c r="M87" i="74"/>
  <c r="AV86" i="74"/>
  <c r="AW86" i="74" s="1"/>
  <c r="AU86" i="74"/>
  <c r="AT86" i="74"/>
  <c r="AS86" i="74"/>
  <c r="AR86" i="74"/>
  <c r="AQ86" i="74"/>
  <c r="AP86" i="74"/>
  <c r="AO86" i="74"/>
  <c r="AN86" i="74"/>
  <c r="AM86" i="74"/>
  <c r="AL86" i="74"/>
  <c r="AJ86" i="74"/>
  <c r="AI86" i="74"/>
  <c r="AH86" i="74"/>
  <c r="AG86" i="74"/>
  <c r="AE86" i="74"/>
  <c r="R86" i="74"/>
  <c r="Q86" i="74"/>
  <c r="P86" i="74"/>
  <c r="O86" i="74"/>
  <c r="M86" i="74"/>
  <c r="AV85" i="74"/>
  <c r="AU85" i="74"/>
  <c r="AT85" i="74"/>
  <c r="AS85" i="74"/>
  <c r="AR85" i="74"/>
  <c r="AQ85" i="74"/>
  <c r="AP85" i="74"/>
  <c r="AO85" i="74"/>
  <c r="AN85" i="74"/>
  <c r="AM85" i="74"/>
  <c r="AL85" i="74"/>
  <c r="AJ85" i="74"/>
  <c r="AI85" i="74"/>
  <c r="AH85" i="74"/>
  <c r="AG85" i="74"/>
  <c r="AE85" i="74"/>
  <c r="R85" i="74"/>
  <c r="Q85" i="74"/>
  <c r="P85" i="74"/>
  <c r="O85" i="74"/>
  <c r="M85" i="74"/>
  <c r="AV84" i="74"/>
  <c r="AU84" i="74"/>
  <c r="AT84" i="74"/>
  <c r="AS84" i="74"/>
  <c r="AR84" i="74"/>
  <c r="AQ84" i="74"/>
  <c r="AP84" i="74"/>
  <c r="AO84" i="74"/>
  <c r="AN84" i="74"/>
  <c r="AM84" i="74"/>
  <c r="AL84" i="74"/>
  <c r="AJ84" i="74"/>
  <c r="AI84" i="74"/>
  <c r="AH84" i="74"/>
  <c r="AG84" i="74"/>
  <c r="AE84" i="74"/>
  <c r="R84" i="74"/>
  <c r="Q84" i="74"/>
  <c r="P84" i="74"/>
  <c r="O84" i="74"/>
  <c r="M84" i="74"/>
  <c r="AV83" i="74"/>
  <c r="AU83" i="74"/>
  <c r="AT83" i="74"/>
  <c r="AS83" i="74"/>
  <c r="AR83" i="74"/>
  <c r="AQ83" i="74"/>
  <c r="AP83" i="74"/>
  <c r="AO83" i="74"/>
  <c r="AN83" i="74"/>
  <c r="AM83" i="74"/>
  <c r="AL83" i="74"/>
  <c r="AJ83" i="74"/>
  <c r="AI83" i="74"/>
  <c r="AH83" i="74"/>
  <c r="AG83" i="74"/>
  <c r="AE83" i="74"/>
  <c r="R83" i="74"/>
  <c r="Q83" i="74"/>
  <c r="P83" i="74"/>
  <c r="O83" i="74"/>
  <c r="M83" i="74"/>
  <c r="AV82" i="74"/>
  <c r="AU82" i="74"/>
  <c r="AT82" i="74"/>
  <c r="AS82" i="74"/>
  <c r="AR82" i="74"/>
  <c r="AQ82" i="74"/>
  <c r="AP82" i="74"/>
  <c r="AO82" i="74"/>
  <c r="AN82" i="74"/>
  <c r="AM82" i="74"/>
  <c r="AL82" i="74"/>
  <c r="AJ82" i="74"/>
  <c r="AI82" i="74"/>
  <c r="AH82" i="74"/>
  <c r="AG82" i="74"/>
  <c r="AE82" i="74"/>
  <c r="R82" i="74"/>
  <c r="Q82" i="74"/>
  <c r="P82" i="74"/>
  <c r="O82" i="74"/>
  <c r="M82" i="74"/>
  <c r="AV81" i="74"/>
  <c r="AW81" i="74" s="1"/>
  <c r="AU81" i="74"/>
  <c r="AT81" i="74"/>
  <c r="AS81" i="74"/>
  <c r="AR81" i="74"/>
  <c r="AQ81" i="74"/>
  <c r="AP81" i="74"/>
  <c r="AO81" i="74"/>
  <c r="AN81" i="74"/>
  <c r="AM81" i="74"/>
  <c r="AL81" i="74"/>
  <c r="AJ81" i="74"/>
  <c r="AI81" i="74"/>
  <c r="AH81" i="74"/>
  <c r="AG81" i="74"/>
  <c r="AE81" i="74"/>
  <c r="R81" i="74"/>
  <c r="Q81" i="74"/>
  <c r="P81" i="74"/>
  <c r="O81" i="74"/>
  <c r="M81" i="74"/>
  <c r="AV80" i="74"/>
  <c r="AU80" i="74"/>
  <c r="AW80" i="74" s="1"/>
  <c r="AT80" i="74"/>
  <c r="AS80" i="74"/>
  <c r="AR80" i="74"/>
  <c r="AQ80" i="74"/>
  <c r="AP80" i="74"/>
  <c r="AO80" i="74"/>
  <c r="AN80" i="74"/>
  <c r="AM80" i="74"/>
  <c r="AL80" i="74"/>
  <c r="AJ80" i="74"/>
  <c r="AI80" i="74"/>
  <c r="AH80" i="74"/>
  <c r="AG80" i="74"/>
  <c r="AE80" i="74"/>
  <c r="R80" i="74"/>
  <c r="Q80" i="74"/>
  <c r="P80" i="74"/>
  <c r="O80" i="74"/>
  <c r="M80" i="74"/>
  <c r="AV79" i="74"/>
  <c r="AU79" i="74"/>
  <c r="AT79" i="74"/>
  <c r="AS79" i="74"/>
  <c r="AR79" i="74"/>
  <c r="AQ79" i="74"/>
  <c r="AP79" i="74"/>
  <c r="AO79" i="74"/>
  <c r="AN79" i="74"/>
  <c r="AM79" i="74"/>
  <c r="AL79" i="74"/>
  <c r="AJ79" i="74"/>
  <c r="AI79" i="74"/>
  <c r="AH79" i="74"/>
  <c r="AG79" i="74"/>
  <c r="AE79" i="74"/>
  <c r="R79" i="74"/>
  <c r="Q79" i="74"/>
  <c r="P79" i="74"/>
  <c r="O79" i="74"/>
  <c r="M79" i="74"/>
  <c r="AV78" i="74"/>
  <c r="AW78" i="74" s="1"/>
  <c r="AU78" i="74"/>
  <c r="AT78" i="74"/>
  <c r="AS78" i="74"/>
  <c r="AR78" i="74"/>
  <c r="AQ78" i="74"/>
  <c r="AP78" i="74"/>
  <c r="AO78" i="74"/>
  <c r="AN78" i="74"/>
  <c r="AM78" i="74"/>
  <c r="AL78" i="74"/>
  <c r="AJ78" i="74"/>
  <c r="AI78" i="74"/>
  <c r="AH78" i="74"/>
  <c r="AG78" i="74"/>
  <c r="AE78" i="74"/>
  <c r="R78" i="74"/>
  <c r="Q78" i="74"/>
  <c r="P78" i="74"/>
  <c r="O78" i="74"/>
  <c r="M78" i="74"/>
  <c r="AV77" i="74"/>
  <c r="AW77" i="74" s="1"/>
  <c r="AU77" i="74"/>
  <c r="AT77" i="74"/>
  <c r="AS77" i="74"/>
  <c r="AR77" i="74"/>
  <c r="AQ77" i="74"/>
  <c r="AP77" i="74"/>
  <c r="AO77" i="74"/>
  <c r="AN77" i="74"/>
  <c r="AM77" i="74"/>
  <c r="AL77" i="74"/>
  <c r="AJ77" i="74"/>
  <c r="AI77" i="74"/>
  <c r="AH77" i="74"/>
  <c r="AG77" i="74"/>
  <c r="AE77" i="74"/>
  <c r="R77" i="74"/>
  <c r="Q77" i="74"/>
  <c r="P77" i="74"/>
  <c r="O77" i="74"/>
  <c r="M77" i="74"/>
  <c r="AW76" i="74"/>
  <c r="AV76" i="74"/>
  <c r="AU76" i="74"/>
  <c r="AT76" i="74"/>
  <c r="AS76" i="74"/>
  <c r="AR76" i="74"/>
  <c r="AQ76" i="74"/>
  <c r="AP76" i="74"/>
  <c r="AO76" i="74"/>
  <c r="AN76" i="74"/>
  <c r="AM76" i="74"/>
  <c r="AL76" i="74"/>
  <c r="AJ76" i="74"/>
  <c r="AI76" i="74"/>
  <c r="AH76" i="74"/>
  <c r="AG76" i="74"/>
  <c r="AE76" i="74"/>
  <c r="R76" i="74"/>
  <c r="Q76" i="74"/>
  <c r="P76" i="74"/>
  <c r="O76" i="74"/>
  <c r="M76" i="74"/>
  <c r="AV75" i="74"/>
  <c r="AW75" i="74" s="1"/>
  <c r="AJ75" i="74"/>
  <c r="AI75" i="74"/>
  <c r="AH75" i="74"/>
  <c r="AG75" i="74"/>
  <c r="R75" i="74"/>
  <c r="Q75" i="74"/>
  <c r="P75" i="74"/>
  <c r="O75" i="74"/>
  <c r="AV74" i="74"/>
  <c r="AW74" i="74" s="1"/>
  <c r="AU74" i="74"/>
  <c r="AT74" i="74"/>
  <c r="AS74" i="74"/>
  <c r="AR74" i="74"/>
  <c r="AQ74" i="74"/>
  <c r="AP74" i="74"/>
  <c r="AO74" i="74"/>
  <c r="AN74" i="74"/>
  <c r="AM74" i="74"/>
  <c r="AL74" i="74"/>
  <c r="AJ74" i="74"/>
  <c r="AI74" i="74"/>
  <c r="AH74" i="74"/>
  <c r="AG74" i="74"/>
  <c r="AE74" i="74"/>
  <c r="R74" i="74"/>
  <c r="Q74" i="74"/>
  <c r="P74" i="74"/>
  <c r="O74" i="74"/>
  <c r="M74" i="74"/>
  <c r="AV73" i="74"/>
  <c r="AW73" i="74" s="1"/>
  <c r="AU73" i="74"/>
  <c r="AT73" i="74"/>
  <c r="AS73" i="74"/>
  <c r="AR73" i="74"/>
  <c r="AQ73" i="74"/>
  <c r="AP73" i="74"/>
  <c r="AO73" i="74"/>
  <c r="AN73" i="74"/>
  <c r="AM73" i="74"/>
  <c r="AL73" i="74"/>
  <c r="AJ73" i="74"/>
  <c r="AI73" i="74"/>
  <c r="AH73" i="74"/>
  <c r="AG73" i="74"/>
  <c r="AE73" i="74"/>
  <c r="R73" i="74"/>
  <c r="Q73" i="74"/>
  <c r="P73" i="74"/>
  <c r="O73" i="74"/>
  <c r="M73" i="74"/>
  <c r="AV72" i="74"/>
  <c r="AW72" i="74" s="1"/>
  <c r="AU72" i="74"/>
  <c r="AT72" i="74"/>
  <c r="AS72" i="74"/>
  <c r="AR72" i="74"/>
  <c r="AQ72" i="74"/>
  <c r="AP72" i="74"/>
  <c r="AO72" i="74"/>
  <c r="AN72" i="74"/>
  <c r="AM72" i="74"/>
  <c r="AL72" i="74"/>
  <c r="AJ72" i="74"/>
  <c r="AI72" i="74"/>
  <c r="AH72" i="74"/>
  <c r="AG72" i="74"/>
  <c r="AE72" i="74"/>
  <c r="R72" i="74"/>
  <c r="Q72" i="74"/>
  <c r="P72" i="74"/>
  <c r="O72" i="74"/>
  <c r="M72" i="74"/>
  <c r="AL70" i="74"/>
  <c r="T70" i="74"/>
  <c r="AV66" i="74"/>
  <c r="AW66" i="74" s="1"/>
  <c r="AU66" i="74"/>
  <c r="AT66" i="74"/>
  <c r="AS66" i="74"/>
  <c r="AR66" i="74"/>
  <c r="AQ66" i="74"/>
  <c r="AP66" i="74"/>
  <c r="AO66" i="74"/>
  <c r="AN66" i="74"/>
  <c r="AM66" i="74"/>
  <c r="AL66" i="74"/>
  <c r="AE66" i="74"/>
  <c r="M66" i="74"/>
  <c r="AD65" i="74"/>
  <c r="AJ65" i="74" s="1"/>
  <c r="AC65" i="74"/>
  <c r="AI65" i="74" s="1"/>
  <c r="AB65" i="74"/>
  <c r="AA65" i="74"/>
  <c r="Z65" i="74"/>
  <c r="Y65" i="74"/>
  <c r="X65" i="74"/>
  <c r="W65" i="74"/>
  <c r="AO65" i="74" s="1"/>
  <c r="V65" i="74"/>
  <c r="AN65" i="74" s="1"/>
  <c r="U65" i="74"/>
  <c r="T65" i="74"/>
  <c r="AG65" i="74" s="1"/>
  <c r="L65" i="74"/>
  <c r="R65" i="74" s="1"/>
  <c r="K65" i="74"/>
  <c r="Q65" i="74" s="1"/>
  <c r="J65" i="74"/>
  <c r="I65" i="74"/>
  <c r="H65" i="74"/>
  <c r="G65" i="74"/>
  <c r="P65" i="74" s="1"/>
  <c r="F65" i="74"/>
  <c r="E65" i="74"/>
  <c r="D65" i="74"/>
  <c r="C65" i="74"/>
  <c r="B65" i="74"/>
  <c r="O65" i="74" s="1"/>
  <c r="AV64" i="74"/>
  <c r="AU64" i="74"/>
  <c r="AT64" i="74"/>
  <c r="AS64" i="74"/>
  <c r="AR64" i="74"/>
  <c r="AQ64" i="74"/>
  <c r="AP64" i="74"/>
  <c r="AO64" i="74"/>
  <c r="AN64" i="74"/>
  <c r="AM64" i="74"/>
  <c r="AL64" i="74"/>
  <c r="AJ64" i="74"/>
  <c r="AI64" i="74"/>
  <c r="AH64" i="74"/>
  <c r="AG64" i="74"/>
  <c r="AE64" i="74"/>
  <c r="R64" i="74"/>
  <c r="Q64" i="74"/>
  <c r="P64" i="74"/>
  <c r="O64" i="74"/>
  <c r="M64" i="74"/>
  <c r="AV63" i="74"/>
  <c r="AU63" i="74"/>
  <c r="AT63" i="74"/>
  <c r="AS63" i="74"/>
  <c r="AR63" i="74"/>
  <c r="AQ63" i="74"/>
  <c r="AP63" i="74"/>
  <c r="AO63" i="74"/>
  <c r="AJ63" i="74"/>
  <c r="AI63" i="74"/>
  <c r="AH63" i="74"/>
  <c r="AG63" i="74"/>
  <c r="AE63" i="74"/>
  <c r="R63" i="74"/>
  <c r="Q63" i="74"/>
  <c r="P63" i="74"/>
  <c r="O63" i="74"/>
  <c r="M63" i="74"/>
  <c r="AV62" i="74"/>
  <c r="AU62" i="74"/>
  <c r="AT62" i="74"/>
  <c r="AS62" i="74"/>
  <c r="AR62" i="74"/>
  <c r="AQ62" i="74"/>
  <c r="AP62" i="74"/>
  <c r="AO62" i="74"/>
  <c r="AN62" i="74"/>
  <c r="AM62" i="74"/>
  <c r="AL62" i="74"/>
  <c r="AJ62" i="74"/>
  <c r="AI62" i="74"/>
  <c r="AH62" i="74"/>
  <c r="AG62" i="74"/>
  <c r="AE62" i="74"/>
  <c r="R62" i="74"/>
  <c r="Q62" i="74"/>
  <c r="P62" i="74"/>
  <c r="O62" i="74"/>
  <c r="M62" i="74"/>
  <c r="AV61" i="74"/>
  <c r="AU61" i="74"/>
  <c r="AT61" i="74"/>
  <c r="AS61" i="74"/>
  <c r="AR61" i="74"/>
  <c r="AQ61" i="74"/>
  <c r="AP61" i="74"/>
  <c r="AO61" i="74"/>
  <c r="AN61" i="74"/>
  <c r="AM61" i="74"/>
  <c r="AL61" i="74"/>
  <c r="AJ61" i="74"/>
  <c r="AI61" i="74"/>
  <c r="AH61" i="74"/>
  <c r="AG61" i="74"/>
  <c r="AE61" i="74"/>
  <c r="R61" i="74"/>
  <c r="Q61" i="74"/>
  <c r="P61" i="74"/>
  <c r="O61" i="74"/>
  <c r="M61" i="74"/>
  <c r="AV60" i="74"/>
  <c r="AU60" i="74"/>
  <c r="AT60" i="74"/>
  <c r="AS60" i="74"/>
  <c r="AR60" i="74"/>
  <c r="AQ60" i="74"/>
  <c r="AP60" i="74"/>
  <c r="AO60" i="74"/>
  <c r="AN60" i="74"/>
  <c r="AM60" i="74"/>
  <c r="AL60" i="74"/>
  <c r="AJ60" i="74"/>
  <c r="AI60" i="74"/>
  <c r="AH60" i="74"/>
  <c r="AG60" i="74"/>
  <c r="AE60" i="74"/>
  <c r="R60" i="74"/>
  <c r="Q60" i="74"/>
  <c r="P60" i="74"/>
  <c r="O60" i="74"/>
  <c r="M60" i="74"/>
  <c r="AV59" i="74"/>
  <c r="AW59" i="74" s="1"/>
  <c r="AU59" i="74"/>
  <c r="AT59" i="74"/>
  <c r="AS59" i="74"/>
  <c r="AR59" i="74"/>
  <c r="AQ59" i="74"/>
  <c r="AP59" i="74"/>
  <c r="AO59" i="74"/>
  <c r="AN59" i="74"/>
  <c r="AM59" i="74"/>
  <c r="AL59" i="74"/>
  <c r="AJ59" i="74"/>
  <c r="AI59" i="74"/>
  <c r="AH59" i="74"/>
  <c r="AG59" i="74"/>
  <c r="AE59" i="74"/>
  <c r="R59" i="74"/>
  <c r="Q59" i="74"/>
  <c r="P59" i="74"/>
  <c r="O59" i="74"/>
  <c r="M59" i="74"/>
  <c r="AV58" i="74"/>
  <c r="AU58" i="74"/>
  <c r="AT58" i="74"/>
  <c r="AS58" i="74"/>
  <c r="AR58" i="74"/>
  <c r="AQ58" i="74"/>
  <c r="AP58" i="74"/>
  <c r="AO58" i="74"/>
  <c r="AN58" i="74"/>
  <c r="AM58" i="74"/>
  <c r="AL58" i="74"/>
  <c r="AJ58" i="74"/>
  <c r="AI58" i="74"/>
  <c r="AH58" i="74"/>
  <c r="AG58" i="74"/>
  <c r="AE58" i="74"/>
  <c r="R58" i="74"/>
  <c r="Q58" i="74"/>
  <c r="P58" i="74"/>
  <c r="O58" i="74"/>
  <c r="M58" i="74"/>
  <c r="AV57" i="74"/>
  <c r="AU57" i="74"/>
  <c r="AT57" i="74"/>
  <c r="AS57" i="74"/>
  <c r="AR57" i="74"/>
  <c r="AQ57" i="74"/>
  <c r="AP57" i="74"/>
  <c r="AO57" i="74"/>
  <c r="AN57" i="74"/>
  <c r="AM57" i="74"/>
  <c r="AL57" i="74"/>
  <c r="AJ57" i="74"/>
  <c r="AI57" i="74"/>
  <c r="AH57" i="74"/>
  <c r="AG57" i="74"/>
  <c r="AE57" i="74"/>
  <c r="R57" i="74"/>
  <c r="Q57" i="74"/>
  <c r="P57" i="74"/>
  <c r="O57" i="74"/>
  <c r="M57" i="74"/>
  <c r="AV56" i="74"/>
  <c r="AU56" i="74"/>
  <c r="AT56" i="74"/>
  <c r="AS56" i="74"/>
  <c r="AR56" i="74"/>
  <c r="AQ56" i="74"/>
  <c r="AP56" i="74"/>
  <c r="AO56" i="74"/>
  <c r="AN56" i="74"/>
  <c r="AM56" i="74"/>
  <c r="AL56" i="74"/>
  <c r="AJ56" i="74"/>
  <c r="AI56" i="74"/>
  <c r="AH56" i="74"/>
  <c r="AG56" i="74"/>
  <c r="AE56" i="74"/>
  <c r="R56" i="74"/>
  <c r="Q56" i="74"/>
  <c r="P56" i="74"/>
  <c r="O56" i="74"/>
  <c r="M56" i="74"/>
  <c r="AV55" i="74"/>
  <c r="AU55" i="74"/>
  <c r="AW55" i="74" s="1"/>
  <c r="AT55" i="74"/>
  <c r="AS55" i="74"/>
  <c r="AR55" i="74"/>
  <c r="AQ55" i="74"/>
  <c r="AP55" i="74"/>
  <c r="AO55" i="74"/>
  <c r="AN55" i="74"/>
  <c r="AM55" i="74"/>
  <c r="AL55" i="74"/>
  <c r="AJ55" i="74"/>
  <c r="AI55" i="74"/>
  <c r="AH55" i="74"/>
  <c r="AG55" i="74"/>
  <c r="AE55" i="74"/>
  <c r="R55" i="74"/>
  <c r="Q55" i="74"/>
  <c r="P55" i="74"/>
  <c r="O55" i="74"/>
  <c r="M55" i="74"/>
  <c r="AV54" i="74"/>
  <c r="AW54" i="74" s="1"/>
  <c r="AU54" i="74"/>
  <c r="AT54" i="74"/>
  <c r="AS54" i="74"/>
  <c r="AR54" i="74"/>
  <c r="AQ54" i="74"/>
  <c r="AP54" i="74"/>
  <c r="AO54" i="74"/>
  <c r="AN54" i="74"/>
  <c r="AM54" i="74"/>
  <c r="AL54" i="74"/>
  <c r="AJ54" i="74"/>
  <c r="AI54" i="74"/>
  <c r="AH54" i="74"/>
  <c r="AG54" i="74"/>
  <c r="AE54" i="74"/>
  <c r="R54" i="74"/>
  <c r="Q54" i="74"/>
  <c r="P54" i="74"/>
  <c r="O54" i="74"/>
  <c r="M54" i="74"/>
  <c r="AV53" i="74"/>
  <c r="AW53" i="74" s="1"/>
  <c r="AU53" i="74"/>
  <c r="AT53" i="74"/>
  <c r="AS53" i="74"/>
  <c r="AR53" i="74"/>
  <c r="AQ53" i="74"/>
  <c r="AP53" i="74"/>
  <c r="AO53" i="74"/>
  <c r="AN53" i="74"/>
  <c r="AM53" i="74"/>
  <c r="AL53" i="74"/>
  <c r="AJ53" i="74"/>
  <c r="AI53" i="74"/>
  <c r="AH53" i="74"/>
  <c r="AG53" i="74"/>
  <c r="AE53" i="74"/>
  <c r="R53" i="74"/>
  <c r="Q53" i="74"/>
  <c r="P53" i="74"/>
  <c r="O53" i="74"/>
  <c r="M53" i="74"/>
  <c r="AV52" i="74"/>
  <c r="AW52" i="74" s="1"/>
  <c r="AU52" i="74"/>
  <c r="AT52" i="74"/>
  <c r="AS52" i="74"/>
  <c r="AR52" i="74"/>
  <c r="AQ52" i="74"/>
  <c r="AP52" i="74"/>
  <c r="AO52" i="74"/>
  <c r="AN52" i="74"/>
  <c r="AM52" i="74"/>
  <c r="AL52" i="74"/>
  <c r="AJ52" i="74"/>
  <c r="AI52" i="74"/>
  <c r="AH52" i="74"/>
  <c r="AG52" i="74"/>
  <c r="AE52" i="74"/>
  <c r="R52" i="74"/>
  <c r="Q52" i="74"/>
  <c r="P52" i="74"/>
  <c r="O52" i="74"/>
  <c r="M52" i="74"/>
  <c r="AW51" i="74"/>
  <c r="AV51" i="74"/>
  <c r="AU51" i="74"/>
  <c r="AT51" i="74"/>
  <c r="AS51" i="74"/>
  <c r="AR51" i="74"/>
  <c r="AQ51" i="74"/>
  <c r="AP51" i="74"/>
  <c r="AO51" i="74"/>
  <c r="AN51" i="74"/>
  <c r="AM51" i="74"/>
  <c r="AL51" i="74"/>
  <c r="AJ51" i="74"/>
  <c r="AI51" i="74"/>
  <c r="AH51" i="74"/>
  <c r="AG51" i="74"/>
  <c r="AE51" i="74"/>
  <c r="R51" i="74"/>
  <c r="Q51" i="74"/>
  <c r="P51" i="74"/>
  <c r="O51" i="74"/>
  <c r="M51" i="74"/>
  <c r="AV50" i="74"/>
  <c r="AU50" i="74"/>
  <c r="AT50" i="74"/>
  <c r="AS50" i="74"/>
  <c r="AR50" i="74"/>
  <c r="AQ50" i="74"/>
  <c r="AP50" i="74"/>
  <c r="AO50" i="74"/>
  <c r="AN50" i="74"/>
  <c r="AM50" i="74"/>
  <c r="AL50" i="74"/>
  <c r="AJ50" i="74"/>
  <c r="AI50" i="74"/>
  <c r="AH50" i="74"/>
  <c r="AG50" i="74"/>
  <c r="AE50" i="74"/>
  <c r="R50" i="74"/>
  <c r="Q50" i="74"/>
  <c r="P50" i="74"/>
  <c r="O50" i="74"/>
  <c r="M50" i="74"/>
  <c r="AV49" i="74"/>
  <c r="AW49" i="74" s="1"/>
  <c r="AU49" i="74"/>
  <c r="AT49" i="74"/>
  <c r="AS49" i="74"/>
  <c r="AR49" i="74"/>
  <c r="AQ49" i="74"/>
  <c r="AP49" i="74"/>
  <c r="AO49" i="74"/>
  <c r="AN49" i="74"/>
  <c r="AM49" i="74"/>
  <c r="AL49" i="74"/>
  <c r="AJ49" i="74"/>
  <c r="AI49" i="74"/>
  <c r="AH49" i="74"/>
  <c r="AG49" i="74"/>
  <c r="AE49" i="74"/>
  <c r="R49" i="74"/>
  <c r="Q49" i="74"/>
  <c r="P49" i="74"/>
  <c r="O49" i="74"/>
  <c r="M49" i="74"/>
  <c r="AV48" i="74"/>
  <c r="AW48" i="74" s="1"/>
  <c r="AU48" i="74"/>
  <c r="AT48" i="74"/>
  <c r="AS48" i="74"/>
  <c r="AR48" i="74"/>
  <c r="AQ48" i="74"/>
  <c r="AP48" i="74"/>
  <c r="AO48" i="74"/>
  <c r="AN48" i="74"/>
  <c r="AM48" i="74"/>
  <c r="AL48" i="74"/>
  <c r="AJ48" i="74"/>
  <c r="AI48" i="74"/>
  <c r="AH48" i="74"/>
  <c r="AG48" i="74"/>
  <c r="AE48" i="74"/>
  <c r="R48" i="74"/>
  <c r="Q48" i="74"/>
  <c r="P48" i="74"/>
  <c r="O48" i="74"/>
  <c r="M48" i="74"/>
  <c r="AV47" i="74"/>
  <c r="AW47" i="74" s="1"/>
  <c r="AU47" i="74"/>
  <c r="AT47" i="74"/>
  <c r="AS47" i="74"/>
  <c r="AR47" i="74"/>
  <c r="AQ47" i="74"/>
  <c r="AP47" i="74"/>
  <c r="AO47" i="74"/>
  <c r="AN47" i="74"/>
  <c r="AM47" i="74"/>
  <c r="AL47" i="74"/>
  <c r="AJ47" i="74"/>
  <c r="AI47" i="74"/>
  <c r="AH47" i="74"/>
  <c r="AG47" i="74"/>
  <c r="AE47" i="74"/>
  <c r="R47" i="74"/>
  <c r="Q47" i="74"/>
  <c r="P47" i="74"/>
  <c r="O47" i="74"/>
  <c r="M47" i="74"/>
  <c r="AV46" i="74"/>
  <c r="AU46" i="74"/>
  <c r="AT46" i="74"/>
  <c r="AS46" i="74"/>
  <c r="AR46" i="74"/>
  <c r="AQ46" i="74"/>
  <c r="AP46" i="74"/>
  <c r="AO46" i="74"/>
  <c r="AN46" i="74"/>
  <c r="AM46" i="74"/>
  <c r="AL46" i="74"/>
  <c r="AJ46" i="74"/>
  <c r="AI46" i="74"/>
  <c r="AH46" i="74"/>
  <c r="AG46" i="74"/>
  <c r="AE46" i="74"/>
  <c r="R46" i="74"/>
  <c r="Q46" i="74"/>
  <c r="P46" i="74"/>
  <c r="O46" i="74"/>
  <c r="M46" i="74"/>
  <c r="AV45" i="74"/>
  <c r="AU45" i="74"/>
  <c r="AT45" i="74"/>
  <c r="AS45" i="74"/>
  <c r="AR45" i="74"/>
  <c r="AQ45" i="74"/>
  <c r="AP45" i="74"/>
  <c r="AO45" i="74"/>
  <c r="AN45" i="74"/>
  <c r="AM45" i="74"/>
  <c r="AL45" i="74"/>
  <c r="AJ45" i="74"/>
  <c r="AI45" i="74"/>
  <c r="AH45" i="74"/>
  <c r="AG45" i="74"/>
  <c r="AE45" i="74"/>
  <c r="R45" i="74"/>
  <c r="Q45" i="74"/>
  <c r="P45" i="74"/>
  <c r="O45" i="74"/>
  <c r="M45" i="74"/>
  <c r="AV44" i="74"/>
  <c r="AU44" i="74"/>
  <c r="AT44" i="74"/>
  <c r="AS44" i="74"/>
  <c r="AR44" i="74"/>
  <c r="AQ44" i="74"/>
  <c r="AP44" i="74"/>
  <c r="AO44" i="74"/>
  <c r="AN44" i="74"/>
  <c r="AM44" i="74"/>
  <c r="AL44" i="74"/>
  <c r="AJ44" i="74"/>
  <c r="AI44" i="74"/>
  <c r="AH44" i="74"/>
  <c r="AG44" i="74"/>
  <c r="AE44" i="74"/>
  <c r="R44" i="74"/>
  <c r="Q44" i="74"/>
  <c r="P44" i="74"/>
  <c r="O44" i="74"/>
  <c r="M44" i="74"/>
  <c r="AV43" i="74"/>
  <c r="AW43" i="74" s="1"/>
  <c r="AU43" i="74"/>
  <c r="AT43" i="74"/>
  <c r="AS43" i="74"/>
  <c r="AR43" i="74"/>
  <c r="AQ43" i="74"/>
  <c r="AP43" i="74"/>
  <c r="AO43" i="74"/>
  <c r="AN43" i="74"/>
  <c r="AM43" i="74"/>
  <c r="AL43" i="74"/>
  <c r="AJ43" i="74"/>
  <c r="AI43" i="74"/>
  <c r="AH43" i="74"/>
  <c r="AG43" i="74"/>
  <c r="AE43" i="74"/>
  <c r="R43" i="74"/>
  <c r="Q43" i="74"/>
  <c r="P43" i="74"/>
  <c r="O43" i="74"/>
  <c r="M43" i="74"/>
  <c r="AV42" i="74"/>
  <c r="AU42" i="74"/>
  <c r="AT42" i="74"/>
  <c r="AS42" i="74"/>
  <c r="AR42" i="74"/>
  <c r="AQ42" i="74"/>
  <c r="AP42" i="74"/>
  <c r="AO42" i="74"/>
  <c r="AN42" i="74"/>
  <c r="AM42" i="74"/>
  <c r="AL42" i="74"/>
  <c r="AJ42" i="74"/>
  <c r="AI42" i="74"/>
  <c r="AH42" i="74"/>
  <c r="AG42" i="74"/>
  <c r="AE42" i="74"/>
  <c r="R42" i="74"/>
  <c r="Q42" i="74"/>
  <c r="P42" i="74"/>
  <c r="O42" i="74"/>
  <c r="M42" i="74"/>
  <c r="AV41" i="74"/>
  <c r="AU41" i="74"/>
  <c r="AT41" i="74"/>
  <c r="AS41" i="74"/>
  <c r="AR41" i="74"/>
  <c r="AQ41" i="74"/>
  <c r="AP41" i="74"/>
  <c r="AO41" i="74"/>
  <c r="AN41" i="74"/>
  <c r="AM41" i="74"/>
  <c r="AL41" i="74"/>
  <c r="AJ41" i="74"/>
  <c r="AI41" i="74"/>
  <c r="AH41" i="74"/>
  <c r="AG41" i="74"/>
  <c r="AE41" i="74"/>
  <c r="R41" i="74"/>
  <c r="Q41" i="74"/>
  <c r="P41" i="74"/>
  <c r="O41" i="74"/>
  <c r="M41" i="74"/>
  <c r="AV40" i="74"/>
  <c r="AW40" i="74" s="1"/>
  <c r="AU40" i="74"/>
  <c r="AT40" i="74"/>
  <c r="AS40" i="74"/>
  <c r="AR40" i="74"/>
  <c r="AQ40" i="74"/>
  <c r="AP40" i="74"/>
  <c r="AO40" i="74"/>
  <c r="AN40" i="74"/>
  <c r="AM40" i="74"/>
  <c r="AL40" i="74"/>
  <c r="AJ40" i="74"/>
  <c r="AI40" i="74"/>
  <c r="AH40" i="74"/>
  <c r="AG40" i="74"/>
  <c r="AE40" i="74"/>
  <c r="R40" i="74"/>
  <c r="Q40" i="74"/>
  <c r="P40" i="74"/>
  <c r="O40" i="74"/>
  <c r="M40" i="74"/>
  <c r="AW39" i="74"/>
  <c r="AV39" i="74"/>
  <c r="AU39" i="74"/>
  <c r="AT39" i="74"/>
  <c r="AS39" i="74"/>
  <c r="AR39" i="74"/>
  <c r="AQ39" i="74"/>
  <c r="AP39" i="74"/>
  <c r="AO39" i="74"/>
  <c r="AN39" i="74"/>
  <c r="AM39" i="74"/>
  <c r="AL39" i="74"/>
  <c r="AJ39" i="74"/>
  <c r="AJ66" i="74" s="1"/>
  <c r="AI39" i="74"/>
  <c r="AH39" i="74"/>
  <c r="AG39" i="74"/>
  <c r="AE39" i="74"/>
  <c r="R39" i="74"/>
  <c r="Q39" i="74"/>
  <c r="P39" i="74"/>
  <c r="O39" i="74"/>
  <c r="O66" i="74" s="1"/>
  <c r="M39" i="74"/>
  <c r="AL37" i="74"/>
  <c r="T37" i="74"/>
  <c r="AW33" i="74"/>
  <c r="AE33" i="74"/>
  <c r="M33" i="74"/>
  <c r="AD32" i="74"/>
  <c r="AJ32" i="74" s="1"/>
  <c r="AC32" i="74"/>
  <c r="AI32" i="74" s="1"/>
  <c r="AB32" i="74"/>
  <c r="AA32" i="74"/>
  <c r="Z32" i="74"/>
  <c r="Y32" i="74"/>
  <c r="X32" i="74"/>
  <c r="W32" i="74"/>
  <c r="V32" i="74"/>
  <c r="U32" i="74"/>
  <c r="T32" i="74"/>
  <c r="AG32" i="74" s="1"/>
  <c r="O32" i="74"/>
  <c r="L32" i="74"/>
  <c r="R32" i="74" s="1"/>
  <c r="K32" i="74"/>
  <c r="Q32" i="74" s="1"/>
  <c r="J32" i="74"/>
  <c r="I32" i="74"/>
  <c r="H32" i="74"/>
  <c r="G32" i="74"/>
  <c r="P32" i="74" s="1"/>
  <c r="F32" i="74"/>
  <c r="E32" i="74"/>
  <c r="D32" i="74"/>
  <c r="C32" i="74"/>
  <c r="B32" i="74"/>
  <c r="AV31" i="74"/>
  <c r="AU31" i="74"/>
  <c r="AT31" i="74"/>
  <c r="AS31" i="74"/>
  <c r="AR31" i="74"/>
  <c r="AQ31" i="74"/>
  <c r="AP31" i="74"/>
  <c r="AO31" i="74"/>
  <c r="AN31" i="74"/>
  <c r="AM31" i="74"/>
  <c r="AL31" i="74"/>
  <c r="AJ31" i="74"/>
  <c r="AI31" i="74"/>
  <c r="AH31" i="74"/>
  <c r="AG31" i="74"/>
  <c r="AE31" i="74"/>
  <c r="R31" i="74"/>
  <c r="Q31" i="74"/>
  <c r="P31" i="74"/>
  <c r="O31" i="74"/>
  <c r="M31" i="74"/>
  <c r="AV30" i="74"/>
  <c r="AW30" i="74" s="1"/>
  <c r="AU30" i="74"/>
  <c r="AT30" i="74"/>
  <c r="AS30" i="74"/>
  <c r="AR30" i="74"/>
  <c r="AQ30" i="74"/>
  <c r="AP30" i="74"/>
  <c r="AO30" i="74"/>
  <c r="AN30" i="74"/>
  <c r="AM30" i="74"/>
  <c r="AL30" i="74"/>
  <c r="AJ30" i="74"/>
  <c r="AI30" i="74"/>
  <c r="AH30" i="74"/>
  <c r="AG30" i="74"/>
  <c r="AE30" i="74"/>
  <c r="R30" i="74"/>
  <c r="Q30" i="74"/>
  <c r="P30" i="74"/>
  <c r="O30" i="74"/>
  <c r="M30" i="74"/>
  <c r="AV29" i="74"/>
  <c r="AU29" i="74"/>
  <c r="AT29" i="74"/>
  <c r="AS29" i="74"/>
  <c r="AR29" i="74"/>
  <c r="AQ29" i="74"/>
  <c r="AP29" i="74"/>
  <c r="AO29" i="74"/>
  <c r="AN29" i="74"/>
  <c r="AM29" i="74"/>
  <c r="AL29" i="74"/>
  <c r="AJ29" i="74"/>
  <c r="AI29" i="74"/>
  <c r="AH29" i="74"/>
  <c r="AG29" i="74"/>
  <c r="AE29" i="74"/>
  <c r="R29" i="74"/>
  <c r="Q29" i="74"/>
  <c r="P29" i="74"/>
  <c r="O29" i="74"/>
  <c r="M29" i="74"/>
  <c r="AV28" i="74"/>
  <c r="AU28" i="74"/>
  <c r="AT28" i="74"/>
  <c r="AS28" i="74"/>
  <c r="AR28" i="74"/>
  <c r="AQ28" i="74"/>
  <c r="AP28" i="74"/>
  <c r="AO28" i="74"/>
  <c r="AN28" i="74"/>
  <c r="AM28" i="74"/>
  <c r="AL28" i="74"/>
  <c r="AJ28" i="74"/>
  <c r="AI28" i="74"/>
  <c r="AH28" i="74"/>
  <c r="AG28" i="74"/>
  <c r="AE28" i="74"/>
  <c r="R28" i="74"/>
  <c r="Q28" i="74"/>
  <c r="P28" i="74"/>
  <c r="O28" i="74"/>
  <c r="M28" i="74"/>
  <c r="AV27" i="74"/>
  <c r="AW27" i="74" s="1"/>
  <c r="AU27" i="74"/>
  <c r="AT27" i="74"/>
  <c r="AS27" i="74"/>
  <c r="AR27" i="74"/>
  <c r="AQ27" i="74"/>
  <c r="AP27" i="74"/>
  <c r="AO27" i="74"/>
  <c r="AN27" i="74"/>
  <c r="AM27" i="74"/>
  <c r="AL27" i="74"/>
  <c r="AJ27" i="74"/>
  <c r="AI27" i="74"/>
  <c r="AH27" i="74"/>
  <c r="AG27" i="74"/>
  <c r="AE27" i="74"/>
  <c r="R27" i="74"/>
  <c r="Q27" i="74"/>
  <c r="P27" i="74"/>
  <c r="O27" i="74"/>
  <c r="M27" i="74"/>
  <c r="AV26" i="74"/>
  <c r="AW26" i="74" s="1"/>
  <c r="AU26" i="74"/>
  <c r="AT26" i="74"/>
  <c r="AS26" i="74"/>
  <c r="AR26" i="74"/>
  <c r="AQ26" i="74"/>
  <c r="AP26" i="74"/>
  <c r="AO26" i="74"/>
  <c r="AN26" i="74"/>
  <c r="AM26" i="74"/>
  <c r="AL26" i="74"/>
  <c r="AJ26" i="74"/>
  <c r="AI26" i="74"/>
  <c r="AH26" i="74"/>
  <c r="AG26" i="74"/>
  <c r="AE26" i="74"/>
  <c r="R26" i="74"/>
  <c r="Q26" i="74"/>
  <c r="P26" i="74"/>
  <c r="O26" i="74"/>
  <c r="M26" i="74"/>
  <c r="AV25" i="74"/>
  <c r="AU25" i="74"/>
  <c r="AT25" i="74"/>
  <c r="AS25" i="74"/>
  <c r="AR25" i="74"/>
  <c r="AQ25" i="74"/>
  <c r="AP25" i="74"/>
  <c r="AO25" i="74"/>
  <c r="AN25" i="74"/>
  <c r="AM25" i="74"/>
  <c r="AL25" i="74"/>
  <c r="AJ25" i="74"/>
  <c r="AI25" i="74"/>
  <c r="AH25" i="74"/>
  <c r="AG25" i="74"/>
  <c r="AE25" i="74"/>
  <c r="R25" i="74"/>
  <c r="Q25" i="74"/>
  <c r="P25" i="74"/>
  <c r="O25" i="74"/>
  <c r="M25" i="74"/>
  <c r="AV24" i="74"/>
  <c r="AU24" i="74"/>
  <c r="AT24" i="74"/>
  <c r="AS24" i="74"/>
  <c r="AR24" i="74"/>
  <c r="AQ24" i="74"/>
  <c r="AP24" i="74"/>
  <c r="AO24" i="74"/>
  <c r="AN24" i="74"/>
  <c r="AM24" i="74"/>
  <c r="AL24" i="74"/>
  <c r="AJ24" i="74"/>
  <c r="AI24" i="74"/>
  <c r="AH24" i="74"/>
  <c r="AG24" i="74"/>
  <c r="AE24" i="74"/>
  <c r="R24" i="74"/>
  <c r="Q24" i="74"/>
  <c r="P24" i="74"/>
  <c r="O24" i="74"/>
  <c r="M24" i="74"/>
  <c r="AV23" i="74"/>
  <c r="AW23" i="74" s="1"/>
  <c r="AU23" i="74"/>
  <c r="AT23" i="74"/>
  <c r="AS23" i="74"/>
  <c r="AR23" i="74"/>
  <c r="AQ23" i="74"/>
  <c r="AP23" i="74"/>
  <c r="AO23" i="74"/>
  <c r="AN23" i="74"/>
  <c r="AM23" i="74"/>
  <c r="AL23" i="74"/>
  <c r="AJ23" i="74"/>
  <c r="AI23" i="74"/>
  <c r="AH23" i="74"/>
  <c r="AG23" i="74"/>
  <c r="AE23" i="74"/>
  <c r="R23" i="74"/>
  <c r="Q23" i="74"/>
  <c r="P23" i="74"/>
  <c r="O23" i="74"/>
  <c r="M23" i="74"/>
  <c r="AV22" i="74"/>
  <c r="AU22" i="74"/>
  <c r="AT22" i="74"/>
  <c r="AS22" i="74"/>
  <c r="AR22" i="74"/>
  <c r="AQ22" i="74"/>
  <c r="AP22" i="74"/>
  <c r="AO22" i="74"/>
  <c r="AN22" i="74"/>
  <c r="AM22" i="74"/>
  <c r="AL22" i="74"/>
  <c r="AJ22" i="74"/>
  <c r="AI22" i="74"/>
  <c r="AH22" i="74"/>
  <c r="AG22" i="74"/>
  <c r="AE22" i="74"/>
  <c r="R22" i="74"/>
  <c r="Q22" i="74"/>
  <c r="P22" i="74"/>
  <c r="O22" i="74"/>
  <c r="M22" i="74"/>
  <c r="AV21" i="74"/>
  <c r="AU21" i="74"/>
  <c r="AW21" i="74" s="1"/>
  <c r="AT21" i="74"/>
  <c r="AS21" i="74"/>
  <c r="AR21" i="74"/>
  <c r="AQ21" i="74"/>
  <c r="AP21" i="74"/>
  <c r="AO21" i="74"/>
  <c r="AN21" i="74"/>
  <c r="AM21" i="74"/>
  <c r="AL21" i="74"/>
  <c r="AJ21" i="74"/>
  <c r="AI21" i="74"/>
  <c r="AH21" i="74"/>
  <c r="AG21" i="74"/>
  <c r="AE21" i="74"/>
  <c r="R21" i="74"/>
  <c r="Q21" i="74"/>
  <c r="P21" i="74"/>
  <c r="O21" i="74"/>
  <c r="M21" i="74"/>
  <c r="AV20" i="74"/>
  <c r="AU20" i="74"/>
  <c r="AT20" i="74"/>
  <c r="AS20" i="74"/>
  <c r="AR20" i="74"/>
  <c r="AQ20" i="74"/>
  <c r="AP20" i="74"/>
  <c r="AO20" i="74"/>
  <c r="AN20" i="74"/>
  <c r="AM20" i="74"/>
  <c r="AL20" i="74"/>
  <c r="AJ20" i="74"/>
  <c r="AI20" i="74"/>
  <c r="AH20" i="74"/>
  <c r="AG20" i="74"/>
  <c r="AE20" i="74"/>
  <c r="R20" i="74"/>
  <c r="Q20" i="74"/>
  <c r="P20" i="74"/>
  <c r="O20" i="74"/>
  <c r="M20" i="74"/>
  <c r="AV19" i="74"/>
  <c r="AW19" i="74" s="1"/>
  <c r="AU19" i="74"/>
  <c r="AT19" i="74"/>
  <c r="AS19" i="74"/>
  <c r="AR19" i="74"/>
  <c r="AQ19" i="74"/>
  <c r="AP19" i="74"/>
  <c r="AO19" i="74"/>
  <c r="AN19" i="74"/>
  <c r="AM19" i="74"/>
  <c r="AL19" i="74"/>
  <c r="AJ19" i="74"/>
  <c r="AI19" i="74"/>
  <c r="AH19" i="74"/>
  <c r="AG19" i="74"/>
  <c r="AE19" i="74"/>
  <c r="R19" i="74"/>
  <c r="Q19" i="74"/>
  <c r="P19" i="74"/>
  <c r="O19" i="74"/>
  <c r="M19" i="74"/>
  <c r="AV18" i="74"/>
  <c r="AW18" i="74" s="1"/>
  <c r="AU18" i="74"/>
  <c r="AT18" i="74"/>
  <c r="AS18" i="74"/>
  <c r="AR18" i="74"/>
  <c r="AQ18" i="74"/>
  <c r="AP18" i="74"/>
  <c r="AO18" i="74"/>
  <c r="AN18" i="74"/>
  <c r="AM18" i="74"/>
  <c r="AL18" i="74"/>
  <c r="AJ18" i="74"/>
  <c r="AI18" i="74"/>
  <c r="AH18" i="74"/>
  <c r="AG18" i="74"/>
  <c r="AE18" i="74"/>
  <c r="R18" i="74"/>
  <c r="Q18" i="74"/>
  <c r="P18" i="74"/>
  <c r="O18" i="74"/>
  <c r="M18" i="74"/>
  <c r="AV17" i="74"/>
  <c r="AU17" i="74"/>
  <c r="AT17" i="74"/>
  <c r="AS17" i="74"/>
  <c r="AR17" i="74"/>
  <c r="AQ17" i="74"/>
  <c r="AP17" i="74"/>
  <c r="AO17" i="74"/>
  <c r="AN17" i="74"/>
  <c r="AM17" i="74"/>
  <c r="AL17" i="74"/>
  <c r="AJ17" i="74"/>
  <c r="AI17" i="74"/>
  <c r="AH17" i="74"/>
  <c r="AG17" i="74"/>
  <c r="AE17" i="74"/>
  <c r="R17" i="74"/>
  <c r="Q17" i="74"/>
  <c r="P17" i="74"/>
  <c r="O17" i="74"/>
  <c r="M17" i="74"/>
  <c r="AV16" i="74"/>
  <c r="AU16" i="74"/>
  <c r="AT16" i="74"/>
  <c r="AS16" i="74"/>
  <c r="AR16" i="74"/>
  <c r="AQ16" i="74"/>
  <c r="AP16" i="74"/>
  <c r="AO16" i="74"/>
  <c r="AN16" i="74"/>
  <c r="AM16" i="74"/>
  <c r="AL16" i="74"/>
  <c r="AJ16" i="74"/>
  <c r="AI16" i="74"/>
  <c r="AH16" i="74"/>
  <c r="AG16" i="74"/>
  <c r="AE16" i="74"/>
  <c r="R16" i="74"/>
  <c r="Q16" i="74"/>
  <c r="P16" i="74"/>
  <c r="O16" i="74"/>
  <c r="M16" i="74"/>
  <c r="AV15" i="74"/>
  <c r="AW15" i="74" s="1"/>
  <c r="AU15" i="74"/>
  <c r="AT15" i="74"/>
  <c r="AS15" i="74"/>
  <c r="AR15" i="74"/>
  <c r="AQ15" i="74"/>
  <c r="AP15" i="74"/>
  <c r="AO15" i="74"/>
  <c r="AN15" i="74"/>
  <c r="AM15" i="74"/>
  <c r="AL15" i="74"/>
  <c r="AJ15" i="74"/>
  <c r="AI15" i="74"/>
  <c r="AH15" i="74"/>
  <c r="AG15" i="74"/>
  <c r="AE15" i="74"/>
  <c r="R15" i="74"/>
  <c r="Q15" i="74"/>
  <c r="P15" i="74"/>
  <c r="O15" i="74"/>
  <c r="M15" i="74"/>
  <c r="AV14" i="74"/>
  <c r="AW14" i="74" s="1"/>
  <c r="AU14" i="74"/>
  <c r="AT14" i="74"/>
  <c r="AS14" i="74"/>
  <c r="AR14" i="74"/>
  <c r="AQ14" i="74"/>
  <c r="AP14" i="74"/>
  <c r="AO14" i="74"/>
  <c r="AN14" i="74"/>
  <c r="AM14" i="74"/>
  <c r="AL14" i="74"/>
  <c r="AJ14" i="74"/>
  <c r="AI14" i="74"/>
  <c r="AH14" i="74"/>
  <c r="AG14" i="74"/>
  <c r="AE14" i="74"/>
  <c r="R14" i="74"/>
  <c r="Q14" i="74"/>
  <c r="P14" i="74"/>
  <c r="O14" i="74"/>
  <c r="M14" i="74"/>
  <c r="AV13" i="74"/>
  <c r="AU13" i="74"/>
  <c r="AW13" i="74" s="1"/>
  <c r="AT13" i="74"/>
  <c r="AS13" i="74"/>
  <c r="AR13" i="74"/>
  <c r="AQ13" i="74"/>
  <c r="AP13" i="74"/>
  <c r="AO13" i="74"/>
  <c r="AN13" i="74"/>
  <c r="AM13" i="74"/>
  <c r="AL13" i="74"/>
  <c r="AJ13" i="74"/>
  <c r="AI13" i="74"/>
  <c r="AH13" i="74"/>
  <c r="AG13" i="74"/>
  <c r="AE13" i="74"/>
  <c r="R13" i="74"/>
  <c r="Q13" i="74"/>
  <c r="P13" i="74"/>
  <c r="O13" i="74"/>
  <c r="M13" i="74"/>
  <c r="AV12" i="74"/>
  <c r="AW12" i="74" s="1"/>
  <c r="AU12" i="74"/>
  <c r="AT12" i="74"/>
  <c r="AS12" i="74"/>
  <c r="AR12" i="74"/>
  <c r="AQ12" i="74"/>
  <c r="AP12" i="74"/>
  <c r="AO12" i="74"/>
  <c r="AN12" i="74"/>
  <c r="AM12" i="74"/>
  <c r="AL12" i="74"/>
  <c r="AJ12" i="74"/>
  <c r="AI12" i="74"/>
  <c r="AH12" i="74"/>
  <c r="AG12" i="74"/>
  <c r="AE12" i="74"/>
  <c r="R12" i="74"/>
  <c r="Q12" i="74"/>
  <c r="P12" i="74"/>
  <c r="O12" i="74"/>
  <c r="M12" i="74"/>
  <c r="AV11" i="74"/>
  <c r="AW11" i="74" s="1"/>
  <c r="AU11" i="74"/>
  <c r="AT11" i="74"/>
  <c r="AS11" i="74"/>
  <c r="AR11" i="74"/>
  <c r="AQ11" i="74"/>
  <c r="AP11" i="74"/>
  <c r="AO11" i="74"/>
  <c r="AN11" i="74"/>
  <c r="AM11" i="74"/>
  <c r="AL11" i="74"/>
  <c r="AJ11" i="74"/>
  <c r="AI11" i="74"/>
  <c r="AH11" i="74"/>
  <c r="AG11" i="74"/>
  <c r="AE11" i="74"/>
  <c r="R11" i="74"/>
  <c r="Q11" i="74"/>
  <c r="P11" i="74"/>
  <c r="O11" i="74"/>
  <c r="M11" i="74"/>
  <c r="AV10" i="74"/>
  <c r="AU10" i="74"/>
  <c r="AT10" i="74"/>
  <c r="AS10" i="74"/>
  <c r="AR10" i="74"/>
  <c r="AQ10" i="74"/>
  <c r="AP10" i="74"/>
  <c r="AO10" i="74"/>
  <c r="AN10" i="74"/>
  <c r="AM10" i="74"/>
  <c r="AL10" i="74"/>
  <c r="AJ10" i="74"/>
  <c r="AI10" i="74"/>
  <c r="AH10" i="74"/>
  <c r="AG10" i="74"/>
  <c r="AE10" i="74"/>
  <c r="R10" i="74"/>
  <c r="Q10" i="74"/>
  <c r="P10" i="74"/>
  <c r="O10" i="74"/>
  <c r="M10" i="74"/>
  <c r="AV9" i="74"/>
  <c r="AU9" i="74"/>
  <c r="AT9" i="74"/>
  <c r="AS9" i="74"/>
  <c r="AR9" i="74"/>
  <c r="AQ9" i="74"/>
  <c r="AP9" i="74"/>
  <c r="AO9" i="74"/>
  <c r="AN9" i="74"/>
  <c r="AM9" i="74"/>
  <c r="AL9" i="74"/>
  <c r="AJ9" i="74"/>
  <c r="AI9" i="74"/>
  <c r="AH9" i="74"/>
  <c r="AG9" i="74"/>
  <c r="AE9" i="74"/>
  <c r="R9" i="74"/>
  <c r="Q9" i="74"/>
  <c r="P9" i="74"/>
  <c r="O9" i="74"/>
  <c r="M9" i="74"/>
  <c r="AV8" i="74"/>
  <c r="AU8" i="74"/>
  <c r="AT8" i="74"/>
  <c r="AS8" i="74"/>
  <c r="AR8" i="74"/>
  <c r="AQ8" i="74"/>
  <c r="AP8" i="74"/>
  <c r="AO8" i="74"/>
  <c r="AN8" i="74"/>
  <c r="AM8" i="74"/>
  <c r="AL8" i="74"/>
  <c r="AJ8" i="74"/>
  <c r="AI8" i="74"/>
  <c r="AH8" i="74"/>
  <c r="AG8" i="74"/>
  <c r="AE8" i="74"/>
  <c r="R8" i="74"/>
  <c r="Q8" i="74"/>
  <c r="P8" i="74"/>
  <c r="O8" i="74"/>
  <c r="M8" i="74"/>
  <c r="AV7" i="74"/>
  <c r="AU7" i="74"/>
  <c r="AT7" i="74"/>
  <c r="AS7" i="74"/>
  <c r="AR7" i="74"/>
  <c r="AQ7" i="74"/>
  <c r="AP7" i="74"/>
  <c r="AO7" i="74"/>
  <c r="AN7" i="74"/>
  <c r="AM7" i="74"/>
  <c r="AL7" i="74"/>
  <c r="AJ7" i="74"/>
  <c r="AI7" i="74"/>
  <c r="AH7" i="74"/>
  <c r="AG7" i="74"/>
  <c r="AE7" i="74"/>
  <c r="R7" i="74"/>
  <c r="Q7" i="74"/>
  <c r="P7" i="74"/>
  <c r="O7" i="74"/>
  <c r="M7" i="74"/>
  <c r="AL5" i="74"/>
  <c r="T5" i="74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100" i="38"/>
  <c r="AG73" i="38"/>
  <c r="AH73" i="38"/>
  <c r="AI73" i="38"/>
  <c r="AJ73" i="38"/>
  <c r="AG74" i="38"/>
  <c r="AH74" i="38"/>
  <c r="AI74" i="38"/>
  <c r="AJ74" i="38"/>
  <c r="AG75" i="38"/>
  <c r="AH75" i="38"/>
  <c r="AI75" i="38"/>
  <c r="AJ75" i="38"/>
  <c r="AG76" i="38"/>
  <c r="AH76" i="38"/>
  <c r="AI76" i="38"/>
  <c r="AJ76" i="38"/>
  <c r="AG77" i="38"/>
  <c r="AH77" i="38"/>
  <c r="AI77" i="38"/>
  <c r="AJ77" i="38"/>
  <c r="AG78" i="38"/>
  <c r="AH78" i="38"/>
  <c r="AI78" i="38"/>
  <c r="AJ78" i="38"/>
  <c r="AG79" i="38"/>
  <c r="AH79" i="38"/>
  <c r="AI79" i="38"/>
  <c r="AJ79" i="38"/>
  <c r="AG80" i="38"/>
  <c r="AH80" i="38"/>
  <c r="AI80" i="38"/>
  <c r="AJ80" i="38"/>
  <c r="AG81" i="38"/>
  <c r="AH81" i="38"/>
  <c r="AI81" i="38"/>
  <c r="AJ81" i="38"/>
  <c r="AG82" i="38"/>
  <c r="AH82" i="38"/>
  <c r="AI82" i="38"/>
  <c r="AJ82" i="38"/>
  <c r="AG83" i="38"/>
  <c r="AH83" i="38"/>
  <c r="AI83" i="38"/>
  <c r="AJ83" i="38"/>
  <c r="AG84" i="38"/>
  <c r="AH84" i="38"/>
  <c r="AI84" i="38"/>
  <c r="AJ84" i="38"/>
  <c r="AG85" i="38"/>
  <c r="AH85" i="38"/>
  <c r="AI85" i="38"/>
  <c r="AJ85" i="38"/>
  <c r="AG86" i="38"/>
  <c r="AH86" i="38"/>
  <c r="AI86" i="38"/>
  <c r="AJ86" i="38"/>
  <c r="AG87" i="38"/>
  <c r="AH87" i="38"/>
  <c r="AI87" i="38"/>
  <c r="AJ87" i="38"/>
  <c r="AG88" i="38"/>
  <c r="AH88" i="38"/>
  <c r="AI88" i="38"/>
  <c r="AJ88" i="38"/>
  <c r="AG89" i="38"/>
  <c r="AH89" i="38"/>
  <c r="AI89" i="38"/>
  <c r="AJ89" i="38"/>
  <c r="AG90" i="38"/>
  <c r="AH90" i="38"/>
  <c r="AI90" i="38"/>
  <c r="AJ90" i="38"/>
  <c r="AG91" i="38"/>
  <c r="AH91" i="38"/>
  <c r="AI91" i="38"/>
  <c r="AJ91" i="38"/>
  <c r="AG92" i="38"/>
  <c r="AH92" i="38"/>
  <c r="AI92" i="38"/>
  <c r="AJ92" i="38"/>
  <c r="AG93" i="38"/>
  <c r="AH93" i="38"/>
  <c r="AI93" i="38"/>
  <c r="AJ93" i="38"/>
  <c r="AG94" i="38"/>
  <c r="AH94" i="38"/>
  <c r="AI94" i="38"/>
  <c r="AJ94" i="38"/>
  <c r="AG95" i="38"/>
  <c r="AH95" i="38"/>
  <c r="AI95" i="38"/>
  <c r="AJ95" i="38"/>
  <c r="AG96" i="38"/>
  <c r="AH96" i="38"/>
  <c r="AI96" i="38"/>
  <c r="AJ96" i="38"/>
  <c r="AG97" i="38"/>
  <c r="AH97" i="38"/>
  <c r="AI97" i="38"/>
  <c r="AJ97" i="38"/>
  <c r="AG98" i="38"/>
  <c r="AH98" i="38"/>
  <c r="AI98" i="38"/>
  <c r="AJ98" i="38"/>
  <c r="AJ72" i="38"/>
  <c r="AI72" i="38"/>
  <c r="AH72" i="38"/>
  <c r="AG72" i="38"/>
  <c r="AB99" i="38"/>
  <c r="J99" i="38"/>
  <c r="O73" i="38"/>
  <c r="P73" i="38"/>
  <c r="Q73" i="38"/>
  <c r="R73" i="38"/>
  <c r="O74" i="38"/>
  <c r="P74" i="38"/>
  <c r="Q74" i="38"/>
  <c r="R74" i="38"/>
  <c r="O75" i="38"/>
  <c r="P75" i="38"/>
  <c r="Q75" i="38"/>
  <c r="R75" i="38"/>
  <c r="O76" i="38"/>
  <c r="P76" i="38"/>
  <c r="Q76" i="38"/>
  <c r="R76" i="38"/>
  <c r="O77" i="38"/>
  <c r="P77" i="38"/>
  <c r="Q77" i="38"/>
  <c r="R77" i="38"/>
  <c r="O78" i="38"/>
  <c r="P78" i="38"/>
  <c r="Q78" i="38"/>
  <c r="R78" i="38"/>
  <c r="O79" i="38"/>
  <c r="P79" i="38"/>
  <c r="Q79" i="38"/>
  <c r="R79" i="38"/>
  <c r="O80" i="38"/>
  <c r="P80" i="38"/>
  <c r="Q80" i="38"/>
  <c r="R80" i="38"/>
  <c r="O81" i="38"/>
  <c r="P81" i="38"/>
  <c r="Q81" i="38"/>
  <c r="R81" i="38"/>
  <c r="O82" i="38"/>
  <c r="P82" i="38"/>
  <c r="Q82" i="38"/>
  <c r="R82" i="38"/>
  <c r="O83" i="38"/>
  <c r="P83" i="38"/>
  <c r="Q83" i="38"/>
  <c r="R83" i="38"/>
  <c r="O84" i="38"/>
  <c r="P84" i="38"/>
  <c r="Q84" i="38"/>
  <c r="R84" i="38"/>
  <c r="O85" i="38"/>
  <c r="P85" i="38"/>
  <c r="Q85" i="38"/>
  <c r="R85" i="38"/>
  <c r="O86" i="38"/>
  <c r="P86" i="38"/>
  <c r="Q86" i="38"/>
  <c r="R86" i="38"/>
  <c r="O87" i="38"/>
  <c r="P87" i="38"/>
  <c r="Q87" i="38"/>
  <c r="R87" i="38"/>
  <c r="O88" i="38"/>
  <c r="P88" i="38"/>
  <c r="Q88" i="38"/>
  <c r="R88" i="38"/>
  <c r="O89" i="38"/>
  <c r="P89" i="38"/>
  <c r="Q89" i="38"/>
  <c r="R89" i="38"/>
  <c r="O90" i="38"/>
  <c r="P90" i="38"/>
  <c r="Q90" i="38"/>
  <c r="R90" i="38"/>
  <c r="O91" i="38"/>
  <c r="P91" i="38"/>
  <c r="Q91" i="38"/>
  <c r="R91" i="38"/>
  <c r="O92" i="38"/>
  <c r="P92" i="38"/>
  <c r="Q92" i="38"/>
  <c r="R92" i="38"/>
  <c r="O93" i="38"/>
  <c r="P93" i="38"/>
  <c r="Q93" i="38"/>
  <c r="R93" i="38"/>
  <c r="O94" i="38"/>
  <c r="P94" i="38"/>
  <c r="Q94" i="38"/>
  <c r="R94" i="38"/>
  <c r="O95" i="38"/>
  <c r="P95" i="38"/>
  <c r="Q95" i="38"/>
  <c r="R95" i="38"/>
  <c r="O96" i="38"/>
  <c r="P96" i="38"/>
  <c r="Q96" i="38"/>
  <c r="R96" i="38"/>
  <c r="O97" i="38"/>
  <c r="P97" i="38"/>
  <c r="Q97" i="38"/>
  <c r="R97" i="38"/>
  <c r="O98" i="38"/>
  <c r="P98" i="38"/>
  <c r="Q98" i="38"/>
  <c r="R98" i="38"/>
  <c r="R72" i="38"/>
  <c r="Q72" i="38"/>
  <c r="P72" i="38"/>
  <c r="O72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6" i="38"/>
  <c r="AG40" i="38"/>
  <c r="AH40" i="38"/>
  <c r="AI40" i="38"/>
  <c r="AJ40" i="38"/>
  <c r="AG41" i="38"/>
  <c r="AH41" i="38"/>
  <c r="AI41" i="38"/>
  <c r="AJ41" i="38"/>
  <c r="AG42" i="38"/>
  <c r="AH42" i="38"/>
  <c r="AI42" i="38"/>
  <c r="AJ42" i="38"/>
  <c r="AG43" i="38"/>
  <c r="AH43" i="38"/>
  <c r="AI43" i="38"/>
  <c r="AJ43" i="38"/>
  <c r="AG44" i="38"/>
  <c r="AH44" i="38"/>
  <c r="AI44" i="38"/>
  <c r="AJ44" i="38"/>
  <c r="AG45" i="38"/>
  <c r="AH45" i="38"/>
  <c r="AI45" i="38"/>
  <c r="AJ45" i="38"/>
  <c r="AG46" i="38"/>
  <c r="AH46" i="38"/>
  <c r="AI46" i="38"/>
  <c r="AJ46" i="38"/>
  <c r="AG47" i="38"/>
  <c r="AH47" i="38"/>
  <c r="AI47" i="38"/>
  <c r="AJ47" i="38"/>
  <c r="AG48" i="38"/>
  <c r="AH48" i="38"/>
  <c r="AI48" i="38"/>
  <c r="AJ48" i="38"/>
  <c r="AG49" i="38"/>
  <c r="AH49" i="38"/>
  <c r="AI49" i="38"/>
  <c r="AJ49" i="38"/>
  <c r="AG50" i="38"/>
  <c r="AH50" i="38"/>
  <c r="AI50" i="38"/>
  <c r="AJ50" i="38"/>
  <c r="AG51" i="38"/>
  <c r="AH51" i="38"/>
  <c r="AI51" i="38"/>
  <c r="AJ51" i="38"/>
  <c r="AG52" i="38"/>
  <c r="AH52" i="38"/>
  <c r="AI52" i="38"/>
  <c r="AJ52" i="38"/>
  <c r="AG53" i="38"/>
  <c r="AH53" i="38"/>
  <c r="AI53" i="38"/>
  <c r="AJ53" i="38"/>
  <c r="AG54" i="38"/>
  <c r="AH54" i="38"/>
  <c r="AI54" i="38"/>
  <c r="AJ54" i="38"/>
  <c r="AG55" i="38"/>
  <c r="AH55" i="38"/>
  <c r="AI55" i="38"/>
  <c r="AJ55" i="38"/>
  <c r="AG56" i="38"/>
  <c r="AH56" i="38"/>
  <c r="AI56" i="38"/>
  <c r="AJ56" i="38"/>
  <c r="AG57" i="38"/>
  <c r="AH57" i="38"/>
  <c r="AI57" i="38"/>
  <c r="AJ57" i="38"/>
  <c r="AG58" i="38"/>
  <c r="AH58" i="38"/>
  <c r="AI58" i="38"/>
  <c r="AJ58" i="38"/>
  <c r="AG59" i="38"/>
  <c r="AH59" i="38"/>
  <c r="AI59" i="38"/>
  <c r="AJ59" i="38"/>
  <c r="AG60" i="38"/>
  <c r="AH60" i="38"/>
  <c r="AI60" i="38"/>
  <c r="AJ60" i="38"/>
  <c r="AG61" i="38"/>
  <c r="AH61" i="38"/>
  <c r="AI61" i="38"/>
  <c r="AJ61" i="38"/>
  <c r="AG62" i="38"/>
  <c r="AH62" i="38"/>
  <c r="AI62" i="38"/>
  <c r="AJ62" i="38"/>
  <c r="AG63" i="38"/>
  <c r="AH63" i="38"/>
  <c r="AI63" i="38"/>
  <c r="AJ63" i="38"/>
  <c r="AG64" i="38"/>
  <c r="AH64" i="38"/>
  <c r="AI64" i="38"/>
  <c r="AJ64" i="38"/>
  <c r="AJ39" i="38"/>
  <c r="AI39" i="38"/>
  <c r="AH39" i="38"/>
  <c r="AG39" i="38"/>
  <c r="AB65" i="38"/>
  <c r="J65" i="38"/>
  <c r="O40" i="38"/>
  <c r="P40" i="38"/>
  <c r="Q40" i="38"/>
  <c r="R40" i="38"/>
  <c r="O41" i="38"/>
  <c r="P41" i="38"/>
  <c r="Q41" i="38"/>
  <c r="R41" i="38"/>
  <c r="O42" i="38"/>
  <c r="P42" i="38"/>
  <c r="Q42" i="38"/>
  <c r="R42" i="38"/>
  <c r="O43" i="38"/>
  <c r="P43" i="38"/>
  <c r="Q43" i="38"/>
  <c r="R43" i="38"/>
  <c r="O44" i="38"/>
  <c r="P44" i="38"/>
  <c r="Q44" i="38"/>
  <c r="R44" i="38"/>
  <c r="O45" i="38"/>
  <c r="P45" i="38"/>
  <c r="Q45" i="38"/>
  <c r="R45" i="38"/>
  <c r="O46" i="38"/>
  <c r="P46" i="38"/>
  <c r="Q46" i="38"/>
  <c r="R46" i="38"/>
  <c r="O47" i="38"/>
  <c r="P47" i="38"/>
  <c r="Q47" i="38"/>
  <c r="R47" i="38"/>
  <c r="O48" i="38"/>
  <c r="P48" i="38"/>
  <c r="Q48" i="38"/>
  <c r="R48" i="38"/>
  <c r="O49" i="38"/>
  <c r="P49" i="38"/>
  <c r="Q49" i="38"/>
  <c r="R49" i="38"/>
  <c r="O50" i="38"/>
  <c r="P50" i="38"/>
  <c r="Q50" i="38"/>
  <c r="R50" i="38"/>
  <c r="O51" i="38"/>
  <c r="P51" i="38"/>
  <c r="Q51" i="38"/>
  <c r="R51" i="38"/>
  <c r="O52" i="38"/>
  <c r="P52" i="38"/>
  <c r="Q52" i="38"/>
  <c r="R52" i="38"/>
  <c r="O53" i="38"/>
  <c r="P53" i="38"/>
  <c r="Q53" i="38"/>
  <c r="R53" i="38"/>
  <c r="O54" i="38"/>
  <c r="P54" i="38"/>
  <c r="Q54" i="38"/>
  <c r="R54" i="38"/>
  <c r="O55" i="38"/>
  <c r="P55" i="38"/>
  <c r="Q55" i="38"/>
  <c r="R55" i="38"/>
  <c r="O56" i="38"/>
  <c r="P56" i="38"/>
  <c r="Q56" i="38"/>
  <c r="R56" i="38"/>
  <c r="O57" i="38"/>
  <c r="P57" i="38"/>
  <c r="Q57" i="38"/>
  <c r="R57" i="38"/>
  <c r="O58" i="38"/>
  <c r="P58" i="38"/>
  <c r="Q58" i="38"/>
  <c r="R58" i="38"/>
  <c r="O59" i="38"/>
  <c r="P59" i="38"/>
  <c r="Q59" i="38"/>
  <c r="R59" i="38"/>
  <c r="O60" i="38"/>
  <c r="P60" i="38"/>
  <c r="Q60" i="38"/>
  <c r="R60" i="38"/>
  <c r="O61" i="38"/>
  <c r="P61" i="38"/>
  <c r="Q61" i="38"/>
  <c r="R61" i="38"/>
  <c r="O62" i="38"/>
  <c r="P62" i="38"/>
  <c r="Q62" i="38"/>
  <c r="R62" i="38"/>
  <c r="O63" i="38"/>
  <c r="P63" i="38"/>
  <c r="Q63" i="38"/>
  <c r="R63" i="38"/>
  <c r="O64" i="38"/>
  <c r="P64" i="38"/>
  <c r="Q64" i="38"/>
  <c r="R64" i="38"/>
  <c r="R39" i="38"/>
  <c r="Q39" i="38"/>
  <c r="P39" i="38"/>
  <c r="O39" i="38"/>
  <c r="AT7" i="38"/>
  <c r="AU7" i="38"/>
  <c r="AT8" i="38"/>
  <c r="AU8" i="38"/>
  <c r="AT9" i="38"/>
  <c r="AU9" i="38"/>
  <c r="AT10" i="38"/>
  <c r="AU10" i="38"/>
  <c r="AT11" i="38"/>
  <c r="AU11" i="38"/>
  <c r="AT12" i="38"/>
  <c r="AU12" i="38"/>
  <c r="AT13" i="38"/>
  <c r="AU13" i="38"/>
  <c r="AT14" i="38"/>
  <c r="AU14" i="38"/>
  <c r="AT15" i="38"/>
  <c r="AU15" i="38"/>
  <c r="AT16" i="38"/>
  <c r="AU16" i="38"/>
  <c r="AT17" i="38"/>
  <c r="AU17" i="38"/>
  <c r="AT18" i="38"/>
  <c r="AU18" i="38"/>
  <c r="AT19" i="38"/>
  <c r="AU19" i="38"/>
  <c r="AT20" i="38"/>
  <c r="AU20" i="38"/>
  <c r="AT21" i="38"/>
  <c r="AU21" i="38"/>
  <c r="AT22" i="38"/>
  <c r="AU22" i="38"/>
  <c r="AT23" i="38"/>
  <c r="AU23" i="38"/>
  <c r="AT24" i="38"/>
  <c r="AU24" i="38"/>
  <c r="AT25" i="38"/>
  <c r="AU25" i="38"/>
  <c r="AT26" i="38"/>
  <c r="AU26" i="38"/>
  <c r="AT27" i="38"/>
  <c r="AU27" i="38"/>
  <c r="AT28" i="38"/>
  <c r="AU28" i="38"/>
  <c r="AT29" i="38"/>
  <c r="AU29" i="38"/>
  <c r="AT30" i="38"/>
  <c r="AU30" i="38"/>
  <c r="AT31" i="38"/>
  <c r="AU31" i="38"/>
  <c r="AT33" i="38"/>
  <c r="AU33" i="38"/>
  <c r="AG8" i="38"/>
  <c r="AH8" i="38"/>
  <c r="AI8" i="38"/>
  <c r="AJ8" i="38"/>
  <c r="AG9" i="38"/>
  <c r="AH9" i="38"/>
  <c r="AI9" i="38"/>
  <c r="AJ9" i="38"/>
  <c r="AG10" i="38"/>
  <c r="AH10" i="38"/>
  <c r="AI10" i="38"/>
  <c r="AJ10" i="38"/>
  <c r="AG11" i="38"/>
  <c r="AH11" i="38"/>
  <c r="AI11" i="38"/>
  <c r="AJ11" i="38"/>
  <c r="AG12" i="38"/>
  <c r="AH12" i="38"/>
  <c r="AI12" i="38"/>
  <c r="AJ12" i="38"/>
  <c r="AG13" i="38"/>
  <c r="AH13" i="38"/>
  <c r="AI13" i="38"/>
  <c r="AJ13" i="38"/>
  <c r="AG14" i="38"/>
  <c r="AH14" i="38"/>
  <c r="AI14" i="38"/>
  <c r="AJ14" i="38"/>
  <c r="AG15" i="38"/>
  <c r="AH15" i="38"/>
  <c r="AI15" i="38"/>
  <c r="AJ15" i="38"/>
  <c r="AG16" i="38"/>
  <c r="AH16" i="38"/>
  <c r="AI16" i="38"/>
  <c r="AJ16" i="38"/>
  <c r="AG17" i="38"/>
  <c r="AH17" i="38"/>
  <c r="AI17" i="38"/>
  <c r="AJ17" i="38"/>
  <c r="AG18" i="38"/>
  <c r="AH18" i="38"/>
  <c r="AI18" i="38"/>
  <c r="AJ18" i="38"/>
  <c r="AG19" i="38"/>
  <c r="AH19" i="38"/>
  <c r="AI19" i="38"/>
  <c r="AJ19" i="38"/>
  <c r="AG20" i="38"/>
  <c r="AH20" i="38"/>
  <c r="AI20" i="38"/>
  <c r="AJ20" i="38"/>
  <c r="AG21" i="38"/>
  <c r="AH21" i="38"/>
  <c r="AI21" i="38"/>
  <c r="AJ21" i="38"/>
  <c r="AG22" i="38"/>
  <c r="AH22" i="38"/>
  <c r="AI22" i="38"/>
  <c r="AJ22" i="38"/>
  <c r="AG23" i="38"/>
  <c r="AH23" i="38"/>
  <c r="AI23" i="38"/>
  <c r="AJ23" i="38"/>
  <c r="AG24" i="38"/>
  <c r="AH24" i="38"/>
  <c r="AI24" i="38"/>
  <c r="AJ24" i="38"/>
  <c r="AG25" i="38"/>
  <c r="AH25" i="38"/>
  <c r="AI25" i="38"/>
  <c r="AJ25" i="38"/>
  <c r="AG26" i="38"/>
  <c r="AH26" i="38"/>
  <c r="AI26" i="38"/>
  <c r="AJ26" i="38"/>
  <c r="AG27" i="38"/>
  <c r="AH27" i="38"/>
  <c r="AI27" i="38"/>
  <c r="AJ27" i="38"/>
  <c r="AG28" i="38"/>
  <c r="AH28" i="38"/>
  <c r="AI28" i="38"/>
  <c r="AJ28" i="38"/>
  <c r="AG29" i="38"/>
  <c r="AH29" i="38"/>
  <c r="AI29" i="38"/>
  <c r="AJ29" i="38"/>
  <c r="AG30" i="38"/>
  <c r="AH30" i="38"/>
  <c r="AI30" i="38"/>
  <c r="AJ30" i="38"/>
  <c r="AG31" i="38"/>
  <c r="AH31" i="38"/>
  <c r="AI31" i="38"/>
  <c r="AJ31" i="38"/>
  <c r="AJ7" i="38"/>
  <c r="AI7" i="38"/>
  <c r="AH7" i="38"/>
  <c r="AG7" i="38"/>
  <c r="AB32" i="38"/>
  <c r="O8" i="38"/>
  <c r="P8" i="38"/>
  <c r="Q8" i="38"/>
  <c r="R8" i="38"/>
  <c r="O9" i="38"/>
  <c r="P9" i="38"/>
  <c r="Q9" i="38"/>
  <c r="R9" i="38"/>
  <c r="O10" i="38"/>
  <c r="P10" i="38"/>
  <c r="Q10" i="38"/>
  <c r="R10" i="38"/>
  <c r="O11" i="38"/>
  <c r="P11" i="38"/>
  <c r="Q11" i="38"/>
  <c r="R11" i="38"/>
  <c r="O12" i="38"/>
  <c r="P12" i="38"/>
  <c r="Q12" i="38"/>
  <c r="R12" i="38"/>
  <c r="O13" i="38"/>
  <c r="P13" i="38"/>
  <c r="Q13" i="38"/>
  <c r="R13" i="38"/>
  <c r="O14" i="38"/>
  <c r="P14" i="38"/>
  <c r="Q14" i="38"/>
  <c r="R14" i="38"/>
  <c r="O15" i="38"/>
  <c r="P15" i="38"/>
  <c r="Q15" i="38"/>
  <c r="R15" i="38"/>
  <c r="O16" i="38"/>
  <c r="P16" i="38"/>
  <c r="Q16" i="38"/>
  <c r="R16" i="38"/>
  <c r="O17" i="38"/>
  <c r="P17" i="38"/>
  <c r="Q17" i="38"/>
  <c r="R17" i="38"/>
  <c r="O18" i="38"/>
  <c r="P18" i="38"/>
  <c r="Q18" i="38"/>
  <c r="R18" i="38"/>
  <c r="O19" i="38"/>
  <c r="P19" i="38"/>
  <c r="Q19" i="38"/>
  <c r="R19" i="38"/>
  <c r="O20" i="38"/>
  <c r="P20" i="38"/>
  <c r="Q20" i="38"/>
  <c r="R20" i="38"/>
  <c r="O21" i="38"/>
  <c r="P21" i="38"/>
  <c r="Q21" i="38"/>
  <c r="R21" i="38"/>
  <c r="O22" i="38"/>
  <c r="P22" i="38"/>
  <c r="Q22" i="38"/>
  <c r="R22" i="38"/>
  <c r="O23" i="38"/>
  <c r="P23" i="38"/>
  <c r="Q23" i="38"/>
  <c r="R23" i="38"/>
  <c r="O24" i="38"/>
  <c r="P24" i="38"/>
  <c r="Q24" i="38"/>
  <c r="R24" i="38"/>
  <c r="O25" i="38"/>
  <c r="P25" i="38"/>
  <c r="Q25" i="38"/>
  <c r="R25" i="38"/>
  <c r="O26" i="38"/>
  <c r="P26" i="38"/>
  <c r="Q26" i="38"/>
  <c r="R26" i="38"/>
  <c r="O27" i="38"/>
  <c r="P27" i="38"/>
  <c r="Q27" i="38"/>
  <c r="R27" i="38"/>
  <c r="O28" i="38"/>
  <c r="P28" i="38"/>
  <c r="Q28" i="38"/>
  <c r="R28" i="38"/>
  <c r="O29" i="38"/>
  <c r="P29" i="38"/>
  <c r="Q29" i="38"/>
  <c r="R29" i="38"/>
  <c r="O30" i="38"/>
  <c r="P30" i="38"/>
  <c r="Q30" i="38"/>
  <c r="R30" i="38"/>
  <c r="O31" i="38"/>
  <c r="P31" i="38"/>
  <c r="Q31" i="38"/>
  <c r="R31" i="38"/>
  <c r="R7" i="38"/>
  <c r="Q7" i="38"/>
  <c r="P7" i="38"/>
  <c r="O7" i="38"/>
  <c r="J32" i="38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6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39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7" i="3"/>
  <c r="P62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39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7" i="3"/>
  <c r="M38" i="45"/>
  <c r="M39" i="45"/>
  <c r="M40" i="45"/>
  <c r="M41" i="45"/>
  <c r="M37" i="45"/>
  <c r="M18" i="45"/>
  <c r="M19" i="45"/>
  <c r="M20" i="45"/>
  <c r="M21" i="45"/>
  <c r="AC53" i="2"/>
  <c r="AC50" i="2"/>
  <c r="V47" i="2"/>
  <c r="W47" i="2"/>
  <c r="X47" i="2"/>
  <c r="Y47" i="2"/>
  <c r="Z47" i="2"/>
  <c r="AA47" i="2"/>
  <c r="AB47" i="2"/>
  <c r="AC47" i="2"/>
  <c r="AD47" i="2"/>
  <c r="AE47" i="2"/>
  <c r="U47" i="2"/>
  <c r="K53" i="2"/>
  <c r="K50" i="2"/>
  <c r="D47" i="2"/>
  <c r="E47" i="2"/>
  <c r="AO47" i="2" s="1"/>
  <c r="F47" i="2"/>
  <c r="G47" i="2"/>
  <c r="H47" i="2"/>
  <c r="I47" i="2"/>
  <c r="J47" i="2"/>
  <c r="K47" i="2"/>
  <c r="L47" i="2"/>
  <c r="M47" i="2"/>
  <c r="AW47" i="2" s="1"/>
  <c r="C47" i="2"/>
  <c r="V27" i="2"/>
  <c r="W27" i="2"/>
  <c r="X27" i="2"/>
  <c r="Y27" i="2"/>
  <c r="Z27" i="2"/>
  <c r="AA27" i="2"/>
  <c r="AB27" i="2"/>
  <c r="AC27" i="2"/>
  <c r="AD27" i="2"/>
  <c r="AE27" i="2"/>
  <c r="U27" i="2"/>
  <c r="K33" i="2"/>
  <c r="K30" i="2"/>
  <c r="D27" i="2"/>
  <c r="E27" i="2"/>
  <c r="F27" i="2"/>
  <c r="G27" i="2"/>
  <c r="H27" i="2"/>
  <c r="I27" i="2"/>
  <c r="J27" i="2"/>
  <c r="K27" i="2"/>
  <c r="L27" i="2"/>
  <c r="M27" i="2"/>
  <c r="C27" i="2"/>
  <c r="AC13" i="2"/>
  <c r="AC10" i="2"/>
  <c r="V7" i="2"/>
  <c r="W7" i="2"/>
  <c r="X7" i="2"/>
  <c r="Y7" i="2"/>
  <c r="Z7" i="2"/>
  <c r="AA7" i="2"/>
  <c r="AB7" i="2"/>
  <c r="AC7" i="2"/>
  <c r="AD7" i="2"/>
  <c r="AE7" i="2"/>
  <c r="U7" i="2"/>
  <c r="K10" i="2"/>
  <c r="K13" i="2"/>
  <c r="D7" i="2"/>
  <c r="E7" i="2"/>
  <c r="F7" i="2"/>
  <c r="G7" i="2"/>
  <c r="H7" i="2"/>
  <c r="I7" i="2"/>
  <c r="J7" i="2"/>
  <c r="K7" i="2"/>
  <c r="L7" i="2"/>
  <c r="M7" i="2"/>
  <c r="C7" i="2"/>
  <c r="P100" i="73"/>
  <c r="Q100" i="73" s="1"/>
  <c r="O100" i="73"/>
  <c r="N100" i="73"/>
  <c r="M100" i="73"/>
  <c r="L100" i="73"/>
  <c r="K100" i="73"/>
  <c r="J100" i="73"/>
  <c r="I100" i="73"/>
  <c r="H100" i="73"/>
  <c r="G100" i="73"/>
  <c r="F100" i="73"/>
  <c r="P99" i="73"/>
  <c r="O99" i="73"/>
  <c r="N99" i="73"/>
  <c r="M99" i="73"/>
  <c r="P98" i="73"/>
  <c r="O98" i="73"/>
  <c r="N98" i="73"/>
  <c r="M98" i="73"/>
  <c r="L98" i="73"/>
  <c r="K98" i="73"/>
  <c r="J98" i="73"/>
  <c r="I98" i="73"/>
  <c r="H98" i="73"/>
  <c r="G98" i="73"/>
  <c r="F98" i="73"/>
  <c r="P97" i="73"/>
  <c r="O97" i="73"/>
  <c r="N97" i="73"/>
  <c r="M97" i="73"/>
  <c r="L97" i="73"/>
  <c r="K97" i="73"/>
  <c r="J97" i="73"/>
  <c r="I97" i="73"/>
  <c r="H97" i="73"/>
  <c r="G97" i="73"/>
  <c r="F97" i="73"/>
  <c r="P96" i="73"/>
  <c r="O96" i="73"/>
  <c r="N96" i="73"/>
  <c r="M96" i="73"/>
  <c r="L96" i="73"/>
  <c r="K96" i="73"/>
  <c r="J96" i="73"/>
  <c r="I96" i="73"/>
  <c r="H96" i="73"/>
  <c r="G96" i="73"/>
  <c r="F96" i="73"/>
  <c r="P95" i="73"/>
  <c r="O95" i="73"/>
  <c r="N95" i="73"/>
  <c r="M95" i="73"/>
  <c r="L95" i="73"/>
  <c r="K95" i="73"/>
  <c r="J95" i="73"/>
  <c r="I95" i="73"/>
  <c r="H95" i="73"/>
  <c r="G95" i="73"/>
  <c r="F95" i="73"/>
  <c r="P94" i="73"/>
  <c r="O94" i="73"/>
  <c r="N94" i="73"/>
  <c r="M94" i="73"/>
  <c r="P93" i="73"/>
  <c r="O93" i="73"/>
  <c r="N93" i="73"/>
  <c r="M93" i="73"/>
  <c r="L93" i="73"/>
  <c r="K93" i="73"/>
  <c r="J93" i="73"/>
  <c r="I93" i="73"/>
  <c r="H93" i="73"/>
  <c r="G93" i="73"/>
  <c r="F93" i="73"/>
  <c r="P92" i="73"/>
  <c r="O92" i="73"/>
  <c r="N92" i="73"/>
  <c r="M92" i="73"/>
  <c r="L92" i="73"/>
  <c r="K92" i="73"/>
  <c r="J92" i="73"/>
  <c r="I92" i="73"/>
  <c r="H92" i="73"/>
  <c r="G92" i="73"/>
  <c r="F92" i="73"/>
  <c r="P91" i="73"/>
  <c r="O91" i="73"/>
  <c r="N91" i="73"/>
  <c r="M91" i="73"/>
  <c r="L91" i="73"/>
  <c r="K91" i="73"/>
  <c r="J91" i="73"/>
  <c r="I91" i="73"/>
  <c r="H91" i="73"/>
  <c r="G91" i="73"/>
  <c r="F91" i="73"/>
  <c r="P90" i="73"/>
  <c r="O90" i="73"/>
  <c r="N90" i="73"/>
  <c r="M90" i="73"/>
  <c r="L90" i="73"/>
  <c r="K90" i="73"/>
  <c r="J90" i="73"/>
  <c r="I90" i="73"/>
  <c r="H90" i="73"/>
  <c r="G90" i="73"/>
  <c r="F90" i="73"/>
  <c r="P89" i="73"/>
  <c r="O89" i="73"/>
  <c r="N89" i="73"/>
  <c r="M89" i="73"/>
  <c r="L89" i="73"/>
  <c r="K89" i="73"/>
  <c r="J89" i="73"/>
  <c r="I89" i="73"/>
  <c r="H89" i="73"/>
  <c r="G89" i="73"/>
  <c r="F89" i="73"/>
  <c r="P88" i="73"/>
  <c r="O88" i="73"/>
  <c r="N88" i="73"/>
  <c r="M88" i="73"/>
  <c r="P87" i="73"/>
  <c r="O87" i="73"/>
  <c r="N87" i="73"/>
  <c r="M87" i="73"/>
  <c r="L87" i="73"/>
  <c r="K87" i="73"/>
  <c r="J87" i="73"/>
  <c r="I87" i="73"/>
  <c r="H87" i="73"/>
  <c r="G87" i="73"/>
  <c r="F87" i="73"/>
  <c r="P86" i="73"/>
  <c r="Q86" i="73" s="1"/>
  <c r="O86" i="73"/>
  <c r="N86" i="73"/>
  <c r="M86" i="73"/>
  <c r="L86" i="73"/>
  <c r="K86" i="73"/>
  <c r="J86" i="73"/>
  <c r="I86" i="73"/>
  <c r="H86" i="73"/>
  <c r="G86" i="73"/>
  <c r="F86" i="73"/>
  <c r="P85" i="73"/>
  <c r="O85" i="73"/>
  <c r="N85" i="73"/>
  <c r="M85" i="73"/>
  <c r="L85" i="73"/>
  <c r="K85" i="73"/>
  <c r="J85" i="73"/>
  <c r="I85" i="73"/>
  <c r="H85" i="73"/>
  <c r="G85" i="73"/>
  <c r="F85" i="73"/>
  <c r="P84" i="73"/>
  <c r="O84" i="73"/>
  <c r="N84" i="73"/>
  <c r="M84" i="73"/>
  <c r="L84" i="73"/>
  <c r="K84" i="73"/>
  <c r="J84" i="73"/>
  <c r="I84" i="73"/>
  <c r="H84" i="73"/>
  <c r="G84" i="73"/>
  <c r="F84" i="73"/>
  <c r="P83" i="73"/>
  <c r="O83" i="73"/>
  <c r="N83" i="73"/>
  <c r="M83" i="73"/>
  <c r="P82" i="73"/>
  <c r="O82" i="73"/>
  <c r="N82" i="73"/>
  <c r="M82" i="73"/>
  <c r="L82" i="73"/>
  <c r="K82" i="73"/>
  <c r="J82" i="73"/>
  <c r="I82" i="73"/>
  <c r="H82" i="73"/>
  <c r="G82" i="73"/>
  <c r="F82" i="73"/>
  <c r="P81" i="73"/>
  <c r="O81" i="73"/>
  <c r="N81" i="73"/>
  <c r="M81" i="73"/>
  <c r="L81" i="73"/>
  <c r="K81" i="73"/>
  <c r="J81" i="73"/>
  <c r="I81" i="73"/>
  <c r="H81" i="73"/>
  <c r="G81" i="73"/>
  <c r="F81" i="73"/>
  <c r="P80" i="73"/>
  <c r="O80" i="73"/>
  <c r="N80" i="73"/>
  <c r="M80" i="73"/>
  <c r="L80" i="73"/>
  <c r="K80" i="73"/>
  <c r="J80" i="73"/>
  <c r="I80" i="73"/>
  <c r="H80" i="73"/>
  <c r="G80" i="73"/>
  <c r="F80" i="73"/>
  <c r="P79" i="73"/>
  <c r="O79" i="73"/>
  <c r="N79" i="73"/>
  <c r="M79" i="73"/>
  <c r="L79" i="73"/>
  <c r="K79" i="73"/>
  <c r="J79" i="73"/>
  <c r="I79" i="73"/>
  <c r="H79" i="73"/>
  <c r="G79" i="73"/>
  <c r="F79" i="73"/>
  <c r="F77" i="73"/>
  <c r="P74" i="73"/>
  <c r="O74" i="73"/>
  <c r="N74" i="73"/>
  <c r="M74" i="73"/>
  <c r="L74" i="73"/>
  <c r="K74" i="73"/>
  <c r="J74" i="73"/>
  <c r="I74" i="73"/>
  <c r="H74" i="73"/>
  <c r="G74" i="73"/>
  <c r="F74" i="73"/>
  <c r="P73" i="73"/>
  <c r="O73" i="73"/>
  <c r="N73" i="73"/>
  <c r="M73" i="73"/>
  <c r="L73" i="73"/>
  <c r="K73" i="73"/>
  <c r="J73" i="73"/>
  <c r="I73" i="73"/>
  <c r="H73" i="73"/>
  <c r="G73" i="73"/>
  <c r="F73" i="73"/>
  <c r="P72" i="73"/>
  <c r="O72" i="73"/>
  <c r="N72" i="73"/>
  <c r="M72" i="73"/>
  <c r="L72" i="73"/>
  <c r="K72" i="73"/>
  <c r="J72" i="73"/>
  <c r="I72" i="73"/>
  <c r="H72" i="73"/>
  <c r="G72" i="73"/>
  <c r="F72" i="73"/>
  <c r="P71" i="73"/>
  <c r="O71" i="73"/>
  <c r="N71" i="73"/>
  <c r="M71" i="73"/>
  <c r="L71" i="73"/>
  <c r="K71" i="73"/>
  <c r="J71" i="73"/>
  <c r="I71" i="73"/>
  <c r="H71" i="73"/>
  <c r="G71" i="73"/>
  <c r="F71" i="73"/>
  <c r="P70" i="73"/>
  <c r="O70" i="73"/>
  <c r="N70" i="73"/>
  <c r="M70" i="73"/>
  <c r="L70" i="73"/>
  <c r="K70" i="73"/>
  <c r="J70" i="73"/>
  <c r="I70" i="73"/>
  <c r="H70" i="73"/>
  <c r="G70" i="73"/>
  <c r="F70" i="73"/>
  <c r="P69" i="73"/>
  <c r="O69" i="73"/>
  <c r="N69" i="73"/>
  <c r="M69" i="73"/>
  <c r="L69" i="73"/>
  <c r="K69" i="73"/>
  <c r="J69" i="73"/>
  <c r="I69" i="73"/>
  <c r="H69" i="73"/>
  <c r="G69" i="73"/>
  <c r="F69" i="73"/>
  <c r="P68" i="73"/>
  <c r="O68" i="73"/>
  <c r="N68" i="73"/>
  <c r="M68" i="73"/>
  <c r="L68" i="73"/>
  <c r="K68" i="73"/>
  <c r="J68" i="73"/>
  <c r="I68" i="73"/>
  <c r="H68" i="73"/>
  <c r="G68" i="73"/>
  <c r="F68" i="73"/>
  <c r="P67" i="73"/>
  <c r="O67" i="73"/>
  <c r="N67" i="73"/>
  <c r="M67" i="73"/>
  <c r="L67" i="73"/>
  <c r="K67" i="73"/>
  <c r="J67" i="73"/>
  <c r="I67" i="73"/>
  <c r="H67" i="73"/>
  <c r="G67" i="73"/>
  <c r="F67" i="73"/>
  <c r="P66" i="73"/>
  <c r="O66" i="73"/>
  <c r="N66" i="73"/>
  <c r="M66" i="73"/>
  <c r="L66" i="73"/>
  <c r="K66" i="73"/>
  <c r="J66" i="73"/>
  <c r="I66" i="73"/>
  <c r="H66" i="73"/>
  <c r="G66" i="73"/>
  <c r="F66" i="73"/>
  <c r="P65" i="73"/>
  <c r="V61" i="73" s="1"/>
  <c r="O65" i="73"/>
  <c r="U64" i="73" s="1"/>
  <c r="M65" i="73"/>
  <c r="L65" i="73"/>
  <c r="K65" i="73"/>
  <c r="T61" i="73" s="1"/>
  <c r="J65" i="73"/>
  <c r="I65" i="73"/>
  <c r="H65" i="73"/>
  <c r="G65" i="73"/>
  <c r="F65" i="73"/>
  <c r="S58" i="73" s="1"/>
  <c r="Q64" i="73"/>
  <c r="T63" i="73"/>
  <c r="Q63" i="73"/>
  <c r="Q62" i="73"/>
  <c r="Q61" i="73"/>
  <c r="Q60" i="73"/>
  <c r="T59" i="73"/>
  <c r="Q59" i="73"/>
  <c r="Q58" i="73"/>
  <c r="Q57" i="73"/>
  <c r="Q56" i="73"/>
  <c r="T55" i="73"/>
  <c r="Q55" i="73"/>
  <c r="Q54" i="73"/>
  <c r="Q53" i="73"/>
  <c r="Q52" i="73"/>
  <c r="T51" i="73"/>
  <c r="Q51" i="73"/>
  <c r="Q50" i="73"/>
  <c r="Q49" i="73"/>
  <c r="Q48" i="73"/>
  <c r="T47" i="73"/>
  <c r="Q47" i="73"/>
  <c r="Q46" i="73"/>
  <c r="Q45" i="73"/>
  <c r="Q44" i="73"/>
  <c r="T43" i="73"/>
  <c r="Q43" i="73"/>
  <c r="F41" i="73"/>
  <c r="P38" i="73"/>
  <c r="O38" i="73"/>
  <c r="N38" i="73"/>
  <c r="M38" i="73"/>
  <c r="L38" i="73"/>
  <c r="K38" i="73"/>
  <c r="J38" i="73"/>
  <c r="I38" i="73"/>
  <c r="H38" i="73"/>
  <c r="G38" i="73"/>
  <c r="F38" i="73"/>
  <c r="P37" i="73"/>
  <c r="Q37" i="73" s="1"/>
  <c r="O37" i="73"/>
  <c r="N37" i="73"/>
  <c r="M37" i="73"/>
  <c r="L37" i="73"/>
  <c r="K37" i="73"/>
  <c r="J37" i="73"/>
  <c r="I37" i="73"/>
  <c r="H37" i="73"/>
  <c r="G37" i="73"/>
  <c r="F37" i="73"/>
  <c r="P36" i="73"/>
  <c r="O36" i="73"/>
  <c r="N36" i="73"/>
  <c r="M36" i="73"/>
  <c r="L36" i="73"/>
  <c r="K36" i="73"/>
  <c r="J36" i="73"/>
  <c r="I36" i="73"/>
  <c r="H36" i="73"/>
  <c r="G36" i="73"/>
  <c r="F36" i="73"/>
  <c r="P35" i="73"/>
  <c r="O35" i="73"/>
  <c r="N35" i="73"/>
  <c r="M35" i="73"/>
  <c r="L35" i="73"/>
  <c r="K35" i="73"/>
  <c r="J35" i="73"/>
  <c r="I35" i="73"/>
  <c r="H35" i="73"/>
  <c r="G35" i="73"/>
  <c r="F35" i="73"/>
  <c r="P34" i="73"/>
  <c r="O34" i="73"/>
  <c r="N34" i="73"/>
  <c r="M34" i="73"/>
  <c r="L34" i="73"/>
  <c r="K34" i="73"/>
  <c r="J34" i="73"/>
  <c r="I34" i="73"/>
  <c r="H34" i="73"/>
  <c r="G34" i="73"/>
  <c r="F34" i="73"/>
  <c r="P33" i="73"/>
  <c r="O33" i="73"/>
  <c r="N33" i="73"/>
  <c r="M33" i="73"/>
  <c r="L33" i="73"/>
  <c r="K33" i="73"/>
  <c r="J33" i="73"/>
  <c r="I33" i="73"/>
  <c r="H33" i="73"/>
  <c r="G33" i="73"/>
  <c r="F33" i="73"/>
  <c r="P32" i="73"/>
  <c r="Q32" i="73" s="1"/>
  <c r="O32" i="73"/>
  <c r="N32" i="73"/>
  <c r="M32" i="73"/>
  <c r="L32" i="73"/>
  <c r="K32" i="73"/>
  <c r="J32" i="73"/>
  <c r="I32" i="73"/>
  <c r="H32" i="73"/>
  <c r="G32" i="73"/>
  <c r="F32" i="73"/>
  <c r="P31" i="73"/>
  <c r="O31" i="73"/>
  <c r="N31" i="73"/>
  <c r="M31" i="73"/>
  <c r="L31" i="73"/>
  <c r="K31" i="73"/>
  <c r="J31" i="73"/>
  <c r="I31" i="73"/>
  <c r="H31" i="73"/>
  <c r="G31" i="73"/>
  <c r="F31" i="73"/>
  <c r="N101" i="73"/>
  <c r="T22" i="73"/>
  <c r="S27" i="73"/>
  <c r="T28" i="73"/>
  <c r="Q28" i="73"/>
  <c r="T27" i="73"/>
  <c r="Q27" i="73"/>
  <c r="Q26" i="73"/>
  <c r="Q25" i="73"/>
  <c r="T24" i="73"/>
  <c r="Q24" i="73"/>
  <c r="V23" i="73"/>
  <c r="T23" i="73"/>
  <c r="Q23" i="73"/>
  <c r="Q22" i="73"/>
  <c r="T21" i="73"/>
  <c r="Q21" i="73"/>
  <c r="T20" i="73"/>
  <c r="Q20" i="73"/>
  <c r="T19" i="73"/>
  <c r="Q19" i="73"/>
  <c r="T18" i="73"/>
  <c r="Q18" i="73"/>
  <c r="T17" i="73"/>
  <c r="Q17" i="73"/>
  <c r="V16" i="73"/>
  <c r="T16" i="73"/>
  <c r="Q16" i="73"/>
  <c r="T15" i="73"/>
  <c r="Q15" i="73"/>
  <c r="T14" i="73"/>
  <c r="Q14" i="73"/>
  <c r="T13" i="73"/>
  <c r="Q13" i="73"/>
  <c r="T12" i="73"/>
  <c r="Q12" i="73"/>
  <c r="T11" i="73"/>
  <c r="Q11" i="73"/>
  <c r="T10" i="73"/>
  <c r="Q10" i="73"/>
  <c r="T9" i="73"/>
  <c r="Q9" i="73"/>
  <c r="T8" i="73"/>
  <c r="Q8" i="73"/>
  <c r="T7" i="73"/>
  <c r="Q7" i="73"/>
  <c r="P100" i="72"/>
  <c r="O100" i="72"/>
  <c r="N100" i="72"/>
  <c r="M100" i="72"/>
  <c r="L100" i="72"/>
  <c r="K100" i="72"/>
  <c r="J100" i="72"/>
  <c r="I100" i="72"/>
  <c r="H100" i="72"/>
  <c r="G100" i="72"/>
  <c r="F100" i="72"/>
  <c r="P99" i="72"/>
  <c r="O99" i="72"/>
  <c r="N99" i="72"/>
  <c r="M99" i="72"/>
  <c r="P98" i="72"/>
  <c r="O98" i="72"/>
  <c r="N98" i="72"/>
  <c r="M98" i="72"/>
  <c r="L98" i="72"/>
  <c r="K98" i="72"/>
  <c r="J98" i="72"/>
  <c r="I98" i="72"/>
  <c r="H98" i="72"/>
  <c r="G98" i="72"/>
  <c r="F98" i="72"/>
  <c r="P97" i="72"/>
  <c r="O97" i="72"/>
  <c r="N97" i="72"/>
  <c r="M97" i="72"/>
  <c r="L97" i="72"/>
  <c r="K97" i="72"/>
  <c r="J97" i="72"/>
  <c r="I97" i="72"/>
  <c r="H97" i="72"/>
  <c r="G97" i="72"/>
  <c r="F97" i="72"/>
  <c r="P96" i="72"/>
  <c r="O96" i="72"/>
  <c r="N96" i="72"/>
  <c r="M96" i="72"/>
  <c r="L96" i="72"/>
  <c r="K96" i="72"/>
  <c r="J96" i="72"/>
  <c r="I96" i="72"/>
  <c r="H96" i="72"/>
  <c r="G96" i="72"/>
  <c r="F96" i="72"/>
  <c r="P95" i="72"/>
  <c r="O95" i="72"/>
  <c r="N95" i="72"/>
  <c r="M95" i="72"/>
  <c r="L95" i="72"/>
  <c r="K95" i="72"/>
  <c r="J95" i="72"/>
  <c r="I95" i="72"/>
  <c r="H95" i="72"/>
  <c r="G95" i="72"/>
  <c r="F95" i="72"/>
  <c r="P94" i="72"/>
  <c r="O94" i="72"/>
  <c r="N94" i="72"/>
  <c r="M94" i="72"/>
  <c r="P93" i="72"/>
  <c r="O93" i="72"/>
  <c r="N93" i="72"/>
  <c r="M93" i="72"/>
  <c r="L93" i="72"/>
  <c r="K93" i="72"/>
  <c r="J93" i="72"/>
  <c r="I93" i="72"/>
  <c r="H93" i="72"/>
  <c r="G93" i="72"/>
  <c r="F93" i="72"/>
  <c r="P92" i="72"/>
  <c r="O92" i="72"/>
  <c r="N92" i="72"/>
  <c r="M92" i="72"/>
  <c r="L92" i="72"/>
  <c r="K92" i="72"/>
  <c r="J92" i="72"/>
  <c r="I92" i="72"/>
  <c r="H92" i="72"/>
  <c r="G92" i="72"/>
  <c r="F92" i="72"/>
  <c r="P91" i="72"/>
  <c r="O91" i="72"/>
  <c r="N91" i="72"/>
  <c r="M91" i="72"/>
  <c r="L91" i="72"/>
  <c r="K91" i="72"/>
  <c r="J91" i="72"/>
  <c r="I91" i="72"/>
  <c r="H91" i="72"/>
  <c r="G91" i="72"/>
  <c r="F91" i="72"/>
  <c r="P90" i="72"/>
  <c r="O90" i="72"/>
  <c r="N90" i="72"/>
  <c r="M90" i="72"/>
  <c r="L90" i="72"/>
  <c r="K90" i="72"/>
  <c r="J90" i="72"/>
  <c r="I90" i="72"/>
  <c r="H90" i="72"/>
  <c r="G90" i="72"/>
  <c r="F90" i="72"/>
  <c r="P89" i="72"/>
  <c r="O89" i="72"/>
  <c r="N89" i="72"/>
  <c r="M89" i="72"/>
  <c r="L89" i="72"/>
  <c r="K89" i="72"/>
  <c r="J89" i="72"/>
  <c r="I89" i="72"/>
  <c r="H89" i="72"/>
  <c r="G89" i="72"/>
  <c r="F89" i="72"/>
  <c r="P88" i="72"/>
  <c r="O88" i="72"/>
  <c r="N88" i="72"/>
  <c r="M88" i="72"/>
  <c r="P87" i="72"/>
  <c r="O87" i="72"/>
  <c r="N87" i="72"/>
  <c r="M87" i="72"/>
  <c r="L87" i="72"/>
  <c r="K87" i="72"/>
  <c r="J87" i="72"/>
  <c r="I87" i="72"/>
  <c r="H87" i="72"/>
  <c r="G87" i="72"/>
  <c r="F87" i="72"/>
  <c r="P86" i="72"/>
  <c r="Q86" i="72" s="1"/>
  <c r="O86" i="72"/>
  <c r="N86" i="72"/>
  <c r="M86" i="72"/>
  <c r="L86" i="72"/>
  <c r="K86" i="72"/>
  <c r="J86" i="72"/>
  <c r="I86" i="72"/>
  <c r="H86" i="72"/>
  <c r="G86" i="72"/>
  <c r="F86" i="72"/>
  <c r="P85" i="72"/>
  <c r="O85" i="72"/>
  <c r="N85" i="72"/>
  <c r="M85" i="72"/>
  <c r="L85" i="72"/>
  <c r="K85" i="72"/>
  <c r="J85" i="72"/>
  <c r="I85" i="72"/>
  <c r="H85" i="72"/>
  <c r="G85" i="72"/>
  <c r="F85" i="72"/>
  <c r="P84" i="72"/>
  <c r="O84" i="72"/>
  <c r="N84" i="72"/>
  <c r="M84" i="72"/>
  <c r="L84" i="72"/>
  <c r="K84" i="72"/>
  <c r="J84" i="72"/>
  <c r="I84" i="72"/>
  <c r="H84" i="72"/>
  <c r="G84" i="72"/>
  <c r="F84" i="72"/>
  <c r="P83" i="72"/>
  <c r="O83" i="72"/>
  <c r="N83" i="72"/>
  <c r="M83" i="72"/>
  <c r="P82" i="72"/>
  <c r="O82" i="72"/>
  <c r="N82" i="72"/>
  <c r="M82" i="72"/>
  <c r="L82" i="72"/>
  <c r="K82" i="72"/>
  <c r="J82" i="72"/>
  <c r="I82" i="72"/>
  <c r="H82" i="72"/>
  <c r="G82" i="72"/>
  <c r="F82" i="72"/>
  <c r="P81" i="72"/>
  <c r="O81" i="72"/>
  <c r="N81" i="72"/>
  <c r="M81" i="72"/>
  <c r="L81" i="72"/>
  <c r="K81" i="72"/>
  <c r="J81" i="72"/>
  <c r="I81" i="72"/>
  <c r="H81" i="72"/>
  <c r="G81" i="72"/>
  <c r="F81" i="72"/>
  <c r="P80" i="72"/>
  <c r="O80" i="72"/>
  <c r="N80" i="72"/>
  <c r="M80" i="72"/>
  <c r="L80" i="72"/>
  <c r="K80" i="72"/>
  <c r="J80" i="72"/>
  <c r="I80" i="72"/>
  <c r="H80" i="72"/>
  <c r="G80" i="72"/>
  <c r="F80" i="72"/>
  <c r="P79" i="72"/>
  <c r="O79" i="72"/>
  <c r="N79" i="72"/>
  <c r="M79" i="72"/>
  <c r="L79" i="72"/>
  <c r="K79" i="72"/>
  <c r="J79" i="72"/>
  <c r="I79" i="72"/>
  <c r="H79" i="72"/>
  <c r="G79" i="72"/>
  <c r="F79" i="72"/>
  <c r="F77" i="72"/>
  <c r="P74" i="72"/>
  <c r="O74" i="72"/>
  <c r="N74" i="72"/>
  <c r="M74" i="72"/>
  <c r="L74" i="72"/>
  <c r="K74" i="72"/>
  <c r="J74" i="72"/>
  <c r="I74" i="72"/>
  <c r="H74" i="72"/>
  <c r="G74" i="72"/>
  <c r="F74" i="72"/>
  <c r="P73" i="72"/>
  <c r="O73" i="72"/>
  <c r="N73" i="72"/>
  <c r="M73" i="72"/>
  <c r="L73" i="72"/>
  <c r="K73" i="72"/>
  <c r="J73" i="72"/>
  <c r="I73" i="72"/>
  <c r="H73" i="72"/>
  <c r="G73" i="72"/>
  <c r="F73" i="72"/>
  <c r="P72" i="72"/>
  <c r="O72" i="72"/>
  <c r="N72" i="72"/>
  <c r="M72" i="72"/>
  <c r="L72" i="72"/>
  <c r="K72" i="72"/>
  <c r="J72" i="72"/>
  <c r="I72" i="72"/>
  <c r="H72" i="72"/>
  <c r="G72" i="72"/>
  <c r="F72" i="72"/>
  <c r="P71" i="72"/>
  <c r="O71" i="72"/>
  <c r="N71" i="72"/>
  <c r="M71" i="72"/>
  <c r="L71" i="72"/>
  <c r="K71" i="72"/>
  <c r="J71" i="72"/>
  <c r="I71" i="72"/>
  <c r="H71" i="72"/>
  <c r="G71" i="72"/>
  <c r="F71" i="72"/>
  <c r="P70" i="72"/>
  <c r="O70" i="72"/>
  <c r="N70" i="72"/>
  <c r="M70" i="72"/>
  <c r="L70" i="72"/>
  <c r="K70" i="72"/>
  <c r="J70" i="72"/>
  <c r="I70" i="72"/>
  <c r="H70" i="72"/>
  <c r="G70" i="72"/>
  <c r="F70" i="72"/>
  <c r="P69" i="72"/>
  <c r="O69" i="72"/>
  <c r="N69" i="72"/>
  <c r="M69" i="72"/>
  <c r="L69" i="72"/>
  <c r="K69" i="72"/>
  <c r="J69" i="72"/>
  <c r="I69" i="72"/>
  <c r="H69" i="72"/>
  <c r="G69" i="72"/>
  <c r="F69" i="72"/>
  <c r="P68" i="72"/>
  <c r="O68" i="72"/>
  <c r="N68" i="72"/>
  <c r="M68" i="72"/>
  <c r="L68" i="72"/>
  <c r="K68" i="72"/>
  <c r="J68" i="72"/>
  <c r="I68" i="72"/>
  <c r="H68" i="72"/>
  <c r="G68" i="72"/>
  <c r="F68" i="72"/>
  <c r="P67" i="72"/>
  <c r="O67" i="72"/>
  <c r="N67" i="72"/>
  <c r="M67" i="72"/>
  <c r="L67" i="72"/>
  <c r="K67" i="72"/>
  <c r="J67" i="72"/>
  <c r="I67" i="72"/>
  <c r="H67" i="72"/>
  <c r="G67" i="72"/>
  <c r="F67" i="72"/>
  <c r="P66" i="72"/>
  <c r="O66" i="72"/>
  <c r="N66" i="72"/>
  <c r="M66" i="72"/>
  <c r="L66" i="72"/>
  <c r="K66" i="72"/>
  <c r="J66" i="72"/>
  <c r="I66" i="72"/>
  <c r="H66" i="72"/>
  <c r="G66" i="72"/>
  <c r="F66" i="72"/>
  <c r="P65" i="72"/>
  <c r="V61" i="72" s="1"/>
  <c r="O65" i="72"/>
  <c r="U61" i="72" s="1"/>
  <c r="M65" i="72"/>
  <c r="L65" i="72"/>
  <c r="K65" i="72"/>
  <c r="J65" i="72"/>
  <c r="I65" i="72"/>
  <c r="H65" i="72"/>
  <c r="G65" i="72"/>
  <c r="F65" i="72"/>
  <c r="S64" i="72" s="1"/>
  <c r="T64" i="72"/>
  <c r="Q64" i="72"/>
  <c r="T63" i="72"/>
  <c r="Q63" i="72"/>
  <c r="T62" i="72"/>
  <c r="Q62" i="72"/>
  <c r="T61" i="72"/>
  <c r="Q61" i="72"/>
  <c r="T60" i="72"/>
  <c r="Q60" i="72"/>
  <c r="T59" i="72"/>
  <c r="Q59" i="72"/>
  <c r="T58" i="72"/>
  <c r="Q58" i="72"/>
  <c r="T57" i="72"/>
  <c r="Q57" i="72"/>
  <c r="T56" i="72"/>
  <c r="Q56" i="72"/>
  <c r="T55" i="72"/>
  <c r="Q55" i="72"/>
  <c r="T54" i="72"/>
  <c r="Q54" i="72"/>
  <c r="T53" i="72"/>
  <c r="Q53" i="72"/>
  <c r="T52" i="72"/>
  <c r="Q52" i="72"/>
  <c r="T51" i="72"/>
  <c r="Q51" i="72"/>
  <c r="T50" i="72"/>
  <c r="Q50" i="72"/>
  <c r="T49" i="72"/>
  <c r="Q49" i="72"/>
  <c r="T48" i="72"/>
  <c r="Q48" i="72"/>
  <c r="T47" i="72"/>
  <c r="Q47" i="72"/>
  <c r="T46" i="72"/>
  <c r="Q46" i="72"/>
  <c r="T45" i="72"/>
  <c r="S45" i="72"/>
  <c r="Q45" i="72"/>
  <c r="T44" i="72"/>
  <c r="Q44" i="72"/>
  <c r="T43" i="72"/>
  <c r="Q43" i="72"/>
  <c r="F41" i="72"/>
  <c r="P38" i="72"/>
  <c r="O38" i="72"/>
  <c r="N38" i="72"/>
  <c r="M38" i="72"/>
  <c r="L38" i="72"/>
  <c r="K38" i="72"/>
  <c r="J38" i="72"/>
  <c r="J110" i="72" s="1"/>
  <c r="I38" i="72"/>
  <c r="H38" i="72"/>
  <c r="G38" i="72"/>
  <c r="F38" i="72"/>
  <c r="P37" i="72"/>
  <c r="O37" i="72"/>
  <c r="N37" i="72"/>
  <c r="M37" i="72"/>
  <c r="L37" i="72"/>
  <c r="K37" i="72"/>
  <c r="J37" i="72"/>
  <c r="I37" i="72"/>
  <c r="H37" i="72"/>
  <c r="G37" i="72"/>
  <c r="F37" i="72"/>
  <c r="P36" i="72"/>
  <c r="O36" i="72"/>
  <c r="N36" i="72"/>
  <c r="M36" i="72"/>
  <c r="L36" i="72"/>
  <c r="K36" i="72"/>
  <c r="J36" i="72"/>
  <c r="I36" i="72"/>
  <c r="H36" i="72"/>
  <c r="G36" i="72"/>
  <c r="F36" i="72"/>
  <c r="P35" i="72"/>
  <c r="O35" i="72"/>
  <c r="N35" i="72"/>
  <c r="N107" i="72" s="1"/>
  <c r="M35" i="72"/>
  <c r="L35" i="72"/>
  <c r="K35" i="72"/>
  <c r="J35" i="72"/>
  <c r="I35" i="72"/>
  <c r="H35" i="72"/>
  <c r="G35" i="72"/>
  <c r="F35" i="72"/>
  <c r="P34" i="72"/>
  <c r="O34" i="72"/>
  <c r="N34" i="72"/>
  <c r="M34" i="72"/>
  <c r="L34" i="72"/>
  <c r="K34" i="72"/>
  <c r="J34" i="72"/>
  <c r="I34" i="72"/>
  <c r="H34" i="72"/>
  <c r="G34" i="72"/>
  <c r="F34" i="72"/>
  <c r="P33" i="72"/>
  <c r="O33" i="72"/>
  <c r="N33" i="72"/>
  <c r="M33" i="72"/>
  <c r="L33" i="72"/>
  <c r="K33" i="72"/>
  <c r="J33" i="72"/>
  <c r="I33" i="72"/>
  <c r="H33" i="72"/>
  <c r="G33" i="72"/>
  <c r="F33" i="72"/>
  <c r="P32" i="72"/>
  <c r="O32" i="72"/>
  <c r="N32" i="72"/>
  <c r="M32" i="72"/>
  <c r="L32" i="72"/>
  <c r="K32" i="72"/>
  <c r="J32" i="72"/>
  <c r="J104" i="72" s="1"/>
  <c r="I32" i="72"/>
  <c r="H32" i="72"/>
  <c r="G32" i="72"/>
  <c r="F32" i="72"/>
  <c r="P31" i="72"/>
  <c r="O31" i="72"/>
  <c r="N31" i="72"/>
  <c r="N103" i="72" s="1"/>
  <c r="M31" i="72"/>
  <c r="L31" i="72"/>
  <c r="K31" i="72"/>
  <c r="J31" i="72"/>
  <c r="I31" i="72"/>
  <c r="H31" i="72"/>
  <c r="G31" i="72"/>
  <c r="F31" i="72"/>
  <c r="P30" i="72"/>
  <c r="O30" i="72"/>
  <c r="N30" i="72"/>
  <c r="M30" i="72"/>
  <c r="L30" i="72"/>
  <c r="K30" i="72"/>
  <c r="J30" i="72"/>
  <c r="J102" i="72" s="1"/>
  <c r="I30" i="72"/>
  <c r="H30" i="72"/>
  <c r="G30" i="72"/>
  <c r="F30" i="72"/>
  <c r="P29" i="72"/>
  <c r="V28" i="72" s="1"/>
  <c r="O29" i="72"/>
  <c r="U10" i="72" s="1"/>
  <c r="N29" i="72"/>
  <c r="N101" i="72" s="1"/>
  <c r="M29" i="72"/>
  <c r="L29" i="72"/>
  <c r="K29" i="72"/>
  <c r="T27" i="72" s="1"/>
  <c r="J29" i="72"/>
  <c r="I29" i="72"/>
  <c r="H29" i="72"/>
  <c r="G29" i="72"/>
  <c r="F29" i="72"/>
  <c r="S27" i="72" s="1"/>
  <c r="Q28" i="72"/>
  <c r="Q27" i="72"/>
  <c r="T26" i="72"/>
  <c r="Q26" i="72"/>
  <c r="V25" i="72"/>
  <c r="Q25" i="72"/>
  <c r="Q24" i="72"/>
  <c r="Q23" i="72"/>
  <c r="V22" i="72"/>
  <c r="Q22" i="72"/>
  <c r="Q21" i="72"/>
  <c r="Q20" i="72"/>
  <c r="V19" i="72"/>
  <c r="Q19" i="72"/>
  <c r="Q18" i="72"/>
  <c r="Q17" i="72"/>
  <c r="V16" i="72"/>
  <c r="Q16" i="72"/>
  <c r="Q15" i="72"/>
  <c r="Q14" i="72"/>
  <c r="V13" i="72"/>
  <c r="Q13" i="72"/>
  <c r="Q12" i="72"/>
  <c r="Q11" i="72"/>
  <c r="V10" i="72"/>
  <c r="Q10" i="72"/>
  <c r="Q9" i="72"/>
  <c r="V8" i="72"/>
  <c r="Q8" i="72"/>
  <c r="Q7" i="72"/>
  <c r="P100" i="71"/>
  <c r="O100" i="71"/>
  <c r="N100" i="71"/>
  <c r="M100" i="71"/>
  <c r="L100" i="71"/>
  <c r="K100" i="71"/>
  <c r="J100" i="71"/>
  <c r="I100" i="71"/>
  <c r="H100" i="71"/>
  <c r="G100" i="71"/>
  <c r="F100" i="71"/>
  <c r="P99" i="71"/>
  <c r="O99" i="71"/>
  <c r="N99" i="71"/>
  <c r="M99" i="71"/>
  <c r="P98" i="71"/>
  <c r="O98" i="71"/>
  <c r="N98" i="71"/>
  <c r="M98" i="71"/>
  <c r="L98" i="71"/>
  <c r="K98" i="71"/>
  <c r="J98" i="71"/>
  <c r="I98" i="71"/>
  <c r="H98" i="71"/>
  <c r="G98" i="71"/>
  <c r="F98" i="71"/>
  <c r="P97" i="71"/>
  <c r="O97" i="71"/>
  <c r="N97" i="71"/>
  <c r="M97" i="71"/>
  <c r="L97" i="71"/>
  <c r="K97" i="71"/>
  <c r="J97" i="71"/>
  <c r="I97" i="71"/>
  <c r="H97" i="71"/>
  <c r="G97" i="71"/>
  <c r="F97" i="71"/>
  <c r="P96" i="71"/>
  <c r="O96" i="71"/>
  <c r="N96" i="71"/>
  <c r="M96" i="71"/>
  <c r="L96" i="71"/>
  <c r="K96" i="71"/>
  <c r="J96" i="71"/>
  <c r="I96" i="71"/>
  <c r="H96" i="71"/>
  <c r="G96" i="71"/>
  <c r="F96" i="71"/>
  <c r="P95" i="71"/>
  <c r="Q95" i="71" s="1"/>
  <c r="O95" i="71"/>
  <c r="N95" i="71"/>
  <c r="M95" i="71"/>
  <c r="L95" i="71"/>
  <c r="K95" i="71"/>
  <c r="J95" i="71"/>
  <c r="I95" i="71"/>
  <c r="H95" i="71"/>
  <c r="G95" i="71"/>
  <c r="F95" i="71"/>
  <c r="P94" i="71"/>
  <c r="O94" i="71"/>
  <c r="N94" i="71"/>
  <c r="M94" i="71"/>
  <c r="P93" i="71"/>
  <c r="O93" i="71"/>
  <c r="N93" i="71"/>
  <c r="M93" i="71"/>
  <c r="L93" i="71"/>
  <c r="K93" i="71"/>
  <c r="J93" i="71"/>
  <c r="I93" i="71"/>
  <c r="H93" i="71"/>
  <c r="G93" i="71"/>
  <c r="F93" i="71"/>
  <c r="P92" i="71"/>
  <c r="O92" i="71"/>
  <c r="N92" i="71"/>
  <c r="M92" i="71"/>
  <c r="L92" i="71"/>
  <c r="K92" i="71"/>
  <c r="J92" i="71"/>
  <c r="I92" i="71"/>
  <c r="H92" i="71"/>
  <c r="G92" i="71"/>
  <c r="F92" i="71"/>
  <c r="P91" i="71"/>
  <c r="O91" i="71"/>
  <c r="N91" i="71"/>
  <c r="M91" i="71"/>
  <c r="L91" i="71"/>
  <c r="K91" i="71"/>
  <c r="J91" i="71"/>
  <c r="I91" i="71"/>
  <c r="H91" i="71"/>
  <c r="G91" i="71"/>
  <c r="F91" i="71"/>
  <c r="P90" i="71"/>
  <c r="Q90" i="71" s="1"/>
  <c r="O90" i="71"/>
  <c r="N90" i="71"/>
  <c r="M90" i="71"/>
  <c r="L90" i="71"/>
  <c r="K90" i="71"/>
  <c r="J90" i="71"/>
  <c r="I90" i="71"/>
  <c r="H90" i="71"/>
  <c r="G90" i="71"/>
  <c r="F90" i="71"/>
  <c r="P89" i="71"/>
  <c r="O89" i="71"/>
  <c r="N89" i="71"/>
  <c r="M89" i="71"/>
  <c r="L89" i="71"/>
  <c r="K89" i="71"/>
  <c r="J89" i="71"/>
  <c r="I89" i="71"/>
  <c r="H89" i="71"/>
  <c r="G89" i="71"/>
  <c r="F89" i="71"/>
  <c r="P88" i="71"/>
  <c r="O88" i="71"/>
  <c r="N88" i="71"/>
  <c r="M88" i="71"/>
  <c r="P87" i="71"/>
  <c r="O87" i="71"/>
  <c r="N87" i="71"/>
  <c r="M87" i="71"/>
  <c r="L87" i="71"/>
  <c r="K87" i="71"/>
  <c r="J87" i="71"/>
  <c r="I87" i="71"/>
  <c r="H87" i="71"/>
  <c r="G87" i="71"/>
  <c r="F87" i="71"/>
  <c r="P86" i="71"/>
  <c r="O86" i="71"/>
  <c r="N86" i="71"/>
  <c r="M86" i="71"/>
  <c r="L86" i="71"/>
  <c r="K86" i="71"/>
  <c r="J86" i="71"/>
  <c r="I86" i="71"/>
  <c r="H86" i="71"/>
  <c r="G86" i="71"/>
  <c r="F86" i="71"/>
  <c r="P85" i="71"/>
  <c r="O85" i="71"/>
  <c r="N85" i="71"/>
  <c r="M85" i="71"/>
  <c r="L85" i="71"/>
  <c r="K85" i="71"/>
  <c r="J85" i="71"/>
  <c r="I85" i="71"/>
  <c r="H85" i="71"/>
  <c r="G85" i="71"/>
  <c r="F85" i="71"/>
  <c r="P84" i="71"/>
  <c r="O84" i="71"/>
  <c r="N84" i="71"/>
  <c r="M84" i="71"/>
  <c r="L84" i="71"/>
  <c r="K84" i="71"/>
  <c r="J84" i="71"/>
  <c r="I84" i="71"/>
  <c r="H84" i="71"/>
  <c r="G84" i="71"/>
  <c r="F84" i="71"/>
  <c r="P83" i="71"/>
  <c r="O83" i="71"/>
  <c r="N83" i="71"/>
  <c r="M83" i="71"/>
  <c r="P82" i="71"/>
  <c r="Q82" i="71" s="1"/>
  <c r="O82" i="71"/>
  <c r="N82" i="71"/>
  <c r="M82" i="71"/>
  <c r="L82" i="71"/>
  <c r="K82" i="71"/>
  <c r="J82" i="71"/>
  <c r="I82" i="71"/>
  <c r="H82" i="71"/>
  <c r="G82" i="71"/>
  <c r="F82" i="71"/>
  <c r="P81" i="71"/>
  <c r="O81" i="71"/>
  <c r="Q81" i="71" s="1"/>
  <c r="N81" i="71"/>
  <c r="M81" i="71"/>
  <c r="L81" i="71"/>
  <c r="K81" i="71"/>
  <c r="J81" i="71"/>
  <c r="I81" i="71"/>
  <c r="H81" i="71"/>
  <c r="G81" i="71"/>
  <c r="F81" i="71"/>
  <c r="P80" i="71"/>
  <c r="O80" i="71"/>
  <c r="Q80" i="71" s="1"/>
  <c r="N80" i="71"/>
  <c r="M80" i="71"/>
  <c r="L80" i="71"/>
  <c r="K80" i="71"/>
  <c r="J80" i="71"/>
  <c r="I80" i="71"/>
  <c r="H80" i="71"/>
  <c r="G80" i="71"/>
  <c r="F80" i="71"/>
  <c r="P79" i="71"/>
  <c r="O79" i="71"/>
  <c r="Q79" i="71" s="1"/>
  <c r="N79" i="71"/>
  <c r="M79" i="71"/>
  <c r="L79" i="71"/>
  <c r="K79" i="71"/>
  <c r="J79" i="71"/>
  <c r="I79" i="71"/>
  <c r="H79" i="71"/>
  <c r="G79" i="71"/>
  <c r="F79" i="71"/>
  <c r="F77" i="71"/>
  <c r="P74" i="71"/>
  <c r="O74" i="71"/>
  <c r="N74" i="71"/>
  <c r="M74" i="71"/>
  <c r="L74" i="71"/>
  <c r="K74" i="71"/>
  <c r="J74" i="71"/>
  <c r="I74" i="71"/>
  <c r="H74" i="71"/>
  <c r="G74" i="71"/>
  <c r="F74" i="71"/>
  <c r="P73" i="71"/>
  <c r="O73" i="71"/>
  <c r="N73" i="71"/>
  <c r="M73" i="71"/>
  <c r="L73" i="71"/>
  <c r="K73" i="71"/>
  <c r="J73" i="71"/>
  <c r="I73" i="71"/>
  <c r="H73" i="71"/>
  <c r="G73" i="71"/>
  <c r="F73" i="71"/>
  <c r="S73" i="71" s="1"/>
  <c r="P72" i="71"/>
  <c r="O72" i="71"/>
  <c r="N72" i="71"/>
  <c r="M72" i="71"/>
  <c r="L72" i="71"/>
  <c r="K72" i="71"/>
  <c r="J72" i="71"/>
  <c r="I72" i="71"/>
  <c r="H72" i="71"/>
  <c r="G72" i="71"/>
  <c r="F72" i="71"/>
  <c r="P71" i="71"/>
  <c r="O71" i="71"/>
  <c r="N71" i="71"/>
  <c r="M71" i="71"/>
  <c r="L71" i="71"/>
  <c r="K71" i="71"/>
  <c r="J71" i="71"/>
  <c r="I71" i="71"/>
  <c r="H71" i="71"/>
  <c r="G71" i="71"/>
  <c r="F71" i="71"/>
  <c r="P70" i="71"/>
  <c r="O70" i="71"/>
  <c r="N70" i="71"/>
  <c r="M70" i="71"/>
  <c r="L70" i="71"/>
  <c r="K70" i="71"/>
  <c r="J70" i="71"/>
  <c r="I70" i="71"/>
  <c r="H70" i="71"/>
  <c r="G70" i="71"/>
  <c r="F70" i="71"/>
  <c r="P69" i="71"/>
  <c r="O69" i="71"/>
  <c r="N69" i="71"/>
  <c r="M69" i="71"/>
  <c r="L69" i="71"/>
  <c r="K69" i="71"/>
  <c r="J69" i="71"/>
  <c r="I69" i="71"/>
  <c r="H69" i="71"/>
  <c r="G69" i="71"/>
  <c r="F69" i="71"/>
  <c r="P68" i="71"/>
  <c r="O68" i="71"/>
  <c r="N68" i="71"/>
  <c r="M68" i="71"/>
  <c r="L68" i="71"/>
  <c r="K68" i="71"/>
  <c r="J68" i="71"/>
  <c r="I68" i="71"/>
  <c r="H68" i="71"/>
  <c r="G68" i="71"/>
  <c r="F68" i="71"/>
  <c r="P67" i="71"/>
  <c r="O67" i="71"/>
  <c r="N67" i="71"/>
  <c r="M67" i="71"/>
  <c r="L67" i="71"/>
  <c r="K67" i="71"/>
  <c r="J67" i="71"/>
  <c r="I67" i="71"/>
  <c r="H67" i="71"/>
  <c r="G67" i="71"/>
  <c r="F67" i="71"/>
  <c r="P66" i="71"/>
  <c r="O66" i="71"/>
  <c r="N66" i="71"/>
  <c r="M66" i="71"/>
  <c r="L66" i="71"/>
  <c r="K66" i="71"/>
  <c r="J66" i="71"/>
  <c r="I66" i="71"/>
  <c r="H66" i="71"/>
  <c r="G66" i="71"/>
  <c r="F66" i="71"/>
  <c r="P65" i="71"/>
  <c r="V61" i="71" s="1"/>
  <c r="O65" i="71"/>
  <c r="U64" i="71" s="1"/>
  <c r="M65" i="71"/>
  <c r="L65" i="71"/>
  <c r="K65" i="71"/>
  <c r="T63" i="71" s="1"/>
  <c r="J65" i="71"/>
  <c r="I65" i="71"/>
  <c r="H65" i="71"/>
  <c r="G65" i="71"/>
  <c r="F65" i="71"/>
  <c r="S61" i="71" s="1"/>
  <c r="Q64" i="71"/>
  <c r="Q63" i="71"/>
  <c r="Q62" i="71"/>
  <c r="Q61" i="71"/>
  <c r="Q60" i="71"/>
  <c r="Q59" i="71"/>
  <c r="Q58" i="71"/>
  <c r="Q57" i="71"/>
  <c r="Q56" i="71"/>
  <c r="Q55" i="71"/>
  <c r="U54" i="71"/>
  <c r="Q54" i="71"/>
  <c r="Q53" i="71"/>
  <c r="Q52" i="71"/>
  <c r="Q51" i="71"/>
  <c r="Q50" i="71"/>
  <c r="S49" i="71"/>
  <c r="Q49" i="71"/>
  <c r="Q48" i="71"/>
  <c r="Q47" i="71"/>
  <c r="U46" i="71"/>
  <c r="Q46" i="71"/>
  <c r="Q45" i="71"/>
  <c r="Q44" i="71"/>
  <c r="Q43" i="71"/>
  <c r="F41" i="71"/>
  <c r="P38" i="71"/>
  <c r="O38" i="71"/>
  <c r="N38" i="71"/>
  <c r="M38" i="71"/>
  <c r="L38" i="71"/>
  <c r="K38" i="71"/>
  <c r="J38" i="71"/>
  <c r="I38" i="71"/>
  <c r="H38" i="71"/>
  <c r="G38" i="71"/>
  <c r="F38" i="71"/>
  <c r="P37" i="71"/>
  <c r="O37" i="71"/>
  <c r="N37" i="71"/>
  <c r="M37" i="71"/>
  <c r="L37" i="71"/>
  <c r="K37" i="71"/>
  <c r="J37" i="71"/>
  <c r="I37" i="71"/>
  <c r="H37" i="71"/>
  <c r="G37" i="71"/>
  <c r="F37" i="71"/>
  <c r="P36" i="71"/>
  <c r="O36" i="71"/>
  <c r="N36" i="71"/>
  <c r="M36" i="71"/>
  <c r="L36" i="71"/>
  <c r="K36" i="71"/>
  <c r="J36" i="71"/>
  <c r="I36" i="71"/>
  <c r="H36" i="71"/>
  <c r="G36" i="71"/>
  <c r="F36" i="71"/>
  <c r="P35" i="71"/>
  <c r="O35" i="71"/>
  <c r="N35" i="71"/>
  <c r="N107" i="71" s="1"/>
  <c r="M35" i="71"/>
  <c r="L35" i="71"/>
  <c r="K35" i="71"/>
  <c r="J35" i="71"/>
  <c r="I35" i="71"/>
  <c r="H35" i="71"/>
  <c r="G35" i="71"/>
  <c r="F35" i="71"/>
  <c r="P34" i="71"/>
  <c r="O34" i="71"/>
  <c r="N34" i="71"/>
  <c r="M34" i="71"/>
  <c r="L34" i="71"/>
  <c r="K34" i="71"/>
  <c r="J34" i="71"/>
  <c r="I34" i="71"/>
  <c r="H34" i="71"/>
  <c r="G34" i="71"/>
  <c r="F34" i="71"/>
  <c r="P33" i="71"/>
  <c r="O33" i="71"/>
  <c r="N33" i="71"/>
  <c r="M33" i="71"/>
  <c r="L33" i="71"/>
  <c r="K33" i="71"/>
  <c r="J33" i="71"/>
  <c r="I33" i="71"/>
  <c r="H33" i="71"/>
  <c r="G33" i="71"/>
  <c r="F33" i="71"/>
  <c r="P32" i="71"/>
  <c r="O32" i="71"/>
  <c r="N32" i="71"/>
  <c r="M32" i="71"/>
  <c r="L32" i="71"/>
  <c r="K32" i="71"/>
  <c r="J32" i="71"/>
  <c r="I32" i="71"/>
  <c r="H32" i="71"/>
  <c r="G32" i="71"/>
  <c r="F32" i="71"/>
  <c r="P31" i="71"/>
  <c r="O31" i="71"/>
  <c r="N31" i="71"/>
  <c r="M31" i="71"/>
  <c r="L31" i="71"/>
  <c r="K31" i="71"/>
  <c r="J31" i="71"/>
  <c r="I31" i="71"/>
  <c r="H31" i="71"/>
  <c r="G31" i="71"/>
  <c r="F31" i="71"/>
  <c r="P30" i="71"/>
  <c r="O30" i="71"/>
  <c r="N30" i="71"/>
  <c r="M30" i="71"/>
  <c r="L30" i="71"/>
  <c r="K30" i="71"/>
  <c r="J30" i="71"/>
  <c r="I30" i="71"/>
  <c r="H30" i="71"/>
  <c r="G30" i="71"/>
  <c r="F30" i="71"/>
  <c r="P29" i="71"/>
  <c r="V28" i="71" s="1"/>
  <c r="O29" i="71"/>
  <c r="U21" i="71" s="1"/>
  <c r="N29" i="71"/>
  <c r="N101" i="71" s="1"/>
  <c r="M29" i="71"/>
  <c r="L29" i="71"/>
  <c r="K29" i="71"/>
  <c r="T23" i="71" s="1"/>
  <c r="J29" i="71"/>
  <c r="I29" i="71"/>
  <c r="H29" i="71"/>
  <c r="G29" i="71"/>
  <c r="F29" i="71"/>
  <c r="S27" i="71" s="1"/>
  <c r="Q28" i="71"/>
  <c r="Q27" i="71"/>
  <c r="Q26" i="71"/>
  <c r="Q25" i="71"/>
  <c r="S24" i="71"/>
  <c r="Q24" i="71"/>
  <c r="Q23" i="71"/>
  <c r="Q22" i="71"/>
  <c r="Q21" i="71"/>
  <c r="Q20" i="71"/>
  <c r="U19" i="71"/>
  <c r="Q19" i="71"/>
  <c r="Q18" i="71"/>
  <c r="Q17" i="71"/>
  <c r="Q16" i="71"/>
  <c r="Q15" i="71"/>
  <c r="Q14" i="71"/>
  <c r="Q13" i="71"/>
  <c r="V12" i="71"/>
  <c r="Q12" i="71"/>
  <c r="Q11" i="71"/>
  <c r="Q10" i="71"/>
  <c r="Q9" i="71"/>
  <c r="Q8" i="71"/>
  <c r="Q7" i="71"/>
  <c r="G29" i="70"/>
  <c r="H29" i="70"/>
  <c r="I29" i="70"/>
  <c r="J29" i="70"/>
  <c r="K29" i="70"/>
  <c r="L29" i="70"/>
  <c r="M29" i="70"/>
  <c r="N29" i="70"/>
  <c r="N101" i="70" s="1"/>
  <c r="O29" i="70"/>
  <c r="P29" i="70"/>
  <c r="F29" i="70"/>
  <c r="P82" i="70"/>
  <c r="I87" i="70"/>
  <c r="K87" i="70"/>
  <c r="G93" i="70"/>
  <c r="I93" i="70"/>
  <c r="P93" i="70"/>
  <c r="G98" i="70"/>
  <c r="I98" i="70"/>
  <c r="M98" i="70"/>
  <c r="P98" i="70"/>
  <c r="F65" i="70"/>
  <c r="S51" i="70" s="1"/>
  <c r="G65" i="70"/>
  <c r="H65" i="70"/>
  <c r="I65" i="70"/>
  <c r="J65" i="70"/>
  <c r="K65" i="70"/>
  <c r="T64" i="70" s="1"/>
  <c r="L65" i="70"/>
  <c r="M65" i="70"/>
  <c r="O65" i="70"/>
  <c r="U48" i="70" s="1"/>
  <c r="P65" i="70"/>
  <c r="V45" i="70" s="1"/>
  <c r="F80" i="70"/>
  <c r="G80" i="70"/>
  <c r="H80" i="70"/>
  <c r="I80" i="70"/>
  <c r="J80" i="70"/>
  <c r="K80" i="70"/>
  <c r="L80" i="70"/>
  <c r="M80" i="70"/>
  <c r="N80" i="70"/>
  <c r="O80" i="70"/>
  <c r="P80" i="70"/>
  <c r="F81" i="70"/>
  <c r="G81" i="70"/>
  <c r="H81" i="70"/>
  <c r="I81" i="70"/>
  <c r="J81" i="70"/>
  <c r="K81" i="70"/>
  <c r="L81" i="70"/>
  <c r="M81" i="70"/>
  <c r="N81" i="70"/>
  <c r="O81" i="70"/>
  <c r="P81" i="70"/>
  <c r="F82" i="70"/>
  <c r="G82" i="70"/>
  <c r="H82" i="70"/>
  <c r="I82" i="70"/>
  <c r="J82" i="70"/>
  <c r="K82" i="70"/>
  <c r="L82" i="70"/>
  <c r="M82" i="70"/>
  <c r="N82" i="70"/>
  <c r="O82" i="70"/>
  <c r="M83" i="70"/>
  <c r="N83" i="70"/>
  <c r="O83" i="70"/>
  <c r="P83" i="70"/>
  <c r="F84" i="70"/>
  <c r="G84" i="70"/>
  <c r="H84" i="70"/>
  <c r="I84" i="70"/>
  <c r="J84" i="70"/>
  <c r="K84" i="70"/>
  <c r="L84" i="70"/>
  <c r="M84" i="70"/>
  <c r="N84" i="70"/>
  <c r="O84" i="70"/>
  <c r="P84" i="70"/>
  <c r="F85" i="70"/>
  <c r="G85" i="70"/>
  <c r="H85" i="70"/>
  <c r="I85" i="70"/>
  <c r="J85" i="70"/>
  <c r="K85" i="70"/>
  <c r="L85" i="70"/>
  <c r="M85" i="70"/>
  <c r="N85" i="70"/>
  <c r="O85" i="70"/>
  <c r="P85" i="70"/>
  <c r="F86" i="70"/>
  <c r="G86" i="70"/>
  <c r="H86" i="70"/>
  <c r="I86" i="70"/>
  <c r="J86" i="70"/>
  <c r="K86" i="70"/>
  <c r="L86" i="70"/>
  <c r="M86" i="70"/>
  <c r="N86" i="70"/>
  <c r="O86" i="70"/>
  <c r="P86" i="70"/>
  <c r="F87" i="70"/>
  <c r="G87" i="70"/>
  <c r="H87" i="70"/>
  <c r="J87" i="70"/>
  <c r="L87" i="70"/>
  <c r="M87" i="70"/>
  <c r="N87" i="70"/>
  <c r="O87" i="70"/>
  <c r="P87" i="70"/>
  <c r="M88" i="70"/>
  <c r="N88" i="70"/>
  <c r="O88" i="70"/>
  <c r="P88" i="70"/>
  <c r="F89" i="70"/>
  <c r="G89" i="70"/>
  <c r="H89" i="70"/>
  <c r="I89" i="70"/>
  <c r="J89" i="70"/>
  <c r="K89" i="70"/>
  <c r="L89" i="70"/>
  <c r="M89" i="70"/>
  <c r="N89" i="70"/>
  <c r="O89" i="70"/>
  <c r="P89" i="70"/>
  <c r="F90" i="70"/>
  <c r="G90" i="70"/>
  <c r="H90" i="70"/>
  <c r="I90" i="70"/>
  <c r="J90" i="70"/>
  <c r="K90" i="70"/>
  <c r="L90" i="70"/>
  <c r="M90" i="70"/>
  <c r="N90" i="70"/>
  <c r="O90" i="70"/>
  <c r="P90" i="70"/>
  <c r="F91" i="70"/>
  <c r="G91" i="70"/>
  <c r="H91" i="70"/>
  <c r="I91" i="70"/>
  <c r="J91" i="70"/>
  <c r="K91" i="70"/>
  <c r="L91" i="70"/>
  <c r="M91" i="70"/>
  <c r="N91" i="70"/>
  <c r="O91" i="70"/>
  <c r="P91" i="70"/>
  <c r="F92" i="70"/>
  <c r="G92" i="70"/>
  <c r="H92" i="70"/>
  <c r="I92" i="70"/>
  <c r="J92" i="70"/>
  <c r="K92" i="70"/>
  <c r="L92" i="70"/>
  <c r="M92" i="70"/>
  <c r="N92" i="70"/>
  <c r="O92" i="70"/>
  <c r="P92" i="70"/>
  <c r="F93" i="70"/>
  <c r="H93" i="70"/>
  <c r="J93" i="70"/>
  <c r="K93" i="70"/>
  <c r="L93" i="70"/>
  <c r="M93" i="70"/>
  <c r="N93" i="70"/>
  <c r="O93" i="70"/>
  <c r="M94" i="70"/>
  <c r="N94" i="70"/>
  <c r="O94" i="70"/>
  <c r="P94" i="70"/>
  <c r="F95" i="70"/>
  <c r="G95" i="70"/>
  <c r="H95" i="70"/>
  <c r="I95" i="70"/>
  <c r="J95" i="70"/>
  <c r="K95" i="70"/>
  <c r="L95" i="70"/>
  <c r="M95" i="70"/>
  <c r="N95" i="70"/>
  <c r="O95" i="70"/>
  <c r="P95" i="70"/>
  <c r="F96" i="70"/>
  <c r="G96" i="70"/>
  <c r="H96" i="70"/>
  <c r="I96" i="70"/>
  <c r="J96" i="70"/>
  <c r="K96" i="70"/>
  <c r="L96" i="70"/>
  <c r="M96" i="70"/>
  <c r="N96" i="70"/>
  <c r="O96" i="70"/>
  <c r="P96" i="70"/>
  <c r="F97" i="70"/>
  <c r="G97" i="70"/>
  <c r="H97" i="70"/>
  <c r="I97" i="70"/>
  <c r="J97" i="70"/>
  <c r="K97" i="70"/>
  <c r="L97" i="70"/>
  <c r="M97" i="70"/>
  <c r="N97" i="70"/>
  <c r="O97" i="70"/>
  <c r="P97" i="70"/>
  <c r="F98" i="70"/>
  <c r="H98" i="70"/>
  <c r="J98" i="70"/>
  <c r="K98" i="70"/>
  <c r="L98" i="70"/>
  <c r="N98" i="70"/>
  <c r="O98" i="70"/>
  <c r="M99" i="70"/>
  <c r="N99" i="70"/>
  <c r="O99" i="70"/>
  <c r="P99" i="70"/>
  <c r="F100" i="70"/>
  <c r="G100" i="70"/>
  <c r="H100" i="70"/>
  <c r="I100" i="70"/>
  <c r="J100" i="70"/>
  <c r="K100" i="70"/>
  <c r="L100" i="70"/>
  <c r="M100" i="70"/>
  <c r="N100" i="70"/>
  <c r="O100" i="70"/>
  <c r="P100" i="70"/>
  <c r="G79" i="70"/>
  <c r="H79" i="70"/>
  <c r="I79" i="70"/>
  <c r="J79" i="70"/>
  <c r="K79" i="70"/>
  <c r="L79" i="70"/>
  <c r="M79" i="70"/>
  <c r="N79" i="70"/>
  <c r="O79" i="70"/>
  <c r="P79" i="70"/>
  <c r="F79" i="70"/>
  <c r="V47" i="70"/>
  <c r="V63" i="70"/>
  <c r="P74" i="70"/>
  <c r="O74" i="70"/>
  <c r="N74" i="70"/>
  <c r="M74" i="70"/>
  <c r="L74" i="70"/>
  <c r="K74" i="70"/>
  <c r="J74" i="70"/>
  <c r="I74" i="70"/>
  <c r="H74" i="70"/>
  <c r="G74" i="70"/>
  <c r="F74" i="70"/>
  <c r="P73" i="70"/>
  <c r="O73" i="70"/>
  <c r="N73" i="70"/>
  <c r="M73" i="70"/>
  <c r="L73" i="70"/>
  <c r="K73" i="70"/>
  <c r="T73" i="70" s="1"/>
  <c r="J73" i="70"/>
  <c r="I73" i="70"/>
  <c r="H73" i="70"/>
  <c r="G73" i="70"/>
  <c r="F73" i="70"/>
  <c r="P72" i="70"/>
  <c r="O72" i="70"/>
  <c r="N72" i="70"/>
  <c r="M72" i="70"/>
  <c r="L72" i="70"/>
  <c r="K72" i="70"/>
  <c r="J72" i="70"/>
  <c r="I72" i="70"/>
  <c r="H72" i="70"/>
  <c r="G72" i="70"/>
  <c r="F72" i="70"/>
  <c r="P71" i="70"/>
  <c r="O71" i="70"/>
  <c r="N71" i="70"/>
  <c r="M71" i="70"/>
  <c r="L71" i="70"/>
  <c r="K71" i="70"/>
  <c r="J71" i="70"/>
  <c r="I71" i="70"/>
  <c r="H71" i="70"/>
  <c r="G71" i="70"/>
  <c r="F71" i="70"/>
  <c r="P70" i="70"/>
  <c r="O70" i="70"/>
  <c r="N70" i="70"/>
  <c r="M70" i="70"/>
  <c r="L70" i="70"/>
  <c r="K70" i="70"/>
  <c r="J70" i="70"/>
  <c r="I70" i="70"/>
  <c r="H70" i="70"/>
  <c r="G70" i="70"/>
  <c r="F70" i="70"/>
  <c r="P69" i="70"/>
  <c r="O69" i="70"/>
  <c r="N69" i="70"/>
  <c r="M69" i="70"/>
  <c r="L69" i="70"/>
  <c r="K69" i="70"/>
  <c r="J69" i="70"/>
  <c r="I69" i="70"/>
  <c r="H69" i="70"/>
  <c r="G69" i="70"/>
  <c r="F69" i="70"/>
  <c r="P68" i="70"/>
  <c r="O68" i="70"/>
  <c r="N68" i="70"/>
  <c r="M68" i="70"/>
  <c r="L68" i="70"/>
  <c r="K68" i="70"/>
  <c r="J68" i="70"/>
  <c r="I68" i="70"/>
  <c r="H68" i="70"/>
  <c r="G68" i="70"/>
  <c r="F68" i="70"/>
  <c r="P67" i="70"/>
  <c r="O67" i="70"/>
  <c r="N67" i="70"/>
  <c r="M67" i="70"/>
  <c r="L67" i="70"/>
  <c r="K67" i="70"/>
  <c r="J67" i="70"/>
  <c r="I67" i="70"/>
  <c r="H67" i="70"/>
  <c r="G67" i="70"/>
  <c r="F67" i="70"/>
  <c r="P66" i="70"/>
  <c r="O66" i="70"/>
  <c r="N66" i="70"/>
  <c r="M66" i="70"/>
  <c r="L66" i="70"/>
  <c r="K66" i="70"/>
  <c r="J66" i="70"/>
  <c r="I66" i="70"/>
  <c r="H66" i="70"/>
  <c r="G66" i="70"/>
  <c r="F66" i="70"/>
  <c r="AJ96" i="86" l="1"/>
  <c r="AH96" i="86"/>
  <c r="O96" i="86"/>
  <c r="AW96" i="86"/>
  <c r="P96" i="86"/>
  <c r="R96" i="86"/>
  <c r="Q96" i="86"/>
  <c r="AW82" i="86"/>
  <c r="AW93" i="86"/>
  <c r="AW90" i="86"/>
  <c r="AW92" i="86"/>
  <c r="AN95" i="86"/>
  <c r="AW72" i="86"/>
  <c r="AW83" i="86"/>
  <c r="AW89" i="86"/>
  <c r="AO95" i="86"/>
  <c r="AQ95" i="86"/>
  <c r="AW77" i="86"/>
  <c r="AW88" i="86"/>
  <c r="AG62" i="86"/>
  <c r="AI62" i="86"/>
  <c r="Q62" i="86"/>
  <c r="O62" i="86"/>
  <c r="AW53" i="86"/>
  <c r="AW52" i="86"/>
  <c r="AW47" i="86"/>
  <c r="AW40" i="86"/>
  <c r="AW54" i="86"/>
  <c r="AW46" i="86"/>
  <c r="AW51" i="86"/>
  <c r="AW60" i="86"/>
  <c r="AR61" i="86"/>
  <c r="AW50" i="86"/>
  <c r="R61" i="86"/>
  <c r="R62" i="86" s="1"/>
  <c r="AS61" i="86"/>
  <c r="AW14" i="86"/>
  <c r="AW27" i="86"/>
  <c r="AW41" i="86"/>
  <c r="AW57" i="86"/>
  <c r="AT61" i="86"/>
  <c r="AW78" i="86"/>
  <c r="AP95" i="86"/>
  <c r="AM61" i="86"/>
  <c r="AU61" i="86"/>
  <c r="AW24" i="86"/>
  <c r="AR95" i="86"/>
  <c r="AW13" i="86"/>
  <c r="AW31" i="86"/>
  <c r="AW43" i="86"/>
  <c r="AW59" i="86"/>
  <c r="AO61" i="86"/>
  <c r="AE61" i="86"/>
  <c r="AW80" i="86"/>
  <c r="AS95" i="86"/>
  <c r="AW23" i="86"/>
  <c r="AW49" i="86"/>
  <c r="AP61" i="86"/>
  <c r="AW70" i="86"/>
  <c r="AW86" i="86"/>
  <c r="AL95" i="86"/>
  <c r="AT95" i="86"/>
  <c r="AW39" i="86"/>
  <c r="AW55" i="86"/>
  <c r="AQ61" i="86"/>
  <c r="AJ61" i="86"/>
  <c r="AJ62" i="86" s="1"/>
  <c r="AW76" i="86"/>
  <c r="AM95" i="86"/>
  <c r="AU95" i="86"/>
  <c r="P33" i="86"/>
  <c r="Q33" i="86"/>
  <c r="R33" i="86"/>
  <c r="AN32" i="86"/>
  <c r="AV32" i="86"/>
  <c r="O33" i="86"/>
  <c r="AO32" i="86"/>
  <c r="AI33" i="86"/>
  <c r="AW33" i="86"/>
  <c r="AG33" i="86"/>
  <c r="AW17" i="86"/>
  <c r="AE32" i="86"/>
  <c r="AW10" i="86"/>
  <c r="AW16" i="86"/>
  <c r="AW19" i="86"/>
  <c r="AJ32" i="86"/>
  <c r="AJ33" i="86" s="1"/>
  <c r="AW20" i="86"/>
  <c r="AP32" i="86"/>
  <c r="M32" i="86"/>
  <c r="AQ32" i="86"/>
  <c r="AR32" i="86"/>
  <c r="AW22" i="86"/>
  <c r="AS32" i="86"/>
  <c r="AW12" i="86"/>
  <c r="AW28" i="86"/>
  <c r="AT32" i="86"/>
  <c r="AW18" i="86"/>
  <c r="AM32" i="86"/>
  <c r="AU32" i="86"/>
  <c r="AJ99" i="85"/>
  <c r="AW99" i="85"/>
  <c r="O99" i="85"/>
  <c r="P99" i="85"/>
  <c r="Q99" i="85"/>
  <c r="R99" i="85"/>
  <c r="AW78" i="85"/>
  <c r="AW76" i="85"/>
  <c r="AW72" i="85"/>
  <c r="AW86" i="85"/>
  <c r="AW91" i="85"/>
  <c r="AW71" i="85"/>
  <c r="AW85" i="85"/>
  <c r="AW93" i="85"/>
  <c r="AS98" i="85"/>
  <c r="AW90" i="85"/>
  <c r="AN98" i="85"/>
  <c r="AW92" i="85"/>
  <c r="AO98" i="85"/>
  <c r="AG65" i="85"/>
  <c r="AI65" i="85"/>
  <c r="Q65" i="85"/>
  <c r="O65" i="85"/>
  <c r="AW39" i="85"/>
  <c r="AW52" i="85"/>
  <c r="AW41" i="85"/>
  <c r="AW54" i="85"/>
  <c r="AW51" i="85"/>
  <c r="AW56" i="85"/>
  <c r="AN64" i="85"/>
  <c r="AV64" i="85"/>
  <c r="AR64" i="85"/>
  <c r="AW30" i="85"/>
  <c r="AW33" i="85"/>
  <c r="AW44" i="85"/>
  <c r="AW50" i="85"/>
  <c r="AW75" i="85"/>
  <c r="AW81" i="85"/>
  <c r="AW84" i="85"/>
  <c r="AW87" i="85"/>
  <c r="AL98" i="85"/>
  <c r="AT98" i="85"/>
  <c r="AW58" i="85"/>
  <c r="AW61" i="85"/>
  <c r="AM98" i="85"/>
  <c r="AU98" i="85"/>
  <c r="AW21" i="85"/>
  <c r="AW29" i="85"/>
  <c r="AW65" i="85"/>
  <c r="AW77" i="85"/>
  <c r="AW18" i="85"/>
  <c r="AW40" i="85"/>
  <c r="AW60" i="85"/>
  <c r="AW63" i="85"/>
  <c r="AE64" i="85"/>
  <c r="AW97" i="85"/>
  <c r="AP98" i="85"/>
  <c r="AW43" i="85"/>
  <c r="AW49" i="85"/>
  <c r="AW80" i="85"/>
  <c r="AW83" i="85"/>
  <c r="R33" i="85"/>
  <c r="AW42" i="85"/>
  <c r="AW45" i="85"/>
  <c r="AW57" i="85"/>
  <c r="AW73" i="85"/>
  <c r="AQ98" i="85"/>
  <c r="AW13" i="85"/>
  <c r="AJ64" i="85"/>
  <c r="AJ65" i="85" s="1"/>
  <c r="AR98" i="85"/>
  <c r="AW55" i="85"/>
  <c r="R64" i="85"/>
  <c r="R65" i="85" s="1"/>
  <c r="AS64" i="85"/>
  <c r="AT64" i="85"/>
  <c r="AM64" i="85"/>
  <c r="AU64" i="85"/>
  <c r="AW47" i="85"/>
  <c r="AO64" i="85"/>
  <c r="AW53" i="85"/>
  <c r="AP64" i="85"/>
  <c r="AQ64" i="85"/>
  <c r="AG33" i="85"/>
  <c r="AJ33" i="85"/>
  <c r="M32" i="85"/>
  <c r="O33" i="85"/>
  <c r="P33" i="85"/>
  <c r="Q33" i="85"/>
  <c r="AO32" i="85"/>
  <c r="AW9" i="85"/>
  <c r="AW17" i="85"/>
  <c r="AW19" i="85"/>
  <c r="AW22" i="85"/>
  <c r="AI32" i="85"/>
  <c r="AI33" i="85" s="1"/>
  <c r="AW12" i="85"/>
  <c r="AW20" i="85"/>
  <c r="AW23" i="85"/>
  <c r="AW16" i="85"/>
  <c r="AW26" i="85"/>
  <c r="AT32" i="85"/>
  <c r="AW8" i="85"/>
  <c r="AW11" i="85"/>
  <c r="AW14" i="85"/>
  <c r="AM32" i="85"/>
  <c r="AU32" i="85"/>
  <c r="AN32" i="85"/>
  <c r="AW7" i="85"/>
  <c r="AW10" i="85"/>
  <c r="AP32" i="85"/>
  <c r="AQ32" i="85"/>
  <c r="AS32" i="85"/>
  <c r="AH99" i="83"/>
  <c r="AJ99" i="83"/>
  <c r="R99" i="83"/>
  <c r="O99" i="83"/>
  <c r="P99" i="83"/>
  <c r="Q99" i="83"/>
  <c r="AP98" i="83"/>
  <c r="AW75" i="83"/>
  <c r="AW83" i="83"/>
  <c r="AW91" i="83"/>
  <c r="AW85" i="83"/>
  <c r="AM98" i="83"/>
  <c r="AU98" i="83"/>
  <c r="AW71" i="83"/>
  <c r="AN98" i="83"/>
  <c r="AW76" i="83"/>
  <c r="AW84" i="83"/>
  <c r="AW92" i="83"/>
  <c r="AO98" i="83"/>
  <c r="AJ65" i="83"/>
  <c r="AG65" i="83"/>
  <c r="O65" i="83"/>
  <c r="P65" i="83"/>
  <c r="Q65" i="83"/>
  <c r="R65" i="83"/>
  <c r="AW40" i="83"/>
  <c r="AW48" i="83"/>
  <c r="AW44" i="83"/>
  <c r="AW63" i="83"/>
  <c r="AW60" i="83"/>
  <c r="AW46" i="83"/>
  <c r="AW45" i="83"/>
  <c r="AW56" i="83"/>
  <c r="AW42" i="83"/>
  <c r="AW61" i="83"/>
  <c r="AW39" i="83"/>
  <c r="AR64" i="83"/>
  <c r="AW43" i="83"/>
  <c r="AW54" i="83"/>
  <c r="AW62" i="83"/>
  <c r="AS64" i="83"/>
  <c r="AW14" i="83"/>
  <c r="AW33" i="83"/>
  <c r="AW59" i="83"/>
  <c r="AW73" i="83"/>
  <c r="AW81" i="83"/>
  <c r="AW89" i="83"/>
  <c r="AW97" i="83"/>
  <c r="AW11" i="83"/>
  <c r="AW47" i="83"/>
  <c r="AW50" i="83"/>
  <c r="AW53" i="83"/>
  <c r="AM64" i="83"/>
  <c r="AW78" i="83"/>
  <c r="AW86" i="83"/>
  <c r="AW94" i="83"/>
  <c r="AN64" i="83"/>
  <c r="AQ98" i="83"/>
  <c r="AW55" i="83"/>
  <c r="AW58" i="83"/>
  <c r="AO64" i="83"/>
  <c r="AW72" i="83"/>
  <c r="AW80" i="83"/>
  <c r="AW88" i="83"/>
  <c r="AW96" i="83"/>
  <c r="AR98" i="83"/>
  <c r="AW26" i="83"/>
  <c r="AO32" i="83"/>
  <c r="AP64" i="83"/>
  <c r="AW93" i="83"/>
  <c r="AS98" i="83"/>
  <c r="R33" i="83"/>
  <c r="AW15" i="83"/>
  <c r="AW23" i="83"/>
  <c r="AP32" i="83"/>
  <c r="AQ64" i="83"/>
  <c r="AW82" i="83"/>
  <c r="AW90" i="83"/>
  <c r="AL98" i="83"/>
  <c r="AT98" i="83"/>
  <c r="AI33" i="83"/>
  <c r="AJ33" i="83"/>
  <c r="Q33" i="83"/>
  <c r="O33" i="83"/>
  <c r="P33" i="83"/>
  <c r="AW9" i="83"/>
  <c r="AW12" i="83"/>
  <c r="AW20" i="83"/>
  <c r="AW31" i="83"/>
  <c r="AW17" i="83"/>
  <c r="AW8" i="83"/>
  <c r="AW19" i="83"/>
  <c r="AW30" i="83"/>
  <c r="AW27" i="83"/>
  <c r="AW7" i="83"/>
  <c r="AW22" i="83"/>
  <c r="AW25" i="83"/>
  <c r="AW28" i="83"/>
  <c r="AW10" i="83"/>
  <c r="AW13" i="83"/>
  <c r="AW16" i="83"/>
  <c r="AQ32" i="83"/>
  <c r="AR32" i="83"/>
  <c r="AW18" i="83"/>
  <c r="AW21" i="83"/>
  <c r="AW24" i="83"/>
  <c r="AS32" i="83"/>
  <c r="AL32" i="83"/>
  <c r="AT32" i="83"/>
  <c r="AM32" i="83"/>
  <c r="AN32" i="83"/>
  <c r="M67" i="93"/>
  <c r="R99" i="82"/>
  <c r="O99" i="82"/>
  <c r="P99" i="82"/>
  <c r="AO98" i="82"/>
  <c r="Q99" i="82"/>
  <c r="AJ99" i="82"/>
  <c r="AW77" i="82"/>
  <c r="AW85" i="82"/>
  <c r="AW93" i="82"/>
  <c r="AW96" i="82"/>
  <c r="AL98" i="82"/>
  <c r="AM98" i="82"/>
  <c r="AU98" i="82"/>
  <c r="AW73" i="82"/>
  <c r="AW81" i="82"/>
  <c r="AW89" i="82"/>
  <c r="AW97" i="82"/>
  <c r="AE64" i="82"/>
  <c r="AW65" i="82"/>
  <c r="AG65" i="82"/>
  <c r="P65" i="82"/>
  <c r="Q65" i="82"/>
  <c r="AW56" i="82"/>
  <c r="AW42" i="82"/>
  <c r="AW50" i="82"/>
  <c r="AW58" i="82"/>
  <c r="AW49" i="82"/>
  <c r="AW57" i="82"/>
  <c r="AQ64" i="82"/>
  <c r="AT98" i="82"/>
  <c r="AW46" i="82"/>
  <c r="AW54" i="82"/>
  <c r="AW62" i="82"/>
  <c r="AW71" i="82"/>
  <c r="AW79" i="82"/>
  <c r="AW87" i="82"/>
  <c r="AW95" i="82"/>
  <c r="AN98" i="82"/>
  <c r="AW99" i="82"/>
  <c r="AW84" i="82"/>
  <c r="AW92" i="82"/>
  <c r="AW40" i="82"/>
  <c r="AW48" i="82"/>
  <c r="AP98" i="82"/>
  <c r="AQ98" i="82"/>
  <c r="AO64" i="82"/>
  <c r="AJ64" i="82"/>
  <c r="AJ65" i="82" s="1"/>
  <c r="AR98" i="82"/>
  <c r="AW25" i="82"/>
  <c r="AW72" i="82"/>
  <c r="AW80" i="82"/>
  <c r="AW88" i="82"/>
  <c r="AS98" i="82"/>
  <c r="AW39" i="82"/>
  <c r="AW47" i="82"/>
  <c r="AW55" i="82"/>
  <c r="AW63" i="82"/>
  <c r="M64" i="82"/>
  <c r="AR64" i="82"/>
  <c r="AW52" i="82"/>
  <c r="AW60" i="82"/>
  <c r="R64" i="82"/>
  <c r="R65" i="82" s="1"/>
  <c r="AS64" i="82"/>
  <c r="AW41" i="82"/>
  <c r="AT64" i="82"/>
  <c r="AM64" i="82"/>
  <c r="AU64" i="82"/>
  <c r="AW43" i="82"/>
  <c r="AW59" i="82"/>
  <c r="AN64" i="82"/>
  <c r="AW45" i="82"/>
  <c r="AW53" i="82"/>
  <c r="AW61" i="82"/>
  <c r="AP64" i="82"/>
  <c r="AG33" i="82"/>
  <c r="M32" i="82"/>
  <c r="R32" i="82"/>
  <c r="AS32" i="82"/>
  <c r="AW33" i="82"/>
  <c r="O33" i="82"/>
  <c r="P33" i="82"/>
  <c r="Q33" i="82"/>
  <c r="R33" i="82"/>
  <c r="AW11" i="82"/>
  <c r="AW19" i="82"/>
  <c r="AW27" i="82"/>
  <c r="AW8" i="82"/>
  <c r="AW16" i="82"/>
  <c r="AW24" i="82"/>
  <c r="AE32" i="82"/>
  <c r="AW15" i="82"/>
  <c r="AJ32" i="82"/>
  <c r="AJ33" i="82" s="1"/>
  <c r="AW20" i="82"/>
  <c r="AW9" i="82"/>
  <c r="AW17" i="82"/>
  <c r="AW21" i="82"/>
  <c r="AM32" i="82"/>
  <c r="AW29" i="82"/>
  <c r="AW10" i="82"/>
  <c r="AW18" i="82"/>
  <c r="AW26" i="82"/>
  <c r="AN32" i="82"/>
  <c r="AW31" i="82"/>
  <c r="AO32" i="82"/>
  <c r="AW12" i="82"/>
  <c r="AW28" i="82"/>
  <c r="AP32" i="82"/>
  <c r="AQ32" i="82"/>
  <c r="AW13" i="82"/>
  <c r="AW14" i="82"/>
  <c r="AW22" i="82"/>
  <c r="AR32" i="82"/>
  <c r="AJ99" i="81"/>
  <c r="AW99" i="81"/>
  <c r="R99" i="81"/>
  <c r="O99" i="81"/>
  <c r="P99" i="81"/>
  <c r="Q99" i="81"/>
  <c r="AW91" i="81"/>
  <c r="AW93" i="81"/>
  <c r="AW82" i="81"/>
  <c r="AW90" i="81"/>
  <c r="AW92" i="81"/>
  <c r="AW83" i="81"/>
  <c r="AP98" i="81"/>
  <c r="AW72" i="81"/>
  <c r="AW88" i="81"/>
  <c r="AW71" i="81"/>
  <c r="AW79" i="81"/>
  <c r="AW87" i="81"/>
  <c r="AM98" i="81"/>
  <c r="AU98" i="81"/>
  <c r="AG65" i="81"/>
  <c r="O65" i="81"/>
  <c r="Q65" i="81"/>
  <c r="P65" i="81"/>
  <c r="AE64" i="81"/>
  <c r="AW43" i="81"/>
  <c r="AW59" i="81"/>
  <c r="AJ64" i="81"/>
  <c r="AJ65" i="81" s="1"/>
  <c r="AW73" i="81"/>
  <c r="AW76" i="81"/>
  <c r="AQ98" i="81"/>
  <c r="AS32" i="81"/>
  <c r="AW47" i="81"/>
  <c r="AW55" i="81"/>
  <c r="AW63" i="81"/>
  <c r="AP64" i="81"/>
  <c r="AR98" i="81"/>
  <c r="AW52" i="81"/>
  <c r="AQ64" i="81"/>
  <c r="AW78" i="81"/>
  <c r="AW81" i="81"/>
  <c r="AW84" i="81"/>
  <c r="M98" i="81"/>
  <c r="AS98" i="81"/>
  <c r="AW46" i="81"/>
  <c r="AW54" i="81"/>
  <c r="AL98" i="81"/>
  <c r="AT98" i="81"/>
  <c r="AW10" i="81"/>
  <c r="AW18" i="81"/>
  <c r="AW23" i="81"/>
  <c r="AW51" i="81"/>
  <c r="AW74" i="81"/>
  <c r="AW77" i="81"/>
  <c r="AW80" i="81"/>
  <c r="AN98" i="81"/>
  <c r="AW7" i="81"/>
  <c r="AW15" i="81"/>
  <c r="AW31" i="81"/>
  <c r="AW40" i="81"/>
  <c r="AW94" i="81"/>
  <c r="AW97" i="81"/>
  <c r="AO98" i="81"/>
  <c r="AE98" i="81"/>
  <c r="AW45" i="81"/>
  <c r="AW48" i="81"/>
  <c r="AO64" i="81"/>
  <c r="AW41" i="81"/>
  <c r="AW44" i="81"/>
  <c r="AW53" i="81"/>
  <c r="M64" i="81"/>
  <c r="AR64" i="81"/>
  <c r="R64" i="81"/>
  <c r="R65" i="81" s="1"/>
  <c r="AS64" i="81"/>
  <c r="AW49" i="81"/>
  <c r="AT64" i="81"/>
  <c r="AM64" i="81"/>
  <c r="AU64" i="81"/>
  <c r="AW33" i="81"/>
  <c r="AI33" i="81"/>
  <c r="AG33" i="81"/>
  <c r="AJ33" i="81"/>
  <c r="O33" i="81"/>
  <c r="P33" i="81"/>
  <c r="AM32" i="81"/>
  <c r="Q33" i="81"/>
  <c r="R33" i="81"/>
  <c r="AW17" i="81"/>
  <c r="AW20" i="81"/>
  <c r="AW14" i="81"/>
  <c r="AW8" i="81"/>
  <c r="AW11" i="81"/>
  <c r="AW21" i="81"/>
  <c r="AW24" i="81"/>
  <c r="AW9" i="81"/>
  <c r="AW16" i="81"/>
  <c r="AW25" i="81"/>
  <c r="AT32" i="81"/>
  <c r="AW12" i="81"/>
  <c r="AW28" i="81"/>
  <c r="AN32" i="81"/>
  <c r="AV32" i="81"/>
  <c r="AO32" i="81"/>
  <c r="AP32" i="81"/>
  <c r="AQ32" i="81"/>
  <c r="AW13" i="81"/>
  <c r="AW29" i="81"/>
  <c r="AR32" i="81"/>
  <c r="P100" i="80"/>
  <c r="Q100" i="80"/>
  <c r="R100" i="80"/>
  <c r="AN99" i="80"/>
  <c r="AP99" i="80"/>
  <c r="AW72" i="80"/>
  <c r="AW80" i="80"/>
  <c r="AW88" i="80"/>
  <c r="AW96" i="80"/>
  <c r="AE99" i="80"/>
  <c r="AW74" i="80"/>
  <c r="AW82" i="80"/>
  <c r="AW90" i="80"/>
  <c r="AW95" i="80"/>
  <c r="AW98" i="80"/>
  <c r="AW81" i="80"/>
  <c r="AW89" i="80"/>
  <c r="AW97" i="80"/>
  <c r="AW91" i="80"/>
  <c r="AO99" i="80"/>
  <c r="AW77" i="80"/>
  <c r="AW85" i="80"/>
  <c r="AW93" i="80"/>
  <c r="AW79" i="80"/>
  <c r="AQ99" i="80"/>
  <c r="AW76" i="80"/>
  <c r="AW84" i="80"/>
  <c r="AW92" i="80"/>
  <c r="AR99" i="80"/>
  <c r="AS99" i="80"/>
  <c r="AW78" i="80"/>
  <c r="AW86" i="80"/>
  <c r="AW94" i="80"/>
  <c r="AL99" i="80"/>
  <c r="AT99" i="80"/>
  <c r="AW83" i="80"/>
  <c r="AM99" i="80"/>
  <c r="AU99" i="80"/>
  <c r="AI66" i="80"/>
  <c r="AJ66" i="80"/>
  <c r="AW66" i="80"/>
  <c r="R66" i="80"/>
  <c r="AL65" i="80"/>
  <c r="AT65" i="80"/>
  <c r="O66" i="80"/>
  <c r="P66" i="80"/>
  <c r="AW46" i="80"/>
  <c r="AW54" i="80"/>
  <c r="AW59" i="80"/>
  <c r="AW45" i="80"/>
  <c r="AW39" i="80"/>
  <c r="AW47" i="80"/>
  <c r="AW55" i="80"/>
  <c r="AW63" i="80"/>
  <c r="AS65" i="80"/>
  <c r="AW41" i="80"/>
  <c r="AW49" i="80"/>
  <c r="AW57" i="80"/>
  <c r="AM65" i="80"/>
  <c r="AW62" i="80"/>
  <c r="AN65" i="80"/>
  <c r="AO65" i="80"/>
  <c r="AW40" i="80"/>
  <c r="AW48" i="80"/>
  <c r="AW56" i="80"/>
  <c r="AW64" i="80"/>
  <c r="AP65" i="80"/>
  <c r="AW53" i="80"/>
  <c r="AQ65" i="80"/>
  <c r="AG33" i="80"/>
  <c r="AJ33" i="80"/>
  <c r="AR32" i="80"/>
  <c r="O33" i="80"/>
  <c r="P33" i="80"/>
  <c r="Q33" i="80"/>
  <c r="R33" i="80"/>
  <c r="AP32" i="80"/>
  <c r="AW11" i="80"/>
  <c r="AW19" i="80"/>
  <c r="AW27" i="80"/>
  <c r="AW9" i="80"/>
  <c r="AW17" i="80"/>
  <c r="AW25" i="80"/>
  <c r="AW13" i="80"/>
  <c r="AW21" i="80"/>
  <c r="AW29" i="80"/>
  <c r="AW10" i="80"/>
  <c r="AW18" i="80"/>
  <c r="AW26" i="80"/>
  <c r="AW23" i="80"/>
  <c r="AW14" i="80"/>
  <c r="AW22" i="80"/>
  <c r="AW30" i="80"/>
  <c r="AS32" i="80"/>
  <c r="AW8" i="80"/>
  <c r="AW16" i="80"/>
  <c r="AW24" i="80"/>
  <c r="AM32" i="80"/>
  <c r="AU32" i="80"/>
  <c r="AN32" i="80"/>
  <c r="AO32" i="80"/>
  <c r="AW12" i="80"/>
  <c r="AW20" i="80"/>
  <c r="AW28" i="80"/>
  <c r="AQ32" i="80"/>
  <c r="AW100" i="79"/>
  <c r="O100" i="79"/>
  <c r="P100" i="79"/>
  <c r="Q100" i="79"/>
  <c r="R100" i="79"/>
  <c r="AM99" i="79"/>
  <c r="AU99" i="79"/>
  <c r="AW95" i="79"/>
  <c r="AW92" i="79"/>
  <c r="AW75" i="79"/>
  <c r="AW86" i="79"/>
  <c r="AO99" i="79"/>
  <c r="AW77" i="79"/>
  <c r="AW80" i="79"/>
  <c r="AW88" i="79"/>
  <c r="AW96" i="79"/>
  <c r="AW85" i="79"/>
  <c r="AW93" i="79"/>
  <c r="AR99" i="79"/>
  <c r="AS99" i="79"/>
  <c r="AW73" i="79"/>
  <c r="AW76" i="79"/>
  <c r="AW79" i="79"/>
  <c r="AL99" i="79"/>
  <c r="AT99" i="79"/>
  <c r="AW81" i="79"/>
  <c r="AW84" i="79"/>
  <c r="AW87" i="79"/>
  <c r="AW83" i="79"/>
  <c r="AQ99" i="79"/>
  <c r="AI66" i="79"/>
  <c r="AJ66" i="79"/>
  <c r="O66" i="79"/>
  <c r="AO65" i="79"/>
  <c r="P66" i="79"/>
  <c r="Q66" i="79"/>
  <c r="R66" i="79"/>
  <c r="AW43" i="79"/>
  <c r="AW51" i="79"/>
  <c r="AW48" i="79"/>
  <c r="AW56" i="79"/>
  <c r="AW59" i="79"/>
  <c r="AW53" i="79"/>
  <c r="AW41" i="79"/>
  <c r="AW62" i="79"/>
  <c r="AP65" i="79"/>
  <c r="AW61" i="79"/>
  <c r="AL65" i="79"/>
  <c r="AT65" i="79"/>
  <c r="AW42" i="79"/>
  <c r="AW45" i="79"/>
  <c r="AN65" i="79"/>
  <c r="AQ65" i="79"/>
  <c r="AW47" i="79"/>
  <c r="AW50" i="79"/>
  <c r="AW52" i="79"/>
  <c r="AW55" i="79"/>
  <c r="AW58" i="79"/>
  <c r="AR65" i="79"/>
  <c r="AS65" i="79"/>
  <c r="AW60" i="79"/>
  <c r="AI33" i="79"/>
  <c r="AG33" i="79"/>
  <c r="AJ33" i="79"/>
  <c r="O33" i="79"/>
  <c r="AS32" i="79"/>
  <c r="AW33" i="79"/>
  <c r="Q33" i="79"/>
  <c r="R33" i="79"/>
  <c r="AW30" i="79"/>
  <c r="AW18" i="79"/>
  <c r="AW23" i="79"/>
  <c r="AW17" i="79"/>
  <c r="AW10" i="79"/>
  <c r="AW13" i="79"/>
  <c r="AN32" i="79"/>
  <c r="AW22" i="79"/>
  <c r="AO32" i="79"/>
  <c r="AM32" i="79"/>
  <c r="AW9" i="79"/>
  <c r="AW25" i="79"/>
  <c r="AW28" i="79"/>
  <c r="AP32" i="79"/>
  <c r="AQ32" i="79"/>
  <c r="AJ100" i="78"/>
  <c r="AG100" i="78"/>
  <c r="O100" i="78"/>
  <c r="P100" i="78"/>
  <c r="Q100" i="78"/>
  <c r="R100" i="78"/>
  <c r="AN99" i="78"/>
  <c r="AO99" i="78"/>
  <c r="AW82" i="78"/>
  <c r="AW90" i="78"/>
  <c r="AW98" i="78"/>
  <c r="AW79" i="78"/>
  <c r="AW87" i="78"/>
  <c r="AW95" i="78"/>
  <c r="AW85" i="78"/>
  <c r="AW93" i="78"/>
  <c r="AE99" i="78"/>
  <c r="AW92" i="78"/>
  <c r="AW96" i="78"/>
  <c r="AW73" i="78"/>
  <c r="AW80" i="78"/>
  <c r="AW86" i="78"/>
  <c r="AW91" i="78"/>
  <c r="AW94" i="78"/>
  <c r="AW97" i="78"/>
  <c r="AQ99" i="78"/>
  <c r="AW89" i="78"/>
  <c r="AW77" i="78"/>
  <c r="M99" i="78"/>
  <c r="AR99" i="78"/>
  <c r="AS99" i="78"/>
  <c r="AW83" i="78"/>
  <c r="AW78" i="78"/>
  <c r="AL99" i="78"/>
  <c r="AT99" i="78"/>
  <c r="AW81" i="78"/>
  <c r="AM99" i="78"/>
  <c r="AU99" i="78"/>
  <c r="AI66" i="78"/>
  <c r="AJ66" i="78"/>
  <c r="AN65" i="78"/>
  <c r="P66" i="78"/>
  <c r="AP65" i="78"/>
  <c r="Q66" i="78"/>
  <c r="R66" i="78"/>
  <c r="O66" i="78"/>
  <c r="AT65" i="78"/>
  <c r="AW42" i="78"/>
  <c r="AW50" i="78"/>
  <c r="AW39" i="78"/>
  <c r="AW47" i="78"/>
  <c r="AW58" i="78"/>
  <c r="AM65" i="78"/>
  <c r="AW56" i="78"/>
  <c r="AW43" i="78"/>
  <c r="AW44" i="78"/>
  <c r="AW61" i="78"/>
  <c r="AO65" i="78"/>
  <c r="AW46" i="78"/>
  <c r="AW52" i="78"/>
  <c r="AQ65" i="78"/>
  <c r="AW40" i="78"/>
  <c r="AW57" i="78"/>
  <c r="AR65" i="78"/>
  <c r="AW45" i="78"/>
  <c r="AS65" i="78"/>
  <c r="AW53" i="78"/>
  <c r="AW62" i="78"/>
  <c r="AJ33" i="78"/>
  <c r="AG33" i="78"/>
  <c r="R33" i="78"/>
  <c r="P33" i="78"/>
  <c r="Q33" i="78"/>
  <c r="AW10" i="78"/>
  <c r="AW18" i="78"/>
  <c r="AW26" i="78"/>
  <c r="AW14" i="78"/>
  <c r="AW22" i="78"/>
  <c r="AW30" i="78"/>
  <c r="AW8" i="78"/>
  <c r="AN32" i="78"/>
  <c r="AW11" i="78"/>
  <c r="AW28" i="78"/>
  <c r="AO32" i="78"/>
  <c r="AW16" i="78"/>
  <c r="AP32" i="78"/>
  <c r="AW13" i="78"/>
  <c r="AW19" i="78"/>
  <c r="AQ32" i="78"/>
  <c r="AW7" i="78"/>
  <c r="AW24" i="78"/>
  <c r="AR32" i="78"/>
  <c r="AW21" i="78"/>
  <c r="AW27" i="78"/>
  <c r="AS32" i="78"/>
  <c r="AW9" i="78"/>
  <c r="AW15" i="78"/>
  <c r="AT32" i="78"/>
  <c r="AW20" i="78"/>
  <c r="AM32" i="78"/>
  <c r="AJ100" i="77"/>
  <c r="O100" i="77"/>
  <c r="AQ99" i="77"/>
  <c r="P100" i="77"/>
  <c r="Q100" i="77"/>
  <c r="R100" i="77"/>
  <c r="AW90" i="77"/>
  <c r="AW81" i="77"/>
  <c r="AW86" i="77"/>
  <c r="AW89" i="77"/>
  <c r="AW97" i="77"/>
  <c r="AW72" i="77"/>
  <c r="AW80" i="77"/>
  <c r="AW76" i="77"/>
  <c r="AW93" i="77"/>
  <c r="AE99" i="77"/>
  <c r="AW78" i="77"/>
  <c r="AW87" i="77"/>
  <c r="AR99" i="77"/>
  <c r="M99" i="77"/>
  <c r="AS99" i="77"/>
  <c r="AW74" i="77"/>
  <c r="AW77" i="77"/>
  <c r="AW83" i="77"/>
  <c r="AL99" i="77"/>
  <c r="AT99" i="77"/>
  <c r="AW75" i="77"/>
  <c r="AM99" i="77"/>
  <c r="AU99" i="77"/>
  <c r="AW94" i="77"/>
  <c r="AW79" i="77"/>
  <c r="AW95" i="77"/>
  <c r="AN99" i="77"/>
  <c r="AW91" i="77"/>
  <c r="AO99" i="77"/>
  <c r="AI66" i="77"/>
  <c r="AJ66" i="77"/>
  <c r="AW46" i="77"/>
  <c r="AW49" i="77"/>
  <c r="AW60" i="77"/>
  <c r="AW57" i="77"/>
  <c r="AW59" i="77"/>
  <c r="AW39" i="77"/>
  <c r="AW63" i="77"/>
  <c r="AT65" i="77"/>
  <c r="P66" i="77"/>
  <c r="Q66" i="77"/>
  <c r="R66" i="77"/>
  <c r="AP65" i="77"/>
  <c r="AW42" i="77"/>
  <c r="AW45" i="77"/>
  <c r="AW48" i="77"/>
  <c r="AS65" i="77"/>
  <c r="AW53" i="77"/>
  <c r="AW56" i="77"/>
  <c r="AM65" i="77"/>
  <c r="AW58" i="77"/>
  <c r="AW61" i="77"/>
  <c r="AO65" i="77"/>
  <c r="AW40" i="77"/>
  <c r="AQ65" i="77"/>
  <c r="AR65" i="77"/>
  <c r="AG33" i="77"/>
  <c r="AI33" i="77"/>
  <c r="O33" i="77"/>
  <c r="Q33" i="77"/>
  <c r="AM32" i="77"/>
  <c r="AW15" i="77"/>
  <c r="AW26" i="77"/>
  <c r="AW8" i="77"/>
  <c r="AJ32" i="77"/>
  <c r="AJ33" i="77" s="1"/>
  <c r="AW25" i="77"/>
  <c r="AW7" i="77"/>
  <c r="AT32" i="77"/>
  <c r="AW12" i="77"/>
  <c r="AW28" i="77"/>
  <c r="AN32" i="77"/>
  <c r="AW21" i="77"/>
  <c r="AO32" i="77"/>
  <c r="AP32" i="77"/>
  <c r="AQ32" i="77"/>
  <c r="AW20" i="77"/>
  <c r="AR32" i="77"/>
  <c r="AW13" i="77"/>
  <c r="AW29" i="77"/>
  <c r="R32" i="77"/>
  <c r="R33" i="77" s="1"/>
  <c r="AS32" i="77"/>
  <c r="AW27" i="75"/>
  <c r="AW9" i="75"/>
  <c r="AW25" i="75"/>
  <c r="AW60" i="75"/>
  <c r="AO65" i="75"/>
  <c r="AW52" i="75"/>
  <c r="AW54" i="75"/>
  <c r="AW87" i="75"/>
  <c r="AW82" i="75"/>
  <c r="AW86" i="75"/>
  <c r="O100" i="75"/>
  <c r="AW83" i="75"/>
  <c r="AW95" i="75"/>
  <c r="AW74" i="75"/>
  <c r="AW79" i="75"/>
  <c r="AW62" i="75"/>
  <c r="AW61" i="75"/>
  <c r="AW48" i="75"/>
  <c r="AW53" i="75"/>
  <c r="AW29" i="75"/>
  <c r="AW21" i="75"/>
  <c r="AW16" i="75"/>
  <c r="AJ100" i="76"/>
  <c r="AG100" i="76"/>
  <c r="AS99" i="76"/>
  <c r="AO99" i="76"/>
  <c r="Q100" i="76"/>
  <c r="AP99" i="76"/>
  <c r="AQ99" i="76"/>
  <c r="AW89" i="76"/>
  <c r="AW91" i="76"/>
  <c r="AW93" i="76"/>
  <c r="AW95" i="76"/>
  <c r="AW73" i="76"/>
  <c r="AW75" i="76"/>
  <c r="AW77" i="76"/>
  <c r="AW81" i="76"/>
  <c r="AW83" i="76"/>
  <c r="AW85" i="76"/>
  <c r="AW87" i="76"/>
  <c r="AW94" i="76"/>
  <c r="AW79" i="76"/>
  <c r="AW88" i="76"/>
  <c r="AW97" i="76"/>
  <c r="M99" i="76"/>
  <c r="AR99" i="76"/>
  <c r="AW84" i="76"/>
  <c r="AL99" i="76"/>
  <c r="AT99" i="76"/>
  <c r="AM99" i="76"/>
  <c r="AU99" i="76"/>
  <c r="AW80" i="76"/>
  <c r="AN99" i="76"/>
  <c r="AJ66" i="76"/>
  <c r="P66" i="76"/>
  <c r="Q66" i="76"/>
  <c r="R66" i="76"/>
  <c r="AW56" i="76"/>
  <c r="AW64" i="76"/>
  <c r="AW39" i="76"/>
  <c r="AW50" i="76"/>
  <c r="AW53" i="76"/>
  <c r="AW41" i="76"/>
  <c r="AW55" i="76"/>
  <c r="AW63" i="76"/>
  <c r="AW60" i="76"/>
  <c r="AW40" i="76"/>
  <c r="AW48" i="76"/>
  <c r="AW54" i="76"/>
  <c r="AW62" i="76"/>
  <c r="AW42" i="76"/>
  <c r="AW58" i="76"/>
  <c r="AW61" i="76"/>
  <c r="AW51" i="76"/>
  <c r="AQ65" i="76"/>
  <c r="AW47" i="76"/>
  <c r="AS65" i="76"/>
  <c r="AR65" i="76"/>
  <c r="AL65" i="76"/>
  <c r="AT65" i="76"/>
  <c r="AW43" i="76"/>
  <c r="AM65" i="76"/>
  <c r="AN65" i="76"/>
  <c r="AI33" i="76"/>
  <c r="AJ33" i="76"/>
  <c r="AT32" i="76"/>
  <c r="O33" i="76"/>
  <c r="P33" i="76"/>
  <c r="AW33" i="76"/>
  <c r="Q33" i="76"/>
  <c r="R33" i="76"/>
  <c r="AW14" i="76"/>
  <c r="AW22" i="76"/>
  <c r="AW16" i="76"/>
  <c r="AW7" i="76"/>
  <c r="AW21" i="76"/>
  <c r="AW9" i="76"/>
  <c r="AW12" i="76"/>
  <c r="AW20" i="76"/>
  <c r="AW28" i="76"/>
  <c r="AW13" i="76"/>
  <c r="AW29" i="76"/>
  <c r="AM32" i="76"/>
  <c r="AW10" i="76"/>
  <c r="AN32" i="76"/>
  <c r="AW25" i="76"/>
  <c r="AO32" i="76"/>
  <c r="AW18" i="76"/>
  <c r="AP32" i="76"/>
  <c r="AW26" i="76"/>
  <c r="AQ32" i="76"/>
  <c r="AW30" i="76"/>
  <c r="AR32" i="76"/>
  <c r="AJ100" i="75"/>
  <c r="AW100" i="75"/>
  <c r="AH100" i="75"/>
  <c r="P100" i="75"/>
  <c r="Q100" i="75"/>
  <c r="R100" i="75"/>
  <c r="AO99" i="75"/>
  <c r="AP99" i="75"/>
  <c r="AW85" i="75"/>
  <c r="AW91" i="75"/>
  <c r="AW93" i="75"/>
  <c r="AQ99" i="75"/>
  <c r="AW76" i="75"/>
  <c r="AW84" i="75"/>
  <c r="AW97" i="75"/>
  <c r="AW98" i="75"/>
  <c r="AW78" i="75"/>
  <c r="AW81" i="75"/>
  <c r="AN99" i="75"/>
  <c r="AW72" i="75"/>
  <c r="AW89" i="75"/>
  <c r="AW92" i="75"/>
  <c r="AW77" i="75"/>
  <c r="AW80" i="75"/>
  <c r="AW94" i="75"/>
  <c r="AR99" i="75"/>
  <c r="AS99" i="75"/>
  <c r="AW88" i="75"/>
  <c r="AL99" i="75"/>
  <c r="AT99" i="75"/>
  <c r="AW90" i="75"/>
  <c r="AM99" i="75"/>
  <c r="AU99" i="75"/>
  <c r="AG66" i="75"/>
  <c r="AI66" i="75"/>
  <c r="R65" i="75"/>
  <c r="R66" i="75" s="1"/>
  <c r="AS65" i="75"/>
  <c r="AW66" i="75"/>
  <c r="O66" i="75"/>
  <c r="P66" i="75"/>
  <c r="AN65" i="75"/>
  <c r="AV65" i="75"/>
  <c r="Q66" i="75"/>
  <c r="AW40" i="75"/>
  <c r="AW45" i="75"/>
  <c r="AW42" i="75"/>
  <c r="AW39" i="75"/>
  <c r="AW50" i="75"/>
  <c r="AW56" i="75"/>
  <c r="AW64" i="75"/>
  <c r="AE65" i="75"/>
  <c r="AW44" i="75"/>
  <c r="AW58" i="75"/>
  <c r="AJ65" i="75"/>
  <c r="AJ66" i="75" s="1"/>
  <c r="AT65" i="75"/>
  <c r="AW41" i="75"/>
  <c r="AW51" i="75"/>
  <c r="AW57" i="75"/>
  <c r="AM65" i="75"/>
  <c r="AU65" i="75"/>
  <c r="AP65" i="75"/>
  <c r="AW47" i="75"/>
  <c r="AW63" i="75"/>
  <c r="AW43" i="75"/>
  <c r="AW49" i="75"/>
  <c r="AW59" i="75"/>
  <c r="AQ65" i="75"/>
  <c r="AR65" i="75"/>
  <c r="AI33" i="75"/>
  <c r="AW33" i="75"/>
  <c r="AJ33" i="75"/>
  <c r="AG33" i="75"/>
  <c r="O33" i="75"/>
  <c r="P33" i="75"/>
  <c r="Q33" i="75"/>
  <c r="R33" i="75"/>
  <c r="AP32" i="75"/>
  <c r="AQ32" i="75"/>
  <c r="AE32" i="75"/>
  <c r="AW17" i="75"/>
  <c r="AW28" i="75"/>
  <c r="AW31" i="75"/>
  <c r="AW8" i="75"/>
  <c r="AW13" i="75"/>
  <c r="AW24" i="75"/>
  <c r="AW30" i="75"/>
  <c r="AW7" i="75"/>
  <c r="AW10" i="75"/>
  <c r="AW18" i="75"/>
  <c r="AW23" i="75"/>
  <c r="M32" i="75"/>
  <c r="AO32" i="75"/>
  <c r="AW11" i="75"/>
  <c r="AW14" i="75"/>
  <c r="AR32" i="75"/>
  <c r="AS32" i="75"/>
  <c r="AW26" i="75"/>
  <c r="AW19" i="75"/>
  <c r="AW22" i="75"/>
  <c r="AT32" i="75"/>
  <c r="AM32" i="75"/>
  <c r="AU32" i="75"/>
  <c r="AW12" i="75"/>
  <c r="AN32" i="75"/>
  <c r="AV32" i="75"/>
  <c r="AJ100" i="74"/>
  <c r="AW100" i="74"/>
  <c r="AQ99" i="74"/>
  <c r="O100" i="74"/>
  <c r="P100" i="74"/>
  <c r="Q100" i="74"/>
  <c r="R100" i="74"/>
  <c r="AW84" i="74"/>
  <c r="AW92" i="74"/>
  <c r="AW85" i="74"/>
  <c r="AE99" i="74"/>
  <c r="AW82" i="74"/>
  <c r="AW79" i="74"/>
  <c r="AW91" i="74"/>
  <c r="AW94" i="74"/>
  <c r="AW97" i="74"/>
  <c r="AR99" i="74"/>
  <c r="M99" i="74"/>
  <c r="AS99" i="74"/>
  <c r="AL99" i="74"/>
  <c r="AT99" i="74"/>
  <c r="AW87" i="74"/>
  <c r="AW90" i="74"/>
  <c r="AW93" i="74"/>
  <c r="AM99" i="74"/>
  <c r="AU99" i="74"/>
  <c r="AN99" i="74"/>
  <c r="AW83" i="74"/>
  <c r="AO99" i="74"/>
  <c r="AW89" i="74"/>
  <c r="AP99" i="74"/>
  <c r="AI66" i="74"/>
  <c r="AG66" i="74"/>
  <c r="P66" i="74"/>
  <c r="R66" i="74"/>
  <c r="Q66" i="74"/>
  <c r="AW45" i="74"/>
  <c r="AW56" i="74"/>
  <c r="AW63" i="74"/>
  <c r="AW57" i="74"/>
  <c r="AW60" i="74"/>
  <c r="AW41" i="74"/>
  <c r="AW44" i="74"/>
  <c r="AW46" i="74"/>
  <c r="AW58" i="74"/>
  <c r="AW61" i="74"/>
  <c r="AW64" i="74"/>
  <c r="AP65" i="74"/>
  <c r="AQ65" i="74"/>
  <c r="AR65" i="74"/>
  <c r="AW42" i="74"/>
  <c r="AS65" i="74"/>
  <c r="AT65" i="74"/>
  <c r="AW50" i="74"/>
  <c r="AW62" i="74"/>
  <c r="AM65" i="74"/>
  <c r="P33" i="74"/>
  <c r="Q33" i="74"/>
  <c r="R33" i="74"/>
  <c r="AP32" i="74"/>
  <c r="O33" i="74"/>
  <c r="AQ32" i="74"/>
  <c r="AR32" i="74"/>
  <c r="AI33" i="74"/>
  <c r="AJ33" i="74"/>
  <c r="AG33" i="74"/>
  <c r="AW8" i="74"/>
  <c r="AW22" i="74"/>
  <c r="AW10" i="74"/>
  <c r="AW24" i="74"/>
  <c r="AW7" i="74"/>
  <c r="AW9" i="74"/>
  <c r="AW25" i="74"/>
  <c r="AW28" i="74"/>
  <c r="AW31" i="74"/>
  <c r="AW29" i="74"/>
  <c r="AW16" i="74"/>
  <c r="AS32" i="74"/>
  <c r="AL32" i="74"/>
  <c r="AT32" i="74"/>
  <c r="AW20" i="74"/>
  <c r="AM32" i="74"/>
  <c r="AN32" i="74"/>
  <c r="AV32" i="74"/>
  <c r="AW17" i="74"/>
  <c r="AO32" i="74"/>
  <c r="AJ100" i="88"/>
  <c r="AO99" i="88"/>
  <c r="O100" i="88"/>
  <c r="P100" i="88"/>
  <c r="M99" i="88"/>
  <c r="Q100" i="88"/>
  <c r="R100" i="88"/>
  <c r="AM99" i="88"/>
  <c r="AU99" i="88"/>
  <c r="AW93" i="88"/>
  <c r="AW78" i="88"/>
  <c r="AW81" i="88"/>
  <c r="AW84" i="88"/>
  <c r="AW92" i="88"/>
  <c r="AE99" i="88"/>
  <c r="AW85" i="88"/>
  <c r="AW79" i="88"/>
  <c r="AW95" i="88"/>
  <c r="AL99" i="88"/>
  <c r="AT99" i="88"/>
  <c r="AW91" i="88"/>
  <c r="AN99" i="88"/>
  <c r="AV99" i="88"/>
  <c r="AW87" i="88"/>
  <c r="AP99" i="88"/>
  <c r="AQ99" i="88"/>
  <c r="AW83" i="88"/>
  <c r="AR99" i="88"/>
  <c r="AW73" i="88"/>
  <c r="AS99" i="88"/>
  <c r="AG66" i="88"/>
  <c r="AI66" i="88"/>
  <c r="AJ66" i="88"/>
  <c r="AS65" i="88"/>
  <c r="O66" i="88"/>
  <c r="P66" i="88"/>
  <c r="Q66" i="88"/>
  <c r="R66" i="88"/>
  <c r="AW59" i="88"/>
  <c r="AW60" i="88"/>
  <c r="AW63" i="88"/>
  <c r="AW40" i="88"/>
  <c r="AW43" i="88"/>
  <c r="AW53" i="88"/>
  <c r="AW51" i="88"/>
  <c r="AW48" i="88"/>
  <c r="AW44" i="88"/>
  <c r="AW56" i="88"/>
  <c r="AT65" i="88"/>
  <c r="AW46" i="88"/>
  <c r="AW52" i="88"/>
  <c r="AW62" i="88"/>
  <c r="AM65" i="88"/>
  <c r="AN65" i="88"/>
  <c r="AW42" i="88"/>
  <c r="AW58" i="88"/>
  <c r="AO65" i="88"/>
  <c r="AP65" i="88"/>
  <c r="AW50" i="88"/>
  <c r="AW54" i="88"/>
  <c r="AQ65" i="88"/>
  <c r="AG33" i="88"/>
  <c r="AI33" i="88"/>
  <c r="AJ33" i="88"/>
  <c r="O33" i="88"/>
  <c r="P33" i="88"/>
  <c r="Q33" i="88"/>
  <c r="R33" i="88"/>
  <c r="AW14" i="88"/>
  <c r="AW25" i="88"/>
  <c r="AW28" i="88"/>
  <c r="AW16" i="88"/>
  <c r="AW13" i="88"/>
  <c r="AW10" i="88"/>
  <c r="AW30" i="88"/>
  <c r="AW12" i="88"/>
  <c r="AW20" i="88"/>
  <c r="AW23" i="88"/>
  <c r="AW21" i="88"/>
  <c r="AW24" i="88"/>
  <c r="AW27" i="88"/>
  <c r="AS32" i="88"/>
  <c r="AW7" i="88"/>
  <c r="AT32" i="88"/>
  <c r="AM32" i="88"/>
  <c r="AN32" i="88"/>
  <c r="AW8" i="88"/>
  <c r="AW11" i="88"/>
  <c r="AO32" i="88"/>
  <c r="AP32" i="88"/>
  <c r="AT99" i="38"/>
  <c r="Q15" i="84"/>
  <c r="S8" i="84"/>
  <c r="Q15" i="62"/>
  <c r="S15" i="62"/>
  <c r="Q8" i="62"/>
  <c r="S8" i="62"/>
  <c r="T15" i="19"/>
  <c r="T8" i="19"/>
  <c r="S8" i="19"/>
  <c r="Q89" i="73"/>
  <c r="F103" i="73"/>
  <c r="N103" i="73"/>
  <c r="T46" i="73"/>
  <c r="T50" i="73"/>
  <c r="T54" i="73"/>
  <c r="T65" i="73" s="1"/>
  <c r="T58" i="73"/>
  <c r="T62" i="73"/>
  <c r="T44" i="73"/>
  <c r="T48" i="73"/>
  <c r="T52" i="73"/>
  <c r="T56" i="73"/>
  <c r="T60" i="73"/>
  <c r="T64" i="73"/>
  <c r="T45" i="73"/>
  <c r="T49" i="73"/>
  <c r="T53" i="73"/>
  <c r="T57" i="73"/>
  <c r="Q99" i="73"/>
  <c r="Q93" i="73"/>
  <c r="Q96" i="73"/>
  <c r="S16" i="73"/>
  <c r="Q88" i="73"/>
  <c r="T26" i="73"/>
  <c r="U30" i="73"/>
  <c r="T29" i="73"/>
  <c r="S8" i="73"/>
  <c r="Q90" i="72"/>
  <c r="S43" i="72"/>
  <c r="S65" i="72" s="1"/>
  <c r="S49" i="72"/>
  <c r="S53" i="72"/>
  <c r="U59" i="72"/>
  <c r="S47" i="72"/>
  <c r="U55" i="72"/>
  <c r="S51" i="72"/>
  <c r="U57" i="72"/>
  <c r="U64" i="72"/>
  <c r="Q100" i="72"/>
  <c r="T22" i="72"/>
  <c r="U8" i="72"/>
  <c r="U13" i="72"/>
  <c r="T24" i="72"/>
  <c r="T20" i="72"/>
  <c r="T16" i="72"/>
  <c r="Q98" i="71"/>
  <c r="Q96" i="71"/>
  <c r="T27" i="71"/>
  <c r="T16" i="71"/>
  <c r="Q83" i="71"/>
  <c r="Q85" i="71"/>
  <c r="T9" i="71"/>
  <c r="T20" i="71"/>
  <c r="T17" i="71"/>
  <c r="T24" i="71"/>
  <c r="T10" i="71"/>
  <c r="T21" i="71"/>
  <c r="T14" i="71"/>
  <c r="T18" i="71"/>
  <c r="T25" i="71"/>
  <c r="T7" i="71"/>
  <c r="T11" i="71"/>
  <c r="T22" i="71"/>
  <c r="T13" i="71"/>
  <c r="T28" i="71"/>
  <c r="T15" i="71"/>
  <c r="T19" i="71"/>
  <c r="T26" i="71"/>
  <c r="T8" i="71"/>
  <c r="T12" i="71"/>
  <c r="Q88" i="87"/>
  <c r="U52" i="87"/>
  <c r="V13" i="87"/>
  <c r="V17" i="87"/>
  <c r="V10" i="87"/>
  <c r="V22" i="87"/>
  <c r="V27" i="87"/>
  <c r="V15" i="87"/>
  <c r="V19" i="87"/>
  <c r="V12" i="87"/>
  <c r="V24" i="87"/>
  <c r="AT47" i="2"/>
  <c r="AR47" i="2"/>
  <c r="AR27" i="2"/>
  <c r="O20" i="84"/>
  <c r="Q8" i="84"/>
  <c r="R8" i="84"/>
  <c r="S47" i="73"/>
  <c r="U49" i="73"/>
  <c r="U55" i="73"/>
  <c r="S71" i="73"/>
  <c r="T72" i="73"/>
  <c r="S45" i="73"/>
  <c r="U47" i="73"/>
  <c r="U53" i="73"/>
  <c r="S59" i="73"/>
  <c r="Q80" i="73"/>
  <c r="S43" i="73"/>
  <c r="U45" i="73"/>
  <c r="S57" i="73"/>
  <c r="U59" i="73"/>
  <c r="U51" i="73"/>
  <c r="U67" i="73"/>
  <c r="U43" i="73"/>
  <c r="S49" i="73"/>
  <c r="S55" i="73"/>
  <c r="U57" i="73"/>
  <c r="Q98" i="73"/>
  <c r="Q97" i="73"/>
  <c r="Q92" i="73"/>
  <c r="Q35" i="73"/>
  <c r="Q82" i="73"/>
  <c r="M106" i="73"/>
  <c r="L109" i="73"/>
  <c r="Q34" i="73"/>
  <c r="T37" i="73"/>
  <c r="T35" i="73"/>
  <c r="T25" i="73"/>
  <c r="N109" i="72"/>
  <c r="J108" i="72"/>
  <c r="U43" i="72"/>
  <c r="U45" i="72"/>
  <c r="U47" i="72"/>
  <c r="U49" i="72"/>
  <c r="U51" i="72"/>
  <c r="U53" i="72"/>
  <c r="S58" i="72"/>
  <c r="S60" i="72"/>
  <c r="U62" i="72"/>
  <c r="Q87" i="72"/>
  <c r="Q92" i="72"/>
  <c r="S56" i="72"/>
  <c r="S44" i="72"/>
  <c r="S46" i="72"/>
  <c r="S48" i="72"/>
  <c r="S50" i="72"/>
  <c r="S52" i="72"/>
  <c r="S54" i="72"/>
  <c r="U58" i="72"/>
  <c r="U60" i="72"/>
  <c r="U56" i="72"/>
  <c r="U63" i="72"/>
  <c r="U69" i="72"/>
  <c r="U44" i="72"/>
  <c r="U46" i="72"/>
  <c r="U48" i="72"/>
  <c r="U50" i="72"/>
  <c r="U52" i="72"/>
  <c r="U54" i="72"/>
  <c r="S59" i="72"/>
  <c r="N105" i="72"/>
  <c r="Q98" i="72"/>
  <c r="Q95" i="72"/>
  <c r="S8" i="72"/>
  <c r="H110" i="72"/>
  <c r="P110" i="72"/>
  <c r="Q82" i="72"/>
  <c r="H103" i="72"/>
  <c r="O101" i="72"/>
  <c r="I103" i="72"/>
  <c r="V11" i="72"/>
  <c r="V23" i="72"/>
  <c r="V26" i="72"/>
  <c r="U9" i="72"/>
  <c r="V14" i="72"/>
  <c r="V17" i="72"/>
  <c r="V20" i="72"/>
  <c r="Q80" i="72"/>
  <c r="V9" i="72"/>
  <c r="V27" i="72"/>
  <c r="U11" i="72"/>
  <c r="U12" i="72"/>
  <c r="V12" i="72"/>
  <c r="T18" i="72"/>
  <c r="V21" i="72"/>
  <c r="V24" i="72"/>
  <c r="V33" i="72"/>
  <c r="U14" i="72"/>
  <c r="V7" i="72"/>
  <c r="U15" i="72"/>
  <c r="S31" i="72"/>
  <c r="V15" i="72"/>
  <c r="V18" i="72"/>
  <c r="S34" i="72"/>
  <c r="V36" i="72"/>
  <c r="Q81" i="72"/>
  <c r="N105" i="71"/>
  <c r="U52" i="71"/>
  <c r="Q87" i="71"/>
  <c r="S59" i="71"/>
  <c r="U44" i="71"/>
  <c r="Q88" i="71"/>
  <c r="S50" i="71"/>
  <c r="S47" i="71"/>
  <c r="U51" i="71"/>
  <c r="U47" i="71"/>
  <c r="U56" i="71"/>
  <c r="S67" i="71"/>
  <c r="S52" i="71"/>
  <c r="U63" i="71"/>
  <c r="Q94" i="71"/>
  <c r="Q93" i="71"/>
  <c r="U32" i="71"/>
  <c r="M107" i="71"/>
  <c r="L110" i="71"/>
  <c r="U13" i="71"/>
  <c r="U30" i="71"/>
  <c r="U7" i="71"/>
  <c r="U11" i="71"/>
  <c r="U24" i="71"/>
  <c r="U28" i="71"/>
  <c r="U22" i="71"/>
  <c r="H104" i="71"/>
  <c r="P104" i="71"/>
  <c r="J104" i="71"/>
  <c r="P106" i="71"/>
  <c r="G109" i="71"/>
  <c r="V15" i="71"/>
  <c r="U38" i="71"/>
  <c r="V8" i="71"/>
  <c r="V13" i="71"/>
  <c r="V19" i="71"/>
  <c r="T32" i="71"/>
  <c r="V11" i="71"/>
  <c r="V25" i="71"/>
  <c r="V7" i="71"/>
  <c r="V17" i="71"/>
  <c r="V23" i="71"/>
  <c r="V27" i="71"/>
  <c r="V9" i="71"/>
  <c r="N105" i="87"/>
  <c r="Q91" i="87"/>
  <c r="T64" i="87"/>
  <c r="Q86" i="87"/>
  <c r="V50" i="87"/>
  <c r="V58" i="87"/>
  <c r="J104" i="87"/>
  <c r="U60" i="87"/>
  <c r="U58" i="87"/>
  <c r="Q98" i="87"/>
  <c r="Q99" i="87"/>
  <c r="Q93" i="87"/>
  <c r="Q89" i="87"/>
  <c r="K108" i="87"/>
  <c r="Q82" i="87"/>
  <c r="K109" i="87"/>
  <c r="Q84" i="87"/>
  <c r="U14" i="87"/>
  <c r="V71" i="70"/>
  <c r="V50" i="70"/>
  <c r="S48" i="70"/>
  <c r="V60" i="70"/>
  <c r="U47" i="70"/>
  <c r="V58" i="70"/>
  <c r="V44" i="70"/>
  <c r="S58" i="70"/>
  <c r="V73" i="70"/>
  <c r="V55" i="70"/>
  <c r="V68" i="70"/>
  <c r="V52" i="70"/>
  <c r="U66" i="70"/>
  <c r="S69" i="70"/>
  <c r="U74" i="70"/>
  <c r="S56" i="70"/>
  <c r="U64" i="70"/>
  <c r="U55" i="70"/>
  <c r="U45" i="70"/>
  <c r="U53" i="70"/>
  <c r="U61" i="70"/>
  <c r="U68" i="70"/>
  <c r="S71" i="70"/>
  <c r="S50" i="70"/>
  <c r="S66" i="70"/>
  <c r="U71" i="70"/>
  <c r="S74" i="70"/>
  <c r="S64" i="70"/>
  <c r="S61" i="70"/>
  <c r="U58" i="70"/>
  <c r="S53" i="70"/>
  <c r="U50" i="70"/>
  <c r="S45" i="70"/>
  <c r="V66" i="70"/>
  <c r="U69" i="70"/>
  <c r="S72" i="70"/>
  <c r="V74" i="70"/>
  <c r="U63" i="70"/>
  <c r="U60" i="70"/>
  <c r="V57" i="70"/>
  <c r="S55" i="70"/>
  <c r="U52" i="70"/>
  <c r="V49" i="70"/>
  <c r="S47" i="70"/>
  <c r="U44" i="70"/>
  <c r="S67" i="70"/>
  <c r="V69" i="70"/>
  <c r="U72" i="70"/>
  <c r="S43" i="70"/>
  <c r="S63" i="70"/>
  <c r="S60" i="70"/>
  <c r="U57" i="70"/>
  <c r="V54" i="70"/>
  <c r="S52" i="70"/>
  <c r="U49" i="70"/>
  <c r="V46" i="70"/>
  <c r="S44" i="70"/>
  <c r="J101" i="70"/>
  <c r="U67" i="70"/>
  <c r="S70" i="70"/>
  <c r="V72" i="70"/>
  <c r="U43" i="70"/>
  <c r="U65" i="70" s="1"/>
  <c r="U62" i="70"/>
  <c r="V59" i="70"/>
  <c r="S57" i="70"/>
  <c r="U54" i="70"/>
  <c r="V51" i="70"/>
  <c r="S49" i="70"/>
  <c r="U46" i="70"/>
  <c r="I101" i="70"/>
  <c r="U70" i="70"/>
  <c r="S73" i="70"/>
  <c r="V43" i="70"/>
  <c r="S62" i="70"/>
  <c r="U59" i="70"/>
  <c r="V56" i="70"/>
  <c r="S54" i="70"/>
  <c r="U51" i="70"/>
  <c r="V48" i="70"/>
  <c r="S46" i="70"/>
  <c r="V67" i="70"/>
  <c r="S68" i="70"/>
  <c r="V70" i="70"/>
  <c r="U73" i="70"/>
  <c r="V64" i="70"/>
  <c r="V61" i="70"/>
  <c r="S59" i="70"/>
  <c r="U56" i="70"/>
  <c r="V53" i="70"/>
  <c r="O101" i="70"/>
  <c r="L101" i="70"/>
  <c r="AS47" i="2"/>
  <c r="AQ47" i="2"/>
  <c r="AV27" i="2"/>
  <c r="AN27" i="2"/>
  <c r="T15" i="62"/>
  <c r="R15" i="62"/>
  <c r="R8" i="62"/>
  <c r="R15" i="19"/>
  <c r="S15" i="19"/>
  <c r="Q87" i="73"/>
  <c r="Q95" i="73"/>
  <c r="J108" i="73"/>
  <c r="J110" i="73"/>
  <c r="N107" i="73"/>
  <c r="N105" i="73"/>
  <c r="J104" i="73"/>
  <c r="F109" i="73"/>
  <c r="N109" i="73"/>
  <c r="S44" i="73"/>
  <c r="S46" i="73"/>
  <c r="S48" i="73"/>
  <c r="S50" i="73"/>
  <c r="S56" i="73"/>
  <c r="S60" i="73"/>
  <c r="U71" i="73"/>
  <c r="S52" i="73"/>
  <c r="U58" i="73"/>
  <c r="S63" i="73"/>
  <c r="S69" i="73"/>
  <c r="T70" i="73"/>
  <c r="V71" i="73"/>
  <c r="V73" i="73"/>
  <c r="U44" i="73"/>
  <c r="U46" i="73"/>
  <c r="U48" i="73"/>
  <c r="U50" i="73"/>
  <c r="U54" i="73"/>
  <c r="U65" i="73" s="1"/>
  <c r="U56" i="73"/>
  <c r="V58" i="73"/>
  <c r="U69" i="73"/>
  <c r="J102" i="73"/>
  <c r="V50" i="73"/>
  <c r="U52" i="73"/>
  <c r="S61" i="73"/>
  <c r="U63" i="73"/>
  <c r="S67" i="73"/>
  <c r="T68" i="73"/>
  <c r="V69" i="73"/>
  <c r="S51" i="73"/>
  <c r="S53" i="73"/>
  <c r="U61" i="73"/>
  <c r="T66" i="73"/>
  <c r="V67" i="73"/>
  <c r="S73" i="73"/>
  <c r="T74" i="73"/>
  <c r="Q79" i="73"/>
  <c r="U73" i="73"/>
  <c r="Q33" i="73"/>
  <c r="Q38" i="73"/>
  <c r="G110" i="73"/>
  <c r="O110" i="73"/>
  <c r="F110" i="73"/>
  <c r="G108" i="73"/>
  <c r="O108" i="73"/>
  <c r="I110" i="73"/>
  <c r="U38" i="73"/>
  <c r="N110" i="73"/>
  <c r="M108" i="73"/>
  <c r="J109" i="73"/>
  <c r="Q36" i="73"/>
  <c r="Q94" i="73"/>
  <c r="P106" i="73"/>
  <c r="V38" i="73"/>
  <c r="Q90" i="73"/>
  <c r="H110" i="73"/>
  <c r="P110" i="73"/>
  <c r="S24" i="73"/>
  <c r="V27" i="73"/>
  <c r="S33" i="73"/>
  <c r="Q91" i="73"/>
  <c r="T32" i="73"/>
  <c r="M101" i="73"/>
  <c r="H103" i="73"/>
  <c r="V7" i="73"/>
  <c r="U31" i="73"/>
  <c r="S38" i="73"/>
  <c r="I103" i="73"/>
  <c r="M107" i="73"/>
  <c r="L110" i="73"/>
  <c r="T30" i="73"/>
  <c r="Q31" i="73"/>
  <c r="S36" i="73"/>
  <c r="J103" i="73"/>
  <c r="M110" i="73"/>
  <c r="L104" i="73"/>
  <c r="N106" i="73"/>
  <c r="H108" i="73"/>
  <c r="P108" i="73"/>
  <c r="M109" i="73"/>
  <c r="Q83" i="73"/>
  <c r="M104" i="73"/>
  <c r="O106" i="73"/>
  <c r="I108" i="73"/>
  <c r="N104" i="73"/>
  <c r="G109" i="73"/>
  <c r="G104" i="73"/>
  <c r="O104" i="73"/>
  <c r="H109" i="73"/>
  <c r="Q84" i="73"/>
  <c r="F104" i="73"/>
  <c r="H104" i="73"/>
  <c r="P104" i="73"/>
  <c r="M105" i="73"/>
  <c r="L108" i="73"/>
  <c r="I109" i="73"/>
  <c r="I104" i="73"/>
  <c r="Q30" i="73"/>
  <c r="F108" i="73"/>
  <c r="N108" i="73"/>
  <c r="K109" i="73"/>
  <c r="Q85" i="73"/>
  <c r="U7" i="73"/>
  <c r="U23" i="73"/>
  <c r="U27" i="73"/>
  <c r="U32" i="73"/>
  <c r="L102" i="73"/>
  <c r="U19" i="73"/>
  <c r="U35" i="73"/>
  <c r="V9" i="73"/>
  <c r="V11" i="73"/>
  <c r="V13" i="73"/>
  <c r="V15" i="73"/>
  <c r="U17" i="73"/>
  <c r="V19" i="73"/>
  <c r="V21" i="73"/>
  <c r="V25" i="73"/>
  <c r="S30" i="73"/>
  <c r="U34" i="73"/>
  <c r="H101" i="73"/>
  <c r="F102" i="73"/>
  <c r="N102" i="73"/>
  <c r="K103" i="73"/>
  <c r="U11" i="73"/>
  <c r="U21" i="73"/>
  <c r="Q29" i="73"/>
  <c r="V17" i="73"/>
  <c r="T34" i="73"/>
  <c r="I101" i="73"/>
  <c r="G102" i="73"/>
  <c r="O102" i="73"/>
  <c r="L103" i="73"/>
  <c r="U28" i="73"/>
  <c r="T31" i="73"/>
  <c r="S32" i="73"/>
  <c r="J101" i="73"/>
  <c r="H102" i="73"/>
  <c r="P102" i="73"/>
  <c r="M103" i="73"/>
  <c r="U8" i="73"/>
  <c r="U10" i="73"/>
  <c r="U12" i="73"/>
  <c r="U14" i="73"/>
  <c r="U20" i="73"/>
  <c r="U22" i="73"/>
  <c r="U24" i="73"/>
  <c r="U26" i="73"/>
  <c r="V28" i="73"/>
  <c r="U33" i="73"/>
  <c r="T36" i="73"/>
  <c r="T38" i="73"/>
  <c r="K101" i="73"/>
  <c r="I102" i="73"/>
  <c r="U9" i="73"/>
  <c r="U13" i="73"/>
  <c r="U15" i="73"/>
  <c r="U25" i="73"/>
  <c r="G101" i="73"/>
  <c r="M102" i="73"/>
  <c r="V8" i="73"/>
  <c r="V10" i="73"/>
  <c r="V12" i="73"/>
  <c r="V14" i="73"/>
  <c r="U16" i="73"/>
  <c r="U18" i="73"/>
  <c r="V20" i="73"/>
  <c r="V24" i="73"/>
  <c r="T33" i="73"/>
  <c r="S34" i="73"/>
  <c r="L101" i="73"/>
  <c r="G103" i="73"/>
  <c r="Q81" i="73"/>
  <c r="Q93" i="72"/>
  <c r="Q88" i="72"/>
  <c r="T66" i="72"/>
  <c r="S71" i="72"/>
  <c r="T72" i="72"/>
  <c r="Q84" i="72"/>
  <c r="V73" i="72"/>
  <c r="T65" i="72"/>
  <c r="S55" i="72"/>
  <c r="S57" i="72"/>
  <c r="S63" i="72"/>
  <c r="U71" i="72"/>
  <c r="V58" i="72"/>
  <c r="S61" i="72"/>
  <c r="S69" i="72"/>
  <c r="T70" i="72"/>
  <c r="V71" i="72"/>
  <c r="S67" i="72"/>
  <c r="T68" i="72"/>
  <c r="V69" i="72"/>
  <c r="U67" i="72"/>
  <c r="V67" i="72"/>
  <c r="S73" i="72"/>
  <c r="T74" i="72"/>
  <c r="V50" i="72"/>
  <c r="U73" i="72"/>
  <c r="U38" i="72"/>
  <c r="Q38" i="72"/>
  <c r="Q99" i="72"/>
  <c r="M107" i="72"/>
  <c r="L110" i="72"/>
  <c r="M110" i="72"/>
  <c r="Q96" i="72"/>
  <c r="Q94" i="72"/>
  <c r="Q97" i="72"/>
  <c r="L102" i="72"/>
  <c r="F104" i="72"/>
  <c r="N104" i="72"/>
  <c r="P106" i="72"/>
  <c r="G109" i="72"/>
  <c r="G104" i="72"/>
  <c r="O104" i="72"/>
  <c r="H109" i="72"/>
  <c r="H104" i="72"/>
  <c r="P104" i="72"/>
  <c r="I109" i="72"/>
  <c r="T8" i="72"/>
  <c r="T10" i="72"/>
  <c r="T12" i="72"/>
  <c r="T14" i="72"/>
  <c r="S16" i="72"/>
  <c r="I110" i="72"/>
  <c r="Q91" i="72"/>
  <c r="T28" i="72"/>
  <c r="U16" i="72"/>
  <c r="U18" i="72"/>
  <c r="U20" i="72"/>
  <c r="U22" i="72"/>
  <c r="U24" i="72"/>
  <c r="U26" i="72"/>
  <c r="U28" i="72"/>
  <c r="T32" i="72"/>
  <c r="M101" i="72"/>
  <c r="Q89" i="72"/>
  <c r="T7" i="72"/>
  <c r="T35" i="72"/>
  <c r="U7" i="72"/>
  <c r="T9" i="72"/>
  <c r="T11" i="72"/>
  <c r="T13" i="72"/>
  <c r="T15" i="72"/>
  <c r="T17" i="72"/>
  <c r="T19" i="72"/>
  <c r="T21" i="72"/>
  <c r="T23" i="72"/>
  <c r="T25" i="72"/>
  <c r="M105" i="72"/>
  <c r="L108" i="72"/>
  <c r="F110" i="72"/>
  <c r="N110" i="72"/>
  <c r="U17" i="72"/>
  <c r="U19" i="72"/>
  <c r="U21" i="72"/>
  <c r="U23" i="72"/>
  <c r="U25" i="72"/>
  <c r="U27" i="72"/>
  <c r="V38" i="72"/>
  <c r="G110" i="72"/>
  <c r="O110" i="72"/>
  <c r="L104" i="72"/>
  <c r="N106" i="72"/>
  <c r="H108" i="72"/>
  <c r="P108" i="72"/>
  <c r="M109" i="72"/>
  <c r="M104" i="72"/>
  <c r="O106" i="72"/>
  <c r="I108" i="72"/>
  <c r="Q37" i="72"/>
  <c r="I104" i="72"/>
  <c r="M108" i="72"/>
  <c r="J109" i="72"/>
  <c r="Q85" i="72"/>
  <c r="F108" i="72"/>
  <c r="N108" i="72"/>
  <c r="K109" i="72"/>
  <c r="M106" i="72"/>
  <c r="G108" i="72"/>
  <c r="O108" i="72"/>
  <c r="L109" i="72"/>
  <c r="Q83" i="72"/>
  <c r="T30" i="72"/>
  <c r="V31" i="72"/>
  <c r="S37" i="72"/>
  <c r="T38" i="72"/>
  <c r="G101" i="72"/>
  <c r="M102" i="72"/>
  <c r="J103" i="72"/>
  <c r="S32" i="72"/>
  <c r="T33" i="72"/>
  <c r="V34" i="72"/>
  <c r="H101" i="72"/>
  <c r="F102" i="72"/>
  <c r="N102" i="72"/>
  <c r="K103" i="72"/>
  <c r="T36" i="72"/>
  <c r="I101" i="72"/>
  <c r="G102" i="72"/>
  <c r="O102" i="72"/>
  <c r="L103" i="72"/>
  <c r="S30" i="72"/>
  <c r="T31" i="72"/>
  <c r="V32" i="72"/>
  <c r="S38" i="72"/>
  <c r="J101" i="72"/>
  <c r="H102" i="72"/>
  <c r="P102" i="72"/>
  <c r="Q102" i="72" s="1"/>
  <c r="M103" i="72"/>
  <c r="Q79" i="72"/>
  <c r="S24" i="72"/>
  <c r="U30" i="72"/>
  <c r="T34" i="72"/>
  <c r="V35" i="72"/>
  <c r="K101" i="72"/>
  <c r="I102" i="72"/>
  <c r="V30" i="72"/>
  <c r="S36" i="72"/>
  <c r="T37" i="72"/>
  <c r="L101" i="72"/>
  <c r="G103" i="72"/>
  <c r="Q97" i="71"/>
  <c r="S44" i="71"/>
  <c r="U49" i="71"/>
  <c r="S54" i="71"/>
  <c r="U59" i="71"/>
  <c r="Q91" i="71"/>
  <c r="T57" i="71"/>
  <c r="T64" i="71"/>
  <c r="T74" i="71"/>
  <c r="N103" i="71"/>
  <c r="Q89" i="71"/>
  <c r="J102" i="71"/>
  <c r="S45" i="71"/>
  <c r="U50" i="71"/>
  <c r="T55" i="71"/>
  <c r="U61" i="71"/>
  <c r="S71" i="71"/>
  <c r="T72" i="71"/>
  <c r="T66" i="71"/>
  <c r="J110" i="71"/>
  <c r="U45" i="71"/>
  <c r="S48" i="71"/>
  <c r="S53" i="71"/>
  <c r="U55" i="71"/>
  <c r="S58" i="71"/>
  <c r="U71" i="71"/>
  <c r="U57" i="71"/>
  <c r="S43" i="71"/>
  <c r="S65" i="71" s="1"/>
  <c r="U48" i="71"/>
  <c r="S51" i="71"/>
  <c r="T53" i="71"/>
  <c r="U58" i="71"/>
  <c r="T62" i="71"/>
  <c r="J108" i="71"/>
  <c r="U43" i="71"/>
  <c r="U65" i="71" s="1"/>
  <c r="S46" i="71"/>
  <c r="T51" i="71"/>
  <c r="U53" i="71"/>
  <c r="S56" i="71"/>
  <c r="N109" i="71"/>
  <c r="V58" i="71"/>
  <c r="T68" i="71"/>
  <c r="V69" i="71"/>
  <c r="T43" i="71"/>
  <c r="T45" i="71"/>
  <c r="T47" i="71"/>
  <c r="T49" i="71"/>
  <c r="S55" i="71"/>
  <c r="S57" i="71"/>
  <c r="T61" i="71"/>
  <c r="U67" i="71"/>
  <c r="V67" i="71"/>
  <c r="T59" i="71"/>
  <c r="U73" i="71"/>
  <c r="V73" i="71"/>
  <c r="T44" i="71"/>
  <c r="T48" i="71"/>
  <c r="T52" i="71"/>
  <c r="T54" i="71"/>
  <c r="T56" i="71"/>
  <c r="T58" i="71"/>
  <c r="S60" i="71"/>
  <c r="S63" i="71"/>
  <c r="S69" i="71"/>
  <c r="T70" i="71"/>
  <c r="V71" i="71"/>
  <c r="T46" i="71"/>
  <c r="T50" i="71"/>
  <c r="V50" i="71"/>
  <c r="T60" i="71"/>
  <c r="U69" i="71"/>
  <c r="Q99" i="71"/>
  <c r="Q100" i="71"/>
  <c r="I109" i="71"/>
  <c r="N106" i="71"/>
  <c r="M109" i="71"/>
  <c r="K109" i="71"/>
  <c r="T34" i="71"/>
  <c r="U31" i="71"/>
  <c r="M110" i="71"/>
  <c r="Q92" i="71"/>
  <c r="T30" i="71"/>
  <c r="H101" i="71"/>
  <c r="F102" i="71"/>
  <c r="N102" i="71"/>
  <c r="K103" i="71"/>
  <c r="M105" i="71"/>
  <c r="L108" i="71"/>
  <c r="F110" i="71"/>
  <c r="N110" i="71"/>
  <c r="U34" i="71"/>
  <c r="U36" i="71"/>
  <c r="I101" i="71"/>
  <c r="L103" i="71"/>
  <c r="G110" i="71"/>
  <c r="O110" i="71"/>
  <c r="T38" i="71"/>
  <c r="J101" i="71"/>
  <c r="H102" i="71"/>
  <c r="P102" i="71"/>
  <c r="H110" i="71"/>
  <c r="P110" i="71"/>
  <c r="T36" i="71"/>
  <c r="G108" i="71"/>
  <c r="O108" i="71"/>
  <c r="I110" i="71"/>
  <c r="F104" i="71"/>
  <c r="N104" i="71"/>
  <c r="G104" i="71"/>
  <c r="O104" i="71"/>
  <c r="Q104" i="71" s="1"/>
  <c r="H109" i="71"/>
  <c r="Q84" i="71"/>
  <c r="G102" i="71"/>
  <c r="O102" i="71"/>
  <c r="I104" i="71"/>
  <c r="M108" i="71"/>
  <c r="J109" i="71"/>
  <c r="M106" i="71"/>
  <c r="L109" i="71"/>
  <c r="P108" i="71"/>
  <c r="F108" i="71"/>
  <c r="N108" i="71"/>
  <c r="L104" i="71"/>
  <c r="H108" i="71"/>
  <c r="M104" i="71"/>
  <c r="O106" i="71"/>
  <c r="I108" i="71"/>
  <c r="Q86" i="71"/>
  <c r="U15" i="71"/>
  <c r="U17" i="71"/>
  <c r="U26" i="71"/>
  <c r="S31" i="71"/>
  <c r="S33" i="71"/>
  <c r="S35" i="71"/>
  <c r="S37" i="71"/>
  <c r="U9" i="71"/>
  <c r="V31" i="71"/>
  <c r="V33" i="71"/>
  <c r="V35" i="71"/>
  <c r="V37" i="71"/>
  <c r="K101" i="71"/>
  <c r="I102" i="71"/>
  <c r="M103" i="71"/>
  <c r="S16" i="71"/>
  <c r="U20" i="71"/>
  <c r="U27" i="71"/>
  <c r="U33" i="71"/>
  <c r="U35" i="71"/>
  <c r="U37" i="71"/>
  <c r="L101" i="71"/>
  <c r="G103" i="71"/>
  <c r="S8" i="71"/>
  <c r="U18" i="71"/>
  <c r="U23" i="71"/>
  <c r="U25" i="71"/>
  <c r="S30" i="71"/>
  <c r="S32" i="71"/>
  <c r="S34" i="71"/>
  <c r="S36" i="71"/>
  <c r="S38" i="71"/>
  <c r="M101" i="71"/>
  <c r="H103" i="71"/>
  <c r="U12" i="71"/>
  <c r="U14" i="71"/>
  <c r="U16" i="71"/>
  <c r="T31" i="71"/>
  <c r="T33" i="71"/>
  <c r="T35" i="71"/>
  <c r="T37" i="71"/>
  <c r="L102" i="71"/>
  <c r="I103" i="71"/>
  <c r="U8" i="71"/>
  <c r="U10" i="71"/>
  <c r="V30" i="71"/>
  <c r="V32" i="71"/>
  <c r="V34" i="71"/>
  <c r="V36" i="71"/>
  <c r="V38" i="71"/>
  <c r="G101" i="71"/>
  <c r="M102" i="71"/>
  <c r="J103" i="71"/>
  <c r="Q100" i="87"/>
  <c r="Q94" i="87"/>
  <c r="K104" i="87"/>
  <c r="N109" i="87"/>
  <c r="S52" i="87"/>
  <c r="S54" i="87"/>
  <c r="S65" i="87" s="1"/>
  <c r="S56" i="87"/>
  <c r="S58" i="87"/>
  <c r="S60" i="87"/>
  <c r="U63" i="87"/>
  <c r="F103" i="87"/>
  <c r="N103" i="87"/>
  <c r="U44" i="87"/>
  <c r="U46" i="87"/>
  <c r="U48" i="87"/>
  <c r="U50" i="87"/>
  <c r="T52" i="87"/>
  <c r="T54" i="87"/>
  <c r="T56" i="87"/>
  <c r="T58" i="87"/>
  <c r="T60" i="87"/>
  <c r="K110" i="87"/>
  <c r="T43" i="87"/>
  <c r="T45" i="87"/>
  <c r="T47" i="87"/>
  <c r="T49" i="87"/>
  <c r="S51" i="87"/>
  <c r="S53" i="87"/>
  <c r="S55" i="87"/>
  <c r="S57" i="87"/>
  <c r="S61" i="87"/>
  <c r="N107" i="87"/>
  <c r="U43" i="87"/>
  <c r="U65" i="87" s="1"/>
  <c r="U45" i="87"/>
  <c r="U47" i="87"/>
  <c r="U49" i="87"/>
  <c r="T51" i="87"/>
  <c r="T53" i="87"/>
  <c r="T55" i="87"/>
  <c r="T57" i="87"/>
  <c r="S59" i="87"/>
  <c r="U61" i="87"/>
  <c r="Q90" i="87"/>
  <c r="K102" i="87"/>
  <c r="O107" i="87"/>
  <c r="U51" i="87"/>
  <c r="U53" i="87"/>
  <c r="U55" i="87"/>
  <c r="U57" i="87"/>
  <c r="U59" i="87"/>
  <c r="S44" i="87"/>
  <c r="S46" i="87"/>
  <c r="S48" i="87"/>
  <c r="S50" i="87"/>
  <c r="J108" i="87"/>
  <c r="G109" i="87"/>
  <c r="T66" i="87"/>
  <c r="V67" i="87"/>
  <c r="S73" i="87"/>
  <c r="T74" i="87"/>
  <c r="S71" i="87"/>
  <c r="T72" i="87"/>
  <c r="V73" i="87"/>
  <c r="S62" i="87"/>
  <c r="S69" i="87"/>
  <c r="T70" i="87"/>
  <c r="V71" i="87"/>
  <c r="S63" i="87"/>
  <c r="J102" i="87"/>
  <c r="G103" i="87"/>
  <c r="S67" i="87"/>
  <c r="T68" i="87"/>
  <c r="V69" i="87"/>
  <c r="F108" i="87"/>
  <c r="N108" i="87"/>
  <c r="H110" i="87"/>
  <c r="P110" i="87"/>
  <c r="I110" i="87"/>
  <c r="G104" i="87"/>
  <c r="O104" i="87"/>
  <c r="H109" i="87"/>
  <c r="Q95" i="87"/>
  <c r="S8" i="87"/>
  <c r="U11" i="87"/>
  <c r="U32" i="87"/>
  <c r="I103" i="87"/>
  <c r="M107" i="87"/>
  <c r="L110" i="87"/>
  <c r="Q92" i="87"/>
  <c r="U22" i="87"/>
  <c r="S30" i="87"/>
  <c r="T31" i="87"/>
  <c r="V32" i="87"/>
  <c r="U35" i="87"/>
  <c r="S38" i="87"/>
  <c r="G101" i="87"/>
  <c r="M102" i="87"/>
  <c r="J103" i="87"/>
  <c r="M110" i="87"/>
  <c r="U19" i="87"/>
  <c r="U30" i="87"/>
  <c r="T34" i="87"/>
  <c r="V35" i="87"/>
  <c r="U38" i="87"/>
  <c r="H101" i="87"/>
  <c r="F110" i="87"/>
  <c r="N110" i="87"/>
  <c r="U27" i="87"/>
  <c r="V30" i="87"/>
  <c r="U33" i="87"/>
  <c r="S36" i="87"/>
  <c r="V38" i="87"/>
  <c r="G110" i="87"/>
  <c r="O110" i="87"/>
  <c r="U36" i="87"/>
  <c r="H104" i="87"/>
  <c r="P104" i="87"/>
  <c r="M105" i="87"/>
  <c r="L108" i="87"/>
  <c r="I109" i="87"/>
  <c r="I104" i="87"/>
  <c r="M108" i="87"/>
  <c r="J109" i="87"/>
  <c r="Q85" i="87"/>
  <c r="M106" i="87"/>
  <c r="G108" i="87"/>
  <c r="O108" i="87"/>
  <c r="L109" i="87"/>
  <c r="Q83" i="87"/>
  <c r="L104" i="87"/>
  <c r="N106" i="87"/>
  <c r="H108" i="87"/>
  <c r="P108" i="87"/>
  <c r="M109" i="87"/>
  <c r="M104" i="87"/>
  <c r="O106" i="87"/>
  <c r="I108" i="87"/>
  <c r="L102" i="87"/>
  <c r="F104" i="87"/>
  <c r="N104" i="87"/>
  <c r="P106" i="87"/>
  <c r="T37" i="87"/>
  <c r="L103" i="87"/>
  <c r="N102" i="87"/>
  <c r="G102" i="87"/>
  <c r="V18" i="87"/>
  <c r="T23" i="87"/>
  <c r="V25" i="87"/>
  <c r="T32" i="87"/>
  <c r="V33" i="87"/>
  <c r="J101" i="87"/>
  <c r="H102" i="87"/>
  <c r="P102" i="87"/>
  <c r="M103" i="87"/>
  <c r="K103" i="87"/>
  <c r="Q80" i="87"/>
  <c r="T9" i="87"/>
  <c r="V11" i="87"/>
  <c r="T14" i="87"/>
  <c r="T16" i="87"/>
  <c r="T21" i="87"/>
  <c r="V23" i="87"/>
  <c r="T28" i="87"/>
  <c r="U31" i="87"/>
  <c r="S34" i="87"/>
  <c r="T35" i="87"/>
  <c r="V36" i="87"/>
  <c r="I102" i="87"/>
  <c r="I101" i="87"/>
  <c r="T7" i="87"/>
  <c r="T29" i="87" s="1"/>
  <c r="V9" i="87"/>
  <c r="V16" i="87"/>
  <c r="T19" i="87"/>
  <c r="V21" i="87"/>
  <c r="T26" i="87"/>
  <c r="T30" i="87"/>
  <c r="V31" i="87"/>
  <c r="U34" i="87"/>
  <c r="S37" i="87"/>
  <c r="T38" i="87"/>
  <c r="L101" i="87"/>
  <c r="V7" i="87"/>
  <c r="T12" i="87"/>
  <c r="V14" i="87"/>
  <c r="S24" i="87"/>
  <c r="V26" i="87"/>
  <c r="S32" i="87"/>
  <c r="T33" i="87"/>
  <c r="V34" i="87"/>
  <c r="U37" i="87"/>
  <c r="M101" i="87"/>
  <c r="H103" i="87"/>
  <c r="F102" i="87"/>
  <c r="O102" i="87"/>
  <c r="T10" i="87"/>
  <c r="T17" i="87"/>
  <c r="T22" i="87"/>
  <c r="T36" i="87"/>
  <c r="V37" i="87"/>
  <c r="H101" i="70"/>
  <c r="K101" i="70"/>
  <c r="F101" i="70"/>
  <c r="G101" i="70"/>
  <c r="P101" i="70"/>
  <c r="AF47" i="2"/>
  <c r="AP47" i="2"/>
  <c r="AN47" i="2"/>
  <c r="AM47" i="2"/>
  <c r="AU47" i="2"/>
  <c r="N47" i="2"/>
  <c r="AV47" i="2"/>
  <c r="AX47" i="2" s="1"/>
  <c r="K40" i="2"/>
  <c r="AU27" i="2"/>
  <c r="AT27" i="2"/>
  <c r="AS27" i="2"/>
  <c r="AQ27" i="2"/>
  <c r="AM27" i="2"/>
  <c r="AP27" i="2"/>
  <c r="AW27" i="2"/>
  <c r="AO27" i="2"/>
  <c r="AC20" i="2"/>
  <c r="AR7" i="2"/>
  <c r="AV7" i="2"/>
  <c r="AN7" i="2"/>
  <c r="N7" i="2"/>
  <c r="AT7" i="2"/>
  <c r="AS7" i="2"/>
  <c r="AU32" i="88"/>
  <c r="AL32" i="88"/>
  <c r="AL65" i="88"/>
  <c r="AV32" i="88"/>
  <c r="AV65" i="88"/>
  <c r="AU65" i="88"/>
  <c r="M32" i="88"/>
  <c r="AE32" i="88"/>
  <c r="M65" i="88"/>
  <c r="AE65" i="88"/>
  <c r="AH99" i="88"/>
  <c r="AH100" i="88" s="1"/>
  <c r="AI99" i="88"/>
  <c r="AI100" i="88" s="1"/>
  <c r="AH32" i="88"/>
  <c r="AH33" i="88" s="1"/>
  <c r="AH65" i="88"/>
  <c r="AH66" i="88" s="1"/>
  <c r="F109" i="87"/>
  <c r="Q65" i="87"/>
  <c r="Q66" i="87"/>
  <c r="Q67" i="87"/>
  <c r="Q68" i="87"/>
  <c r="Q70" i="87"/>
  <c r="U8" i="87"/>
  <c r="S10" i="87"/>
  <c r="U16" i="87"/>
  <c r="S18" i="87"/>
  <c r="U24" i="87"/>
  <c r="S26" i="87"/>
  <c r="V44" i="87"/>
  <c r="V52" i="87"/>
  <c r="V60" i="87"/>
  <c r="T62" i="87"/>
  <c r="S66" i="87"/>
  <c r="S68" i="87"/>
  <c r="S70" i="87"/>
  <c r="S72" i="87"/>
  <c r="S74" i="87"/>
  <c r="P101" i="87"/>
  <c r="P103" i="87"/>
  <c r="P105" i="87"/>
  <c r="P107" i="87"/>
  <c r="P109" i="87"/>
  <c r="S13" i="87"/>
  <c r="V47" i="87"/>
  <c r="V55" i="87"/>
  <c r="Q73" i="87"/>
  <c r="Q74" i="87"/>
  <c r="O103" i="87"/>
  <c r="O109" i="87"/>
  <c r="S7" i="87"/>
  <c r="S29" i="87" s="1"/>
  <c r="U13" i="87"/>
  <c r="S15" i="87"/>
  <c r="U21" i="87"/>
  <c r="S23" i="87"/>
  <c r="Q29" i="87"/>
  <c r="Q30" i="87"/>
  <c r="Q31" i="87"/>
  <c r="Q32" i="87"/>
  <c r="Q33" i="87"/>
  <c r="Q34" i="87"/>
  <c r="Q35" i="87"/>
  <c r="Q36" i="87"/>
  <c r="Q37" i="87"/>
  <c r="Q38" i="87"/>
  <c r="V49" i="87"/>
  <c r="V57" i="87"/>
  <c r="T59" i="87"/>
  <c r="U62" i="87"/>
  <c r="T67" i="87"/>
  <c r="T69" i="87"/>
  <c r="T71" i="87"/>
  <c r="T73" i="87"/>
  <c r="V63" i="87"/>
  <c r="Q71" i="87"/>
  <c r="U10" i="87"/>
  <c r="S12" i="87"/>
  <c r="U18" i="87"/>
  <c r="S20" i="87"/>
  <c r="U26" i="87"/>
  <c r="S28" i="87"/>
  <c r="S31" i="87"/>
  <c r="S33" i="87"/>
  <c r="S35" i="87"/>
  <c r="V46" i="87"/>
  <c r="V54" i="87"/>
  <c r="V62" i="87"/>
  <c r="U66" i="87"/>
  <c r="U67" i="87"/>
  <c r="U68" i="87"/>
  <c r="U69" i="87"/>
  <c r="U70" i="87"/>
  <c r="U71" i="87"/>
  <c r="U72" i="87"/>
  <c r="U73" i="87"/>
  <c r="U74" i="87"/>
  <c r="S21" i="87"/>
  <c r="Q69" i="87"/>
  <c r="Q72" i="87"/>
  <c r="O101" i="87"/>
  <c r="O105" i="87"/>
  <c r="U7" i="87"/>
  <c r="U29" i="87" s="1"/>
  <c r="S9" i="87"/>
  <c r="U15" i="87"/>
  <c r="S17" i="87"/>
  <c r="U23" i="87"/>
  <c r="S25" i="87"/>
  <c r="V43" i="87"/>
  <c r="V51" i="87"/>
  <c r="V59" i="87"/>
  <c r="T61" i="87"/>
  <c r="V66" i="87"/>
  <c r="V68" i="87"/>
  <c r="V70" i="87"/>
  <c r="V72" i="87"/>
  <c r="V74" i="87"/>
  <c r="K101" i="87"/>
  <c r="F101" i="87"/>
  <c r="U12" i="87"/>
  <c r="S14" i="87"/>
  <c r="U20" i="87"/>
  <c r="S22" i="87"/>
  <c r="U28" i="87"/>
  <c r="V48" i="87"/>
  <c r="V56" i="87"/>
  <c r="V64" i="87"/>
  <c r="U9" i="87"/>
  <c r="S11" i="87"/>
  <c r="U17" i="87"/>
  <c r="S19" i="87"/>
  <c r="V45" i="87"/>
  <c r="V53" i="87"/>
  <c r="AW61" i="86"/>
  <c r="AL32" i="86"/>
  <c r="AL61" i="86"/>
  <c r="AV95" i="86"/>
  <c r="AW95" i="86" s="1"/>
  <c r="M95" i="86"/>
  <c r="AE95" i="86"/>
  <c r="AG95" i="86"/>
  <c r="AG96" i="86" s="1"/>
  <c r="AI95" i="86"/>
  <c r="AI96" i="86" s="1"/>
  <c r="AH32" i="86"/>
  <c r="AH33" i="86" s="1"/>
  <c r="AH61" i="86"/>
  <c r="AH62" i="86" s="1"/>
  <c r="AL32" i="85"/>
  <c r="AV98" i="85"/>
  <c r="M98" i="85"/>
  <c r="AE98" i="85"/>
  <c r="AL64" i="85"/>
  <c r="AV32" i="85"/>
  <c r="AG98" i="85"/>
  <c r="AG99" i="85" s="1"/>
  <c r="AI98" i="85"/>
  <c r="AI99" i="85" s="1"/>
  <c r="AH32" i="85"/>
  <c r="AH33" i="85" s="1"/>
  <c r="AH64" i="85"/>
  <c r="AH65" i="85" s="1"/>
  <c r="AH98" i="85"/>
  <c r="AH99" i="85" s="1"/>
  <c r="AU32" i="83"/>
  <c r="AU64" i="83"/>
  <c r="M98" i="83"/>
  <c r="AE98" i="83"/>
  <c r="AV64" i="83"/>
  <c r="AL64" i="83"/>
  <c r="AE32" i="83"/>
  <c r="AG32" i="83"/>
  <c r="AG33" i="83" s="1"/>
  <c r="AI98" i="83"/>
  <c r="AI99" i="83" s="1"/>
  <c r="AV98" i="83"/>
  <c r="M32" i="83"/>
  <c r="M64" i="83"/>
  <c r="AH32" i="83"/>
  <c r="AH33" i="83" s="1"/>
  <c r="AH64" i="83"/>
  <c r="AH65" i="83" s="1"/>
  <c r="AV32" i="83"/>
  <c r="AE64" i="83"/>
  <c r="AL32" i="82"/>
  <c r="AL64" i="82"/>
  <c r="AV98" i="82"/>
  <c r="AV32" i="82"/>
  <c r="AV64" i="82"/>
  <c r="AW64" i="82" s="1"/>
  <c r="AG98" i="82"/>
  <c r="AG99" i="82" s="1"/>
  <c r="M98" i="82"/>
  <c r="AH98" i="82"/>
  <c r="AH99" i="82" s="1"/>
  <c r="AI98" i="82"/>
  <c r="AI99" i="82" s="1"/>
  <c r="AU32" i="82"/>
  <c r="AE98" i="82"/>
  <c r="AH32" i="82"/>
  <c r="AH33" i="82" s="1"/>
  <c r="AH64" i="82"/>
  <c r="AH65" i="82" s="1"/>
  <c r="AI64" i="82"/>
  <c r="AI65" i="82" s="1"/>
  <c r="AU32" i="81"/>
  <c r="AL32" i="81"/>
  <c r="AL64" i="81"/>
  <c r="AV98" i="81"/>
  <c r="AW64" i="81"/>
  <c r="AG98" i="81"/>
  <c r="AG99" i="81" s="1"/>
  <c r="M32" i="81"/>
  <c r="AE32" i="81"/>
  <c r="AH98" i="81"/>
  <c r="AH99" i="81" s="1"/>
  <c r="AI98" i="81"/>
  <c r="AI99" i="81" s="1"/>
  <c r="AH32" i="81"/>
  <c r="AH33" i="81" s="1"/>
  <c r="AH64" i="81"/>
  <c r="AH65" i="81" s="1"/>
  <c r="AI64" i="81"/>
  <c r="AI65" i="81" s="1"/>
  <c r="AV32" i="80"/>
  <c r="AV65" i="80"/>
  <c r="AG99" i="80"/>
  <c r="AG100" i="80" s="1"/>
  <c r="M32" i="80"/>
  <c r="AE32" i="80"/>
  <c r="M65" i="80"/>
  <c r="AE65" i="80"/>
  <c r="AH99" i="80"/>
  <c r="AH100" i="80" s="1"/>
  <c r="AL32" i="80"/>
  <c r="AG65" i="80"/>
  <c r="AG66" i="80" s="1"/>
  <c r="AI99" i="80"/>
  <c r="AI100" i="80" s="1"/>
  <c r="AV99" i="80"/>
  <c r="AW99" i="80" s="1"/>
  <c r="AU65" i="80"/>
  <c r="M99" i="80"/>
  <c r="AH32" i="80"/>
  <c r="AH33" i="80" s="1"/>
  <c r="AH65" i="80"/>
  <c r="AH66" i="80" s="1"/>
  <c r="AJ99" i="80"/>
  <c r="AJ100" i="80" s="1"/>
  <c r="AI32" i="80"/>
  <c r="AI33" i="80" s="1"/>
  <c r="AL32" i="79"/>
  <c r="M99" i="79"/>
  <c r="AV32" i="79"/>
  <c r="M32" i="79"/>
  <c r="AE32" i="79"/>
  <c r="M65" i="79"/>
  <c r="AE65" i="79"/>
  <c r="AH99" i="79"/>
  <c r="AH100" i="79" s="1"/>
  <c r="AU32" i="79"/>
  <c r="AU65" i="79"/>
  <c r="AV65" i="79"/>
  <c r="AG65" i="79"/>
  <c r="AG66" i="79" s="1"/>
  <c r="AI99" i="79"/>
  <c r="AI100" i="79" s="1"/>
  <c r="AV99" i="79"/>
  <c r="AW99" i="79" s="1"/>
  <c r="AH32" i="79"/>
  <c r="AH33" i="79" s="1"/>
  <c r="AH65" i="79"/>
  <c r="AH66" i="79" s="1"/>
  <c r="AJ99" i="79"/>
  <c r="AJ100" i="79" s="1"/>
  <c r="AL32" i="78"/>
  <c r="AL65" i="78"/>
  <c r="AV99" i="78"/>
  <c r="AW99" i="78" s="1"/>
  <c r="M32" i="78"/>
  <c r="AE32" i="78"/>
  <c r="M65" i="78"/>
  <c r="AE65" i="78"/>
  <c r="AH99" i="78"/>
  <c r="AH100" i="78" s="1"/>
  <c r="AV65" i="78"/>
  <c r="AI99" i="78"/>
  <c r="AI100" i="78" s="1"/>
  <c r="AU32" i="78"/>
  <c r="AU65" i="78"/>
  <c r="AH32" i="78"/>
  <c r="AH33" i="78" s="1"/>
  <c r="AH65" i="78"/>
  <c r="AH66" i="78" s="1"/>
  <c r="AV32" i="78"/>
  <c r="AL32" i="77"/>
  <c r="AL65" i="77"/>
  <c r="AV99" i="77"/>
  <c r="AW99" i="77" s="1"/>
  <c r="AV32" i="77"/>
  <c r="AV65" i="77"/>
  <c r="AG99" i="77"/>
  <c r="AG100" i="77" s="1"/>
  <c r="M65" i="77"/>
  <c r="AE65" i="77"/>
  <c r="AH99" i="77"/>
  <c r="AH100" i="77" s="1"/>
  <c r="AI99" i="77"/>
  <c r="AI100" i="77" s="1"/>
  <c r="AH32" i="77"/>
  <c r="AH33" i="77" s="1"/>
  <c r="AH65" i="77"/>
  <c r="AH66" i="77" s="1"/>
  <c r="AU32" i="77"/>
  <c r="AU65" i="77"/>
  <c r="AU65" i="76"/>
  <c r="AV32" i="76"/>
  <c r="AV65" i="76"/>
  <c r="AU32" i="76"/>
  <c r="M32" i="76"/>
  <c r="AE32" i="76"/>
  <c r="M65" i="76"/>
  <c r="AE65" i="76"/>
  <c r="AH99" i="76"/>
  <c r="AH100" i="76" s="1"/>
  <c r="AL32" i="76"/>
  <c r="AG65" i="76"/>
  <c r="AG66" i="76" s="1"/>
  <c r="AI99" i="76"/>
  <c r="AI100" i="76" s="1"/>
  <c r="AV99" i="76"/>
  <c r="AE99" i="76"/>
  <c r="AH32" i="76"/>
  <c r="AH33" i="76" s="1"/>
  <c r="AH65" i="76"/>
  <c r="AH66" i="76" s="1"/>
  <c r="R99" i="76"/>
  <c r="R100" i="76" s="1"/>
  <c r="AL65" i="75"/>
  <c r="AV99" i="75"/>
  <c r="M99" i="75"/>
  <c r="AE99" i="75"/>
  <c r="AL32" i="75"/>
  <c r="AG99" i="75"/>
  <c r="AG100" i="75" s="1"/>
  <c r="AI99" i="75"/>
  <c r="AI100" i="75" s="1"/>
  <c r="AH32" i="75"/>
  <c r="AH33" i="75" s="1"/>
  <c r="AH65" i="75"/>
  <c r="AH66" i="75" s="1"/>
  <c r="AL65" i="74"/>
  <c r="AV99" i="74"/>
  <c r="AW99" i="74" s="1"/>
  <c r="AV65" i="74"/>
  <c r="AG99" i="74"/>
  <c r="AG100" i="74" s="1"/>
  <c r="M32" i="74"/>
  <c r="AE32" i="74"/>
  <c r="M65" i="74"/>
  <c r="AE65" i="74"/>
  <c r="AH99" i="74"/>
  <c r="AH100" i="74" s="1"/>
  <c r="AU32" i="74"/>
  <c r="AI99" i="74"/>
  <c r="AI100" i="74" s="1"/>
  <c r="AH32" i="74"/>
  <c r="AH33" i="74" s="1"/>
  <c r="AH65" i="74"/>
  <c r="AH66" i="74" s="1"/>
  <c r="AU65" i="74"/>
  <c r="AT65" i="38"/>
  <c r="AT32" i="38"/>
  <c r="AC60" i="2"/>
  <c r="K60" i="2"/>
  <c r="AQ7" i="2"/>
  <c r="N27" i="2"/>
  <c r="AM7" i="2"/>
  <c r="AP7" i="2"/>
  <c r="AF27" i="2"/>
  <c r="AF7" i="2"/>
  <c r="AO7" i="2"/>
  <c r="AU7" i="2"/>
  <c r="AW7" i="2"/>
  <c r="AX7" i="2" s="1"/>
  <c r="K20" i="2"/>
  <c r="F101" i="73"/>
  <c r="S13" i="73"/>
  <c r="S21" i="73"/>
  <c r="V22" i="73"/>
  <c r="V47" i="73"/>
  <c r="S54" i="73"/>
  <c r="S65" i="73" s="1"/>
  <c r="V55" i="73"/>
  <c r="U60" i="73"/>
  <c r="S62" i="73"/>
  <c r="V63" i="73"/>
  <c r="Q65" i="73"/>
  <c r="Q66" i="73"/>
  <c r="Q67" i="73"/>
  <c r="Q68" i="73"/>
  <c r="Q69" i="73"/>
  <c r="Q70" i="73"/>
  <c r="Q71" i="73"/>
  <c r="Q72" i="73"/>
  <c r="Q73" i="73"/>
  <c r="Q74" i="73"/>
  <c r="O101" i="73"/>
  <c r="K102" i="73"/>
  <c r="O103" i="73"/>
  <c r="K104" i="73"/>
  <c r="O105" i="73"/>
  <c r="O107" i="73"/>
  <c r="K108" i="73"/>
  <c r="O109" i="73"/>
  <c r="K110" i="73"/>
  <c r="S10" i="73"/>
  <c r="S18" i="73"/>
  <c r="S26" i="73"/>
  <c r="V44" i="73"/>
  <c r="V52" i="73"/>
  <c r="V60" i="73"/>
  <c r="S66" i="73"/>
  <c r="S68" i="73"/>
  <c r="S70" i="73"/>
  <c r="S72" i="73"/>
  <c r="S74" i="73"/>
  <c r="P101" i="73"/>
  <c r="P103" i="73"/>
  <c r="P105" i="73"/>
  <c r="P107" i="73"/>
  <c r="P109" i="73"/>
  <c r="S7" i="73"/>
  <c r="S15" i="73"/>
  <c r="S23" i="73"/>
  <c r="V49" i="73"/>
  <c r="V57" i="73"/>
  <c r="U62" i="73"/>
  <c r="S64" i="73"/>
  <c r="T67" i="73"/>
  <c r="T69" i="73"/>
  <c r="T71" i="73"/>
  <c r="T73" i="73"/>
  <c r="S12" i="73"/>
  <c r="S20" i="73"/>
  <c r="S28" i="73"/>
  <c r="S31" i="73"/>
  <c r="S35" i="73"/>
  <c r="S37" i="73"/>
  <c r="V46" i="73"/>
  <c r="V54" i="73"/>
  <c r="V62" i="73"/>
  <c r="U66" i="73"/>
  <c r="U68" i="73"/>
  <c r="U70" i="73"/>
  <c r="U72" i="73"/>
  <c r="U74" i="73"/>
  <c r="S9" i="73"/>
  <c r="S17" i="73"/>
  <c r="V18" i="73"/>
  <c r="S25" i="73"/>
  <c r="V26" i="73"/>
  <c r="V43" i="73"/>
  <c r="V51" i="73"/>
  <c r="V59" i="73"/>
  <c r="V66" i="73"/>
  <c r="V68" i="73"/>
  <c r="V70" i="73"/>
  <c r="V72" i="73"/>
  <c r="V74" i="73"/>
  <c r="S14" i="73"/>
  <c r="S22" i="73"/>
  <c r="U36" i="73"/>
  <c r="U37" i="73"/>
  <c r="V48" i="73"/>
  <c r="V56" i="73"/>
  <c r="V64" i="73"/>
  <c r="S11" i="73"/>
  <c r="S19" i="73"/>
  <c r="V30" i="73"/>
  <c r="V31" i="73"/>
  <c r="V32" i="73"/>
  <c r="V33" i="73"/>
  <c r="V34" i="73"/>
  <c r="V35" i="73"/>
  <c r="V36" i="73"/>
  <c r="V37" i="73"/>
  <c r="V45" i="73"/>
  <c r="V53" i="73"/>
  <c r="F101" i="72"/>
  <c r="S13" i="72"/>
  <c r="S21" i="72"/>
  <c r="V47" i="72"/>
  <c r="V55" i="72"/>
  <c r="S62" i="72"/>
  <c r="V63" i="72"/>
  <c r="Q65" i="72"/>
  <c r="Q66" i="72"/>
  <c r="Q67" i="72"/>
  <c r="Q68" i="72"/>
  <c r="Q69" i="72"/>
  <c r="Q70" i="72"/>
  <c r="Q71" i="72"/>
  <c r="Q72" i="72"/>
  <c r="Q73" i="72"/>
  <c r="Q74" i="72"/>
  <c r="K102" i="72"/>
  <c r="O103" i="72"/>
  <c r="K104" i="72"/>
  <c r="O105" i="72"/>
  <c r="O107" i="72"/>
  <c r="K108" i="72"/>
  <c r="O109" i="72"/>
  <c r="K110" i="72"/>
  <c r="F103" i="72"/>
  <c r="F109" i="72"/>
  <c r="S10" i="72"/>
  <c r="S18" i="72"/>
  <c r="S26" i="72"/>
  <c r="V44" i="72"/>
  <c r="V52" i="72"/>
  <c r="V60" i="72"/>
  <c r="S66" i="72"/>
  <c r="S68" i="72"/>
  <c r="S70" i="72"/>
  <c r="S72" i="72"/>
  <c r="S74" i="72"/>
  <c r="P101" i="72"/>
  <c r="Q101" i="72" s="1"/>
  <c r="P103" i="72"/>
  <c r="P105" i="72"/>
  <c r="P107" i="72"/>
  <c r="P109" i="72"/>
  <c r="S7" i="72"/>
  <c r="S15" i="72"/>
  <c r="S23" i="72"/>
  <c r="Q29" i="72"/>
  <c r="Q30" i="72"/>
  <c r="Q31" i="72"/>
  <c r="Q32" i="72"/>
  <c r="Q33" i="72"/>
  <c r="Q34" i="72"/>
  <c r="Q35" i="72"/>
  <c r="Q36" i="72"/>
  <c r="V49" i="72"/>
  <c r="V57" i="72"/>
  <c r="T67" i="72"/>
  <c r="T69" i="72"/>
  <c r="T71" i="72"/>
  <c r="T73" i="72"/>
  <c r="S12" i="72"/>
  <c r="S20" i="72"/>
  <c r="S28" i="72"/>
  <c r="S33" i="72"/>
  <c r="S35" i="72"/>
  <c r="V46" i="72"/>
  <c r="V54" i="72"/>
  <c r="V62" i="72"/>
  <c r="U66" i="72"/>
  <c r="U68" i="72"/>
  <c r="U70" i="72"/>
  <c r="U72" i="72"/>
  <c r="U74" i="72"/>
  <c r="S9" i="72"/>
  <c r="S17" i="72"/>
  <c r="S25" i="72"/>
  <c r="V43" i="72"/>
  <c r="V51" i="72"/>
  <c r="V59" i="72"/>
  <c r="V66" i="72"/>
  <c r="V68" i="72"/>
  <c r="V70" i="72"/>
  <c r="V72" i="72"/>
  <c r="V74" i="72"/>
  <c r="S14" i="72"/>
  <c r="S22" i="72"/>
  <c r="U31" i="72"/>
  <c r="U32" i="72"/>
  <c r="U33" i="72"/>
  <c r="U34" i="72"/>
  <c r="U35" i="72"/>
  <c r="U36" i="72"/>
  <c r="U37" i="72"/>
  <c r="V48" i="72"/>
  <c r="V56" i="72"/>
  <c r="V64" i="72"/>
  <c r="S11" i="72"/>
  <c r="S19" i="72"/>
  <c r="V37" i="72"/>
  <c r="V45" i="72"/>
  <c r="V53" i="72"/>
  <c r="S13" i="71"/>
  <c r="V14" i="71"/>
  <c r="S21" i="71"/>
  <c r="V22" i="71"/>
  <c r="V47" i="71"/>
  <c r="V55" i="71"/>
  <c r="U60" i="71"/>
  <c r="S62" i="71"/>
  <c r="V63" i="71"/>
  <c r="Q65" i="71"/>
  <c r="Q66" i="71"/>
  <c r="Q67" i="71"/>
  <c r="Q68" i="71"/>
  <c r="Q69" i="71"/>
  <c r="Q70" i="71"/>
  <c r="Q71" i="71"/>
  <c r="Q72" i="71"/>
  <c r="Q73" i="71"/>
  <c r="Q74" i="71"/>
  <c r="O101" i="71"/>
  <c r="K102" i="71"/>
  <c r="O103" i="71"/>
  <c r="K104" i="71"/>
  <c r="O105" i="71"/>
  <c r="O107" i="71"/>
  <c r="K108" i="71"/>
  <c r="O109" i="71"/>
  <c r="K110" i="71"/>
  <c r="F101" i="71"/>
  <c r="S10" i="71"/>
  <c r="S18" i="71"/>
  <c r="S26" i="71"/>
  <c r="V44" i="71"/>
  <c r="V52" i="71"/>
  <c r="V60" i="71"/>
  <c r="S66" i="71"/>
  <c r="S68" i="71"/>
  <c r="S70" i="71"/>
  <c r="S72" i="71"/>
  <c r="S74" i="71"/>
  <c r="P101" i="71"/>
  <c r="P103" i="71"/>
  <c r="P105" i="71"/>
  <c r="P107" i="71"/>
  <c r="P109" i="71"/>
  <c r="F109" i="71"/>
  <c r="S7" i="71"/>
  <c r="S29" i="71" s="1"/>
  <c r="S15" i="71"/>
  <c r="V16" i="71"/>
  <c r="S23" i="71"/>
  <c r="V24" i="71"/>
  <c r="Q29" i="71"/>
  <c r="Q30" i="71"/>
  <c r="Q31" i="71"/>
  <c r="Q32" i="71"/>
  <c r="Q33" i="71"/>
  <c r="Q34" i="71"/>
  <c r="Q35" i="71"/>
  <c r="Q36" i="71"/>
  <c r="Q37" i="71"/>
  <c r="Q38" i="71"/>
  <c r="V49" i="71"/>
  <c r="V57" i="71"/>
  <c r="U62" i="71"/>
  <c r="S64" i="71"/>
  <c r="T67" i="71"/>
  <c r="T69" i="71"/>
  <c r="T71" i="71"/>
  <c r="T73" i="71"/>
  <c r="F103" i="71"/>
  <c r="S12" i="71"/>
  <c r="S20" i="71"/>
  <c r="V21" i="71"/>
  <c r="S28" i="71"/>
  <c r="V46" i="71"/>
  <c r="V54" i="71"/>
  <c r="V62" i="71"/>
  <c r="U66" i="71"/>
  <c r="U68" i="71"/>
  <c r="U70" i="71"/>
  <c r="U72" i="71"/>
  <c r="U74" i="71"/>
  <c r="S9" i="71"/>
  <c r="V10" i="71"/>
  <c r="S17" i="71"/>
  <c r="V18" i="71"/>
  <c r="S25" i="71"/>
  <c r="V26" i="71"/>
  <c r="V43" i="71"/>
  <c r="V51" i="71"/>
  <c r="V59" i="71"/>
  <c r="V66" i="71"/>
  <c r="V68" i="71"/>
  <c r="V70" i="71"/>
  <c r="V72" i="71"/>
  <c r="V74" i="71"/>
  <c r="S22" i="71"/>
  <c r="V48" i="71"/>
  <c r="V56" i="71"/>
  <c r="V64" i="71"/>
  <c r="S14" i="71"/>
  <c r="S11" i="71"/>
  <c r="S19" i="71"/>
  <c r="V20" i="71"/>
  <c r="V45" i="71"/>
  <c r="V53" i="71"/>
  <c r="M101" i="70"/>
  <c r="T68" i="70"/>
  <c r="T49" i="70"/>
  <c r="T47" i="70"/>
  <c r="T45" i="70"/>
  <c r="T71" i="70"/>
  <c r="T43" i="70"/>
  <c r="T61" i="70"/>
  <c r="T59" i="70"/>
  <c r="T57" i="70"/>
  <c r="T55" i="70"/>
  <c r="T53" i="70"/>
  <c r="T66" i="70"/>
  <c r="T74" i="70"/>
  <c r="T63" i="70"/>
  <c r="T69" i="70"/>
  <c r="T72" i="70"/>
  <c r="T50" i="70"/>
  <c r="T48" i="70"/>
  <c r="T46" i="70"/>
  <c r="T44" i="70"/>
  <c r="T67" i="70"/>
  <c r="T62" i="70"/>
  <c r="T60" i="70"/>
  <c r="T58" i="70"/>
  <c r="T56" i="70"/>
  <c r="T54" i="70"/>
  <c r="T52" i="70"/>
  <c r="T70" i="70"/>
  <c r="T51" i="70"/>
  <c r="V62" i="70"/>
  <c r="G30" i="70"/>
  <c r="G102" i="70" s="1"/>
  <c r="H30" i="70"/>
  <c r="H102" i="70" s="1"/>
  <c r="I30" i="70"/>
  <c r="I102" i="70" s="1"/>
  <c r="J30" i="70"/>
  <c r="J102" i="70" s="1"/>
  <c r="K30" i="70"/>
  <c r="L30" i="70"/>
  <c r="L102" i="70" s="1"/>
  <c r="M30" i="70"/>
  <c r="M102" i="70" s="1"/>
  <c r="N30" i="70"/>
  <c r="N102" i="70" s="1"/>
  <c r="O30" i="70"/>
  <c r="O102" i="70" s="1"/>
  <c r="P30" i="70"/>
  <c r="P102" i="70" s="1"/>
  <c r="G31" i="70"/>
  <c r="G103" i="70" s="1"/>
  <c r="H31" i="70"/>
  <c r="H103" i="70" s="1"/>
  <c r="I31" i="70"/>
  <c r="I103" i="70" s="1"/>
  <c r="J31" i="70"/>
  <c r="J103" i="70" s="1"/>
  <c r="K31" i="70"/>
  <c r="K103" i="70" s="1"/>
  <c r="L31" i="70"/>
  <c r="L103" i="70" s="1"/>
  <c r="M31" i="70"/>
  <c r="M103" i="70" s="1"/>
  <c r="N31" i="70"/>
  <c r="N103" i="70" s="1"/>
  <c r="O31" i="70"/>
  <c r="O103" i="70" s="1"/>
  <c r="P31" i="70"/>
  <c r="P103" i="70" s="1"/>
  <c r="G32" i="70"/>
  <c r="G104" i="70" s="1"/>
  <c r="H32" i="70"/>
  <c r="H104" i="70" s="1"/>
  <c r="I32" i="70"/>
  <c r="I104" i="70" s="1"/>
  <c r="J32" i="70"/>
  <c r="J104" i="70" s="1"/>
  <c r="K32" i="70"/>
  <c r="K104" i="70" s="1"/>
  <c r="L32" i="70"/>
  <c r="L104" i="70" s="1"/>
  <c r="M32" i="70"/>
  <c r="M104" i="70" s="1"/>
  <c r="N32" i="70"/>
  <c r="N104" i="70" s="1"/>
  <c r="O32" i="70"/>
  <c r="P32" i="70"/>
  <c r="P104" i="70" s="1"/>
  <c r="G33" i="70"/>
  <c r="H33" i="70"/>
  <c r="I33" i="70"/>
  <c r="J33" i="70"/>
  <c r="K33" i="70"/>
  <c r="L33" i="70"/>
  <c r="M33" i="70"/>
  <c r="M105" i="70" s="1"/>
  <c r="N33" i="70"/>
  <c r="N105" i="70" s="1"/>
  <c r="O33" i="70"/>
  <c r="O105" i="70" s="1"/>
  <c r="P33" i="70"/>
  <c r="P105" i="70" s="1"/>
  <c r="G34" i="70"/>
  <c r="H34" i="70"/>
  <c r="I34" i="70"/>
  <c r="J34" i="70"/>
  <c r="K34" i="70"/>
  <c r="L34" i="70"/>
  <c r="M34" i="70"/>
  <c r="M106" i="70" s="1"/>
  <c r="N34" i="70"/>
  <c r="N106" i="70" s="1"/>
  <c r="O34" i="70"/>
  <c r="O106" i="70" s="1"/>
  <c r="P34" i="70"/>
  <c r="P106" i="70" s="1"/>
  <c r="G35" i="70"/>
  <c r="H35" i="70"/>
  <c r="I35" i="70"/>
  <c r="J35" i="70"/>
  <c r="K35" i="70"/>
  <c r="L35" i="70"/>
  <c r="M35" i="70"/>
  <c r="M107" i="70" s="1"/>
  <c r="N35" i="70"/>
  <c r="N107" i="70" s="1"/>
  <c r="O35" i="70"/>
  <c r="O107" i="70" s="1"/>
  <c r="P35" i="70"/>
  <c r="P107" i="70" s="1"/>
  <c r="G36" i="70"/>
  <c r="G108" i="70" s="1"/>
  <c r="H36" i="70"/>
  <c r="H108" i="70" s="1"/>
  <c r="I36" i="70"/>
  <c r="I108" i="70" s="1"/>
  <c r="J36" i="70"/>
  <c r="J108" i="70" s="1"/>
  <c r="K36" i="70"/>
  <c r="K108" i="70" s="1"/>
  <c r="L36" i="70"/>
  <c r="L108" i="70" s="1"/>
  <c r="M36" i="70"/>
  <c r="M108" i="70" s="1"/>
  <c r="N36" i="70"/>
  <c r="N108" i="70" s="1"/>
  <c r="O36" i="70"/>
  <c r="P36" i="70"/>
  <c r="P108" i="70" s="1"/>
  <c r="G37" i="70"/>
  <c r="G109" i="70" s="1"/>
  <c r="H37" i="70"/>
  <c r="H109" i="70" s="1"/>
  <c r="I37" i="70"/>
  <c r="I109" i="70" s="1"/>
  <c r="J37" i="70"/>
  <c r="J109" i="70" s="1"/>
  <c r="K37" i="70"/>
  <c r="K109" i="70" s="1"/>
  <c r="L37" i="70"/>
  <c r="L109" i="70" s="1"/>
  <c r="M37" i="70"/>
  <c r="M109" i="70" s="1"/>
  <c r="N37" i="70"/>
  <c r="N109" i="70" s="1"/>
  <c r="O37" i="70"/>
  <c r="O109" i="70" s="1"/>
  <c r="P37" i="70"/>
  <c r="P109" i="70" s="1"/>
  <c r="G38" i="70"/>
  <c r="G110" i="70" s="1"/>
  <c r="H38" i="70"/>
  <c r="H110" i="70" s="1"/>
  <c r="I38" i="70"/>
  <c r="I110" i="70" s="1"/>
  <c r="J38" i="70"/>
  <c r="J110" i="70" s="1"/>
  <c r="K38" i="70"/>
  <c r="L38" i="70"/>
  <c r="L110" i="70" s="1"/>
  <c r="M38" i="70"/>
  <c r="M110" i="70" s="1"/>
  <c r="N38" i="70"/>
  <c r="N110" i="70" s="1"/>
  <c r="O38" i="70"/>
  <c r="O110" i="70" s="1"/>
  <c r="P38" i="70"/>
  <c r="P110" i="70" s="1"/>
  <c r="F38" i="70"/>
  <c r="F110" i="70" s="1"/>
  <c r="F37" i="70"/>
  <c r="F109" i="70" s="1"/>
  <c r="F36" i="70"/>
  <c r="F35" i="70"/>
  <c r="F34" i="70"/>
  <c r="F33" i="70"/>
  <c r="F32" i="70"/>
  <c r="F104" i="70" s="1"/>
  <c r="F31" i="70"/>
  <c r="F103" i="70" s="1"/>
  <c r="F30" i="70"/>
  <c r="F102" i="70" s="1"/>
  <c r="F41" i="70"/>
  <c r="Q70" i="70"/>
  <c r="Q69" i="70"/>
  <c r="Q64" i="70"/>
  <c r="Q63" i="70"/>
  <c r="Q61" i="70"/>
  <c r="Q60" i="70"/>
  <c r="Q59" i="70"/>
  <c r="Q58" i="70"/>
  <c r="Q56" i="70"/>
  <c r="Q55" i="70"/>
  <c r="Q54" i="70"/>
  <c r="Q53" i="70"/>
  <c r="Q52" i="70"/>
  <c r="Q50" i="70"/>
  <c r="Q49" i="70"/>
  <c r="Q48" i="70"/>
  <c r="Q47" i="70"/>
  <c r="Q45" i="70"/>
  <c r="Q44" i="70"/>
  <c r="Q43" i="70"/>
  <c r="T8" i="70"/>
  <c r="S12" i="70"/>
  <c r="Q28" i="70"/>
  <c r="Q27" i="70"/>
  <c r="V26" i="70"/>
  <c r="U26" i="70"/>
  <c r="S26" i="70"/>
  <c r="Q25" i="70"/>
  <c r="Q24" i="70"/>
  <c r="Q23" i="70"/>
  <c r="Q22" i="70"/>
  <c r="V21" i="70"/>
  <c r="U21" i="70"/>
  <c r="S21" i="70"/>
  <c r="Q20" i="70"/>
  <c r="Q19" i="70"/>
  <c r="Q18" i="70"/>
  <c r="Q17" i="70"/>
  <c r="Q16" i="70"/>
  <c r="V15" i="70"/>
  <c r="U15" i="70"/>
  <c r="T15" i="70"/>
  <c r="S15" i="70"/>
  <c r="Q14" i="70"/>
  <c r="Q13" i="70"/>
  <c r="Q12" i="70"/>
  <c r="Q11" i="70"/>
  <c r="U10" i="70"/>
  <c r="T10" i="70"/>
  <c r="S10" i="70"/>
  <c r="Q9" i="70"/>
  <c r="Q8" i="70"/>
  <c r="Q7" i="70"/>
  <c r="F77" i="70"/>
  <c r="AW32" i="86" l="1"/>
  <c r="AW98" i="85"/>
  <c r="AW64" i="85"/>
  <c r="AW32" i="85"/>
  <c r="AW98" i="83"/>
  <c r="AW32" i="83"/>
  <c r="AW64" i="83"/>
  <c r="AW98" i="82"/>
  <c r="AW32" i="82"/>
  <c r="AW98" i="81"/>
  <c r="AW32" i="81"/>
  <c r="AW32" i="80"/>
  <c r="AW65" i="78"/>
  <c r="AW32" i="78"/>
  <c r="AW65" i="75"/>
  <c r="AW99" i="76"/>
  <c r="AW32" i="76"/>
  <c r="AW99" i="75"/>
  <c r="AW32" i="75"/>
  <c r="AW32" i="74"/>
  <c r="AW99" i="88"/>
  <c r="AW32" i="88"/>
  <c r="U65" i="72"/>
  <c r="Q104" i="72"/>
  <c r="Q107" i="72"/>
  <c r="T29" i="72"/>
  <c r="V29" i="72"/>
  <c r="T29" i="71"/>
  <c r="Q106" i="71"/>
  <c r="AX27" i="2"/>
  <c r="Q108" i="73"/>
  <c r="Q110" i="72"/>
  <c r="Q106" i="72"/>
  <c r="Q102" i="71"/>
  <c r="Q110" i="71"/>
  <c r="V29" i="71"/>
  <c r="U29" i="71"/>
  <c r="Q108" i="71"/>
  <c r="Q110" i="87"/>
  <c r="T65" i="87"/>
  <c r="Q106" i="87"/>
  <c r="Q108" i="87"/>
  <c r="V29" i="87"/>
  <c r="V65" i="70"/>
  <c r="S65" i="70"/>
  <c r="Q110" i="73"/>
  <c r="Q106" i="73"/>
  <c r="Q104" i="73"/>
  <c r="V29" i="73"/>
  <c r="Q102" i="73"/>
  <c r="Q105" i="73"/>
  <c r="U29" i="73"/>
  <c r="Q103" i="73"/>
  <c r="Q103" i="72"/>
  <c r="Q108" i="72"/>
  <c r="U29" i="72"/>
  <c r="S29" i="72"/>
  <c r="Q105" i="71"/>
  <c r="T65" i="71"/>
  <c r="Q103" i="71"/>
  <c r="V65" i="71"/>
  <c r="Q107" i="87"/>
  <c r="Q104" i="87"/>
  <c r="V65" i="87"/>
  <c r="Q102" i="87"/>
  <c r="T65" i="70"/>
  <c r="AW65" i="88"/>
  <c r="Q109" i="87"/>
  <c r="Q105" i="87"/>
  <c r="Q103" i="87"/>
  <c r="Q101" i="87"/>
  <c r="AW65" i="80"/>
  <c r="AW65" i="79"/>
  <c r="AW32" i="79"/>
  <c r="AW65" i="77"/>
  <c r="AW32" i="77"/>
  <c r="AW65" i="76"/>
  <c r="AW65" i="74"/>
  <c r="Q101" i="73"/>
  <c r="S29" i="73"/>
  <c r="Q109" i="73"/>
  <c r="V65" i="73"/>
  <c r="Q107" i="73"/>
  <c r="V65" i="72"/>
  <c r="Q109" i="72"/>
  <c r="Q105" i="72"/>
  <c r="Q101" i="71"/>
  <c r="Q109" i="71"/>
  <c r="Q107" i="71"/>
  <c r="S36" i="70"/>
  <c r="F108" i="70"/>
  <c r="T38" i="70"/>
  <c r="K110" i="70"/>
  <c r="U36" i="70"/>
  <c r="O108" i="70"/>
  <c r="Q108" i="70" s="1"/>
  <c r="T34" i="70"/>
  <c r="U32" i="70"/>
  <c r="O104" i="70"/>
  <c r="T30" i="70"/>
  <c r="K102" i="70"/>
  <c r="Q97" i="70"/>
  <c r="S30" i="70"/>
  <c r="V17" i="70"/>
  <c r="S18" i="70"/>
  <c r="S35" i="70"/>
  <c r="V36" i="70"/>
  <c r="V32" i="70"/>
  <c r="V25" i="70"/>
  <c r="S24" i="70"/>
  <c r="S16" i="70"/>
  <c r="S8" i="70"/>
  <c r="S37" i="70"/>
  <c r="V35" i="70"/>
  <c r="V31" i="70"/>
  <c r="V23" i="70"/>
  <c r="S38" i="70"/>
  <c r="T37" i="70"/>
  <c r="U35" i="70"/>
  <c r="T33" i="70"/>
  <c r="U31" i="70"/>
  <c r="V9" i="70"/>
  <c r="S22" i="70"/>
  <c r="S14" i="70"/>
  <c r="S31" i="70"/>
  <c r="V38" i="70"/>
  <c r="V34" i="70"/>
  <c r="V30" i="70"/>
  <c r="S7" i="70"/>
  <c r="S29" i="70" s="1"/>
  <c r="V13" i="70"/>
  <c r="S32" i="70"/>
  <c r="U38" i="70"/>
  <c r="T36" i="70"/>
  <c r="U34" i="70"/>
  <c r="T32" i="70"/>
  <c r="U30" i="70"/>
  <c r="V10" i="70"/>
  <c r="S28" i="70"/>
  <c r="S20" i="70"/>
  <c r="S33" i="70"/>
  <c r="V37" i="70"/>
  <c r="V33" i="70"/>
  <c r="V27" i="70"/>
  <c r="V19" i="70"/>
  <c r="V11" i="70"/>
  <c r="S34" i="70"/>
  <c r="U37" i="70"/>
  <c r="T35" i="70"/>
  <c r="U33" i="70"/>
  <c r="T31" i="70"/>
  <c r="Q65" i="70"/>
  <c r="Q67" i="70"/>
  <c r="T7" i="70"/>
  <c r="U27" i="70"/>
  <c r="U25" i="70"/>
  <c r="U23" i="70"/>
  <c r="U19" i="70"/>
  <c r="U17" i="70"/>
  <c r="U13" i="70"/>
  <c r="U11" i="70"/>
  <c r="U9" i="70"/>
  <c r="Q62" i="70"/>
  <c r="U7" i="70"/>
  <c r="T27" i="70"/>
  <c r="T25" i="70"/>
  <c r="T23" i="70"/>
  <c r="T21" i="70"/>
  <c r="T19" i="70"/>
  <c r="T17" i="70"/>
  <c r="T13" i="70"/>
  <c r="T11" i="70"/>
  <c r="T9" i="70"/>
  <c r="V7" i="70"/>
  <c r="S27" i="70"/>
  <c r="S25" i="70"/>
  <c r="S23" i="70"/>
  <c r="S19" i="70"/>
  <c r="S17" i="70"/>
  <c r="S13" i="70"/>
  <c r="S11" i="70"/>
  <c r="S9" i="70"/>
  <c r="V28" i="70"/>
  <c r="V24" i="70"/>
  <c r="V22" i="70"/>
  <c r="V20" i="70"/>
  <c r="V18" i="70"/>
  <c r="V16" i="70"/>
  <c r="V14" i="70"/>
  <c r="V12" i="70"/>
  <c r="V8" i="70"/>
  <c r="U28" i="70"/>
  <c r="U24" i="70"/>
  <c r="U22" i="70"/>
  <c r="U20" i="70"/>
  <c r="U18" i="70"/>
  <c r="U16" i="70"/>
  <c r="U14" i="70"/>
  <c r="U12" i="70"/>
  <c r="U8" i="70"/>
  <c r="T28" i="70"/>
  <c r="T26" i="70"/>
  <c r="T24" i="70"/>
  <c r="T22" i="70"/>
  <c r="T20" i="70"/>
  <c r="T18" i="70"/>
  <c r="T16" i="70"/>
  <c r="T14" i="70"/>
  <c r="T12" i="70"/>
  <c r="Q51" i="70"/>
  <c r="Q79" i="70"/>
  <c r="Q68" i="70"/>
  <c r="Q66" i="70"/>
  <c r="Q34" i="70"/>
  <c r="Q84" i="70"/>
  <c r="Q99" i="70"/>
  <c r="Q57" i="70"/>
  <c r="Q74" i="70"/>
  <c r="Q106" i="70"/>
  <c r="Q71" i="70"/>
  <c r="Q89" i="70"/>
  <c r="Q100" i="70"/>
  <c r="Q46" i="70"/>
  <c r="Q72" i="70"/>
  <c r="Q95" i="70"/>
  <c r="Q38" i="70"/>
  <c r="Q37" i="70"/>
  <c r="Q94" i="70"/>
  <c r="Q33" i="70"/>
  <c r="Q85" i="70"/>
  <c r="Q88" i="70"/>
  <c r="Q92" i="70"/>
  <c r="Q29" i="70"/>
  <c r="Q81" i="70"/>
  <c r="Q91" i="70"/>
  <c r="Q96" i="70"/>
  <c r="Q80" i="70"/>
  <c r="Q83" i="70"/>
  <c r="Q90" i="70"/>
  <c r="Q86" i="70"/>
  <c r="Q32" i="70"/>
  <c r="Q103" i="70"/>
  <c r="Q102" i="70"/>
  <c r="Q30" i="70"/>
  <c r="Q35" i="70"/>
  <c r="Q21" i="70"/>
  <c r="Q26" i="70"/>
  <c r="Q101" i="70"/>
  <c r="Q31" i="70"/>
  <c r="Q36" i="70"/>
  <c r="Q10" i="70"/>
  <c r="Q15" i="70"/>
  <c r="Q107" i="70" l="1"/>
  <c r="V29" i="70"/>
  <c r="U29" i="70"/>
  <c r="T29" i="70"/>
  <c r="Q98" i="70"/>
  <c r="Q73" i="70"/>
  <c r="Q87" i="70"/>
  <c r="Q105" i="70"/>
  <c r="Q110" i="70"/>
  <c r="Q93" i="70"/>
  <c r="Q82" i="70"/>
  <c r="Q104" i="70"/>
  <c r="Q109" i="70" l="1"/>
  <c r="E48" i="45"/>
  <c r="F48" i="45"/>
  <c r="G48" i="45"/>
  <c r="H48" i="45"/>
  <c r="I48" i="45"/>
  <c r="J48" i="45"/>
  <c r="K48" i="45"/>
  <c r="L48" i="45"/>
  <c r="M48" i="45"/>
  <c r="N48" i="45"/>
  <c r="O48" i="45"/>
  <c r="M49" i="45"/>
  <c r="L50" i="45"/>
  <c r="M50" i="45"/>
  <c r="N50" i="45"/>
  <c r="O50" i="45"/>
  <c r="E51" i="45"/>
  <c r="F51" i="45"/>
  <c r="G51" i="45"/>
  <c r="H51" i="45"/>
  <c r="I51" i="45"/>
  <c r="J51" i="45"/>
  <c r="K51" i="45"/>
  <c r="L51" i="45"/>
  <c r="M51" i="45"/>
  <c r="N51" i="45"/>
  <c r="O51" i="45"/>
  <c r="E52" i="45"/>
  <c r="F52" i="45"/>
  <c r="G52" i="45"/>
  <c r="H52" i="45"/>
  <c r="I52" i="45"/>
  <c r="J52" i="45"/>
  <c r="K52" i="45"/>
  <c r="L52" i="45"/>
  <c r="M52" i="45"/>
  <c r="N52" i="45"/>
  <c r="O52" i="45"/>
  <c r="E53" i="45"/>
  <c r="F53" i="45"/>
  <c r="G53" i="45"/>
  <c r="H53" i="45"/>
  <c r="I53" i="45"/>
  <c r="J53" i="45"/>
  <c r="K53" i="45"/>
  <c r="L53" i="45"/>
  <c r="M53" i="45"/>
  <c r="N53" i="45"/>
  <c r="O53" i="45"/>
  <c r="M54" i="45"/>
  <c r="L55" i="45"/>
  <c r="M55" i="45"/>
  <c r="N55" i="45"/>
  <c r="O55" i="45"/>
  <c r="E56" i="45"/>
  <c r="F56" i="45"/>
  <c r="G56" i="45"/>
  <c r="H56" i="45"/>
  <c r="I56" i="45"/>
  <c r="J56" i="45"/>
  <c r="K56" i="45"/>
  <c r="L56" i="45"/>
  <c r="M56" i="45"/>
  <c r="N56" i="45"/>
  <c r="O56" i="45"/>
  <c r="M57" i="45"/>
  <c r="M58" i="45"/>
  <c r="M59" i="45"/>
  <c r="M60" i="45"/>
  <c r="M61" i="45"/>
  <c r="F47" i="45"/>
  <c r="G47" i="45"/>
  <c r="H47" i="45"/>
  <c r="I47" i="45"/>
  <c r="J47" i="45"/>
  <c r="K47" i="45"/>
  <c r="L47" i="45"/>
  <c r="M47" i="45"/>
  <c r="N47" i="45"/>
  <c r="O47" i="45"/>
  <c r="E47" i="45"/>
  <c r="K75" i="24"/>
  <c r="AC75" i="24"/>
  <c r="AC71" i="24"/>
  <c r="AC66" i="24"/>
  <c r="AB54" i="24"/>
  <c r="AC54" i="24"/>
  <c r="AB41" i="24"/>
  <c r="AC41" i="24"/>
  <c r="AC29" i="24"/>
  <c r="AC17" i="24"/>
  <c r="K71" i="24"/>
  <c r="J66" i="24"/>
  <c r="K66" i="24"/>
  <c r="K54" i="24"/>
  <c r="K41" i="24"/>
  <c r="K29" i="24"/>
  <c r="K17" i="24"/>
  <c r="AU6" i="24"/>
  <c r="AV6" i="24"/>
  <c r="AU7" i="24"/>
  <c r="AV7" i="24"/>
  <c r="AU8" i="24"/>
  <c r="AV8" i="24"/>
  <c r="AU9" i="24"/>
  <c r="AV9" i="24"/>
  <c r="AU10" i="24"/>
  <c r="AV10" i="24"/>
  <c r="AU11" i="24"/>
  <c r="AV11" i="24"/>
  <c r="AU12" i="24"/>
  <c r="AV12" i="24"/>
  <c r="AU13" i="24"/>
  <c r="AV13" i="24"/>
  <c r="AU14" i="24"/>
  <c r="AV14" i="24"/>
  <c r="AU15" i="24"/>
  <c r="AV15" i="24"/>
  <c r="AU16" i="24"/>
  <c r="AV16" i="24"/>
  <c r="AU18" i="24"/>
  <c r="AV18" i="24"/>
  <c r="AU19" i="24"/>
  <c r="AV19" i="24"/>
  <c r="AU20" i="24"/>
  <c r="AV20" i="24"/>
  <c r="AU21" i="24"/>
  <c r="AV21" i="24"/>
  <c r="AU22" i="24"/>
  <c r="AV22" i="24"/>
  <c r="AU23" i="24"/>
  <c r="AV23" i="24"/>
  <c r="AU24" i="24"/>
  <c r="AV24" i="24"/>
  <c r="AU25" i="24"/>
  <c r="AV25" i="24"/>
  <c r="AU26" i="24"/>
  <c r="AV26" i="24"/>
  <c r="AU27" i="24"/>
  <c r="AV27" i="24"/>
  <c r="AU28" i="24"/>
  <c r="AV28" i="24"/>
  <c r="AU30" i="24"/>
  <c r="AV30" i="24"/>
  <c r="AU31" i="24"/>
  <c r="AV31" i="24"/>
  <c r="AU32" i="24"/>
  <c r="AV32" i="24"/>
  <c r="AU33" i="24"/>
  <c r="AV33" i="24"/>
  <c r="AU34" i="24"/>
  <c r="AV34" i="24"/>
  <c r="AU35" i="24"/>
  <c r="AV35" i="24"/>
  <c r="AU36" i="24"/>
  <c r="AV36" i="24"/>
  <c r="AU37" i="24"/>
  <c r="AV37" i="24"/>
  <c r="AU38" i="24"/>
  <c r="AV38" i="24"/>
  <c r="AU39" i="24"/>
  <c r="AV39" i="24"/>
  <c r="AU40" i="24"/>
  <c r="AV40" i="24"/>
  <c r="AU42" i="24"/>
  <c r="AV42" i="24"/>
  <c r="AU43" i="24"/>
  <c r="AV43" i="24"/>
  <c r="AU44" i="24"/>
  <c r="AV44" i="24"/>
  <c r="AU45" i="24"/>
  <c r="AV45" i="24"/>
  <c r="AU46" i="24"/>
  <c r="AV46" i="24"/>
  <c r="AU47" i="24"/>
  <c r="AV47" i="24"/>
  <c r="AU48" i="24"/>
  <c r="AV48" i="24"/>
  <c r="AU49" i="24"/>
  <c r="AV49" i="24"/>
  <c r="AU50" i="24"/>
  <c r="AV50" i="24"/>
  <c r="AU51" i="24"/>
  <c r="AV51" i="24"/>
  <c r="AU52" i="24"/>
  <c r="AV52" i="24"/>
  <c r="AU53" i="24"/>
  <c r="AV53" i="24"/>
  <c r="AU55" i="24"/>
  <c r="AV55" i="24"/>
  <c r="AU57" i="24"/>
  <c r="AV57" i="24"/>
  <c r="AU58" i="24"/>
  <c r="AV58" i="24"/>
  <c r="AU59" i="24"/>
  <c r="AV59" i="24"/>
  <c r="AU60" i="24"/>
  <c r="AV60" i="24"/>
  <c r="AU61" i="24"/>
  <c r="AV61" i="24"/>
  <c r="AU62" i="24"/>
  <c r="AV62" i="24"/>
  <c r="AU63" i="24"/>
  <c r="AV63" i="24"/>
  <c r="AU64" i="24"/>
  <c r="AV64" i="24"/>
  <c r="AU65" i="24"/>
  <c r="AV65" i="24"/>
  <c r="AU67" i="24"/>
  <c r="AV67" i="24"/>
  <c r="AU68" i="24"/>
  <c r="AV68" i="24"/>
  <c r="AU69" i="24"/>
  <c r="AV69" i="24"/>
  <c r="AU70" i="24"/>
  <c r="AV70" i="24"/>
  <c r="AU72" i="24"/>
  <c r="AV72" i="24"/>
  <c r="AU73" i="24"/>
  <c r="AV73" i="24"/>
  <c r="AU74" i="24"/>
  <c r="AV74" i="24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6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2" i="3"/>
  <c r="AT7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3" i="3"/>
  <c r="AB95" i="3"/>
  <c r="AG69" i="3"/>
  <c r="AI69" i="3"/>
  <c r="AJ69" i="3"/>
  <c r="AG70" i="3"/>
  <c r="AI70" i="3"/>
  <c r="AJ70" i="3"/>
  <c r="AG71" i="3"/>
  <c r="AI71" i="3"/>
  <c r="AJ71" i="3"/>
  <c r="AG72" i="3"/>
  <c r="AI72" i="3"/>
  <c r="AJ72" i="3"/>
  <c r="AG73" i="3"/>
  <c r="AI73" i="3"/>
  <c r="AJ73" i="3"/>
  <c r="AG74" i="3"/>
  <c r="AI74" i="3"/>
  <c r="AJ74" i="3"/>
  <c r="AG75" i="3"/>
  <c r="AI75" i="3"/>
  <c r="AJ75" i="3"/>
  <c r="AG76" i="3"/>
  <c r="AI76" i="3"/>
  <c r="AJ76" i="3"/>
  <c r="AG77" i="3"/>
  <c r="AI77" i="3"/>
  <c r="AJ77" i="3"/>
  <c r="AG78" i="3"/>
  <c r="AI78" i="3"/>
  <c r="AJ78" i="3"/>
  <c r="AG79" i="3"/>
  <c r="AI79" i="3"/>
  <c r="AJ79" i="3"/>
  <c r="AG80" i="3"/>
  <c r="AI80" i="3"/>
  <c r="AJ80" i="3"/>
  <c r="AG81" i="3"/>
  <c r="AI81" i="3"/>
  <c r="AJ81" i="3"/>
  <c r="AG82" i="3"/>
  <c r="AI82" i="3"/>
  <c r="AJ82" i="3"/>
  <c r="AG83" i="3"/>
  <c r="AI83" i="3"/>
  <c r="AJ83" i="3"/>
  <c r="AG84" i="3"/>
  <c r="AI84" i="3"/>
  <c r="AJ84" i="3"/>
  <c r="AG85" i="3"/>
  <c r="AI85" i="3"/>
  <c r="AJ85" i="3"/>
  <c r="AG86" i="3"/>
  <c r="AI86" i="3"/>
  <c r="AJ86" i="3"/>
  <c r="AG87" i="3"/>
  <c r="AI87" i="3"/>
  <c r="AJ87" i="3"/>
  <c r="AG88" i="3"/>
  <c r="AI88" i="3"/>
  <c r="AJ88" i="3"/>
  <c r="AG89" i="3"/>
  <c r="AI89" i="3"/>
  <c r="AJ89" i="3"/>
  <c r="AG90" i="3"/>
  <c r="AI90" i="3"/>
  <c r="AJ90" i="3"/>
  <c r="AG91" i="3"/>
  <c r="AI91" i="3"/>
  <c r="AJ91" i="3"/>
  <c r="AG92" i="3"/>
  <c r="AI92" i="3"/>
  <c r="AJ92" i="3"/>
  <c r="AG93" i="3"/>
  <c r="AI93" i="3"/>
  <c r="AJ93" i="3"/>
  <c r="AG94" i="3"/>
  <c r="AI94" i="3"/>
  <c r="AJ94" i="3"/>
  <c r="AJ68" i="3"/>
  <c r="AI68" i="3"/>
  <c r="AG68" i="3"/>
  <c r="AB61" i="3"/>
  <c r="AG40" i="3"/>
  <c r="AI40" i="3"/>
  <c r="AJ40" i="3"/>
  <c r="AG41" i="3"/>
  <c r="AI41" i="3"/>
  <c r="AJ41" i="3"/>
  <c r="AG42" i="3"/>
  <c r="AI42" i="3"/>
  <c r="AJ42" i="3"/>
  <c r="AG43" i="3"/>
  <c r="AI43" i="3"/>
  <c r="AJ43" i="3"/>
  <c r="AG44" i="3"/>
  <c r="AI44" i="3"/>
  <c r="AJ44" i="3"/>
  <c r="AG45" i="3"/>
  <c r="AI45" i="3"/>
  <c r="AJ45" i="3"/>
  <c r="AG46" i="3"/>
  <c r="AI46" i="3"/>
  <c r="AJ46" i="3"/>
  <c r="AG47" i="3"/>
  <c r="AI47" i="3"/>
  <c r="AJ47" i="3"/>
  <c r="AG48" i="3"/>
  <c r="AI48" i="3"/>
  <c r="AJ48" i="3"/>
  <c r="AG49" i="3"/>
  <c r="AI49" i="3"/>
  <c r="AJ49" i="3"/>
  <c r="AG50" i="3"/>
  <c r="AI50" i="3"/>
  <c r="AJ50" i="3"/>
  <c r="AG51" i="3"/>
  <c r="AI51" i="3"/>
  <c r="AJ51" i="3"/>
  <c r="AG52" i="3"/>
  <c r="AI52" i="3"/>
  <c r="AJ52" i="3"/>
  <c r="AG53" i="3"/>
  <c r="AI53" i="3"/>
  <c r="AJ53" i="3"/>
  <c r="AG54" i="3"/>
  <c r="AI54" i="3"/>
  <c r="AJ54" i="3"/>
  <c r="AG55" i="3"/>
  <c r="AI55" i="3"/>
  <c r="AJ55" i="3"/>
  <c r="AG56" i="3"/>
  <c r="AI56" i="3"/>
  <c r="AJ56" i="3"/>
  <c r="AG57" i="3"/>
  <c r="AI57" i="3"/>
  <c r="AJ57" i="3"/>
  <c r="AG58" i="3"/>
  <c r="AI58" i="3"/>
  <c r="AJ58" i="3"/>
  <c r="AG59" i="3"/>
  <c r="AI59" i="3"/>
  <c r="AJ59" i="3"/>
  <c r="AG60" i="3"/>
  <c r="AI60" i="3"/>
  <c r="AJ60" i="3"/>
  <c r="AJ39" i="3"/>
  <c r="AI39" i="3"/>
  <c r="AG39" i="3"/>
  <c r="AB32" i="3"/>
  <c r="AG8" i="3"/>
  <c r="AI8" i="3"/>
  <c r="AJ8" i="3"/>
  <c r="AG9" i="3"/>
  <c r="AI9" i="3"/>
  <c r="AJ9" i="3"/>
  <c r="AG10" i="3"/>
  <c r="AI10" i="3"/>
  <c r="AJ10" i="3"/>
  <c r="AG11" i="3"/>
  <c r="AI11" i="3"/>
  <c r="AJ11" i="3"/>
  <c r="AG12" i="3"/>
  <c r="AI12" i="3"/>
  <c r="AJ12" i="3"/>
  <c r="AG13" i="3"/>
  <c r="AI13" i="3"/>
  <c r="AJ13" i="3"/>
  <c r="AG14" i="3"/>
  <c r="AI14" i="3"/>
  <c r="AJ14" i="3"/>
  <c r="AG15" i="3"/>
  <c r="AI15" i="3"/>
  <c r="AJ15" i="3"/>
  <c r="AG16" i="3"/>
  <c r="AI16" i="3"/>
  <c r="AJ16" i="3"/>
  <c r="AG17" i="3"/>
  <c r="AI17" i="3"/>
  <c r="AJ17" i="3"/>
  <c r="AG18" i="3"/>
  <c r="AI18" i="3"/>
  <c r="AJ18" i="3"/>
  <c r="AG19" i="3"/>
  <c r="AI19" i="3"/>
  <c r="AJ19" i="3"/>
  <c r="AG20" i="3"/>
  <c r="AI20" i="3"/>
  <c r="AJ20" i="3"/>
  <c r="AG21" i="3"/>
  <c r="AI21" i="3"/>
  <c r="AJ21" i="3"/>
  <c r="AG22" i="3"/>
  <c r="AI22" i="3"/>
  <c r="AJ22" i="3"/>
  <c r="AG23" i="3"/>
  <c r="AI23" i="3"/>
  <c r="AJ23" i="3"/>
  <c r="AG24" i="3"/>
  <c r="AI24" i="3"/>
  <c r="AJ24" i="3"/>
  <c r="AG25" i="3"/>
  <c r="AI25" i="3"/>
  <c r="AJ25" i="3"/>
  <c r="AG26" i="3"/>
  <c r="AI26" i="3"/>
  <c r="AJ26" i="3"/>
  <c r="AG27" i="3"/>
  <c r="AI27" i="3"/>
  <c r="AJ27" i="3"/>
  <c r="AG28" i="3"/>
  <c r="AI28" i="3"/>
  <c r="AJ28" i="3"/>
  <c r="AG29" i="3"/>
  <c r="AI29" i="3"/>
  <c r="AJ29" i="3"/>
  <c r="AG30" i="3"/>
  <c r="AI30" i="3"/>
  <c r="AJ30" i="3"/>
  <c r="AG31" i="3"/>
  <c r="AI31" i="3"/>
  <c r="AJ31" i="3"/>
  <c r="AJ7" i="3"/>
  <c r="AI7" i="3"/>
  <c r="AG7" i="3"/>
  <c r="J95" i="3"/>
  <c r="O69" i="3"/>
  <c r="Q69" i="3"/>
  <c r="R69" i="3"/>
  <c r="O70" i="3"/>
  <c r="Q70" i="3"/>
  <c r="R70" i="3"/>
  <c r="O71" i="3"/>
  <c r="Q71" i="3"/>
  <c r="R71" i="3"/>
  <c r="O72" i="3"/>
  <c r="Q72" i="3"/>
  <c r="R72" i="3"/>
  <c r="O73" i="3"/>
  <c r="Q73" i="3"/>
  <c r="R73" i="3"/>
  <c r="O74" i="3"/>
  <c r="Q74" i="3"/>
  <c r="R74" i="3"/>
  <c r="O75" i="3"/>
  <c r="Q75" i="3"/>
  <c r="R75" i="3"/>
  <c r="O76" i="3"/>
  <c r="Q76" i="3"/>
  <c r="R76" i="3"/>
  <c r="O77" i="3"/>
  <c r="Q77" i="3"/>
  <c r="R77" i="3"/>
  <c r="O78" i="3"/>
  <c r="Q78" i="3"/>
  <c r="R78" i="3"/>
  <c r="O79" i="3"/>
  <c r="Q79" i="3"/>
  <c r="R79" i="3"/>
  <c r="O80" i="3"/>
  <c r="Q80" i="3"/>
  <c r="R80" i="3"/>
  <c r="O81" i="3"/>
  <c r="Q81" i="3"/>
  <c r="R81" i="3"/>
  <c r="O82" i="3"/>
  <c r="Q82" i="3"/>
  <c r="R82" i="3"/>
  <c r="O83" i="3"/>
  <c r="Q83" i="3"/>
  <c r="R83" i="3"/>
  <c r="O84" i="3"/>
  <c r="Q84" i="3"/>
  <c r="R84" i="3"/>
  <c r="O85" i="3"/>
  <c r="Q85" i="3"/>
  <c r="R85" i="3"/>
  <c r="O86" i="3"/>
  <c r="Q86" i="3"/>
  <c r="R86" i="3"/>
  <c r="O87" i="3"/>
  <c r="Q87" i="3"/>
  <c r="R87" i="3"/>
  <c r="O88" i="3"/>
  <c r="Q88" i="3"/>
  <c r="R88" i="3"/>
  <c r="O89" i="3"/>
  <c r="Q89" i="3"/>
  <c r="R89" i="3"/>
  <c r="O90" i="3"/>
  <c r="Q90" i="3"/>
  <c r="R90" i="3"/>
  <c r="O91" i="3"/>
  <c r="Q91" i="3"/>
  <c r="R91" i="3"/>
  <c r="O92" i="3"/>
  <c r="Q92" i="3"/>
  <c r="R92" i="3"/>
  <c r="O93" i="3"/>
  <c r="Q93" i="3"/>
  <c r="R93" i="3"/>
  <c r="O94" i="3"/>
  <c r="Q94" i="3"/>
  <c r="R94" i="3"/>
  <c r="R68" i="3"/>
  <c r="Q68" i="3"/>
  <c r="O68" i="3"/>
  <c r="J61" i="3"/>
  <c r="O40" i="3"/>
  <c r="Q40" i="3"/>
  <c r="R40" i="3"/>
  <c r="O41" i="3"/>
  <c r="Q41" i="3"/>
  <c r="R41" i="3"/>
  <c r="O42" i="3"/>
  <c r="Q42" i="3"/>
  <c r="R42" i="3"/>
  <c r="O43" i="3"/>
  <c r="Q43" i="3"/>
  <c r="R43" i="3"/>
  <c r="O44" i="3"/>
  <c r="Q44" i="3"/>
  <c r="R44" i="3"/>
  <c r="O45" i="3"/>
  <c r="Q45" i="3"/>
  <c r="R45" i="3"/>
  <c r="O46" i="3"/>
  <c r="Q46" i="3"/>
  <c r="R46" i="3"/>
  <c r="O47" i="3"/>
  <c r="Q47" i="3"/>
  <c r="R47" i="3"/>
  <c r="O48" i="3"/>
  <c r="Q48" i="3"/>
  <c r="R48" i="3"/>
  <c r="O49" i="3"/>
  <c r="Q49" i="3"/>
  <c r="R49" i="3"/>
  <c r="O50" i="3"/>
  <c r="Q50" i="3"/>
  <c r="R50" i="3"/>
  <c r="O51" i="3"/>
  <c r="Q51" i="3"/>
  <c r="R51" i="3"/>
  <c r="O52" i="3"/>
  <c r="Q52" i="3"/>
  <c r="R52" i="3"/>
  <c r="O53" i="3"/>
  <c r="Q53" i="3"/>
  <c r="R53" i="3"/>
  <c r="O54" i="3"/>
  <c r="Q54" i="3"/>
  <c r="R54" i="3"/>
  <c r="O55" i="3"/>
  <c r="Q55" i="3"/>
  <c r="R55" i="3"/>
  <c r="O56" i="3"/>
  <c r="Q56" i="3"/>
  <c r="R56" i="3"/>
  <c r="O57" i="3"/>
  <c r="Q57" i="3"/>
  <c r="R57" i="3"/>
  <c r="O58" i="3"/>
  <c r="Q58" i="3"/>
  <c r="R58" i="3"/>
  <c r="O59" i="3"/>
  <c r="Q59" i="3"/>
  <c r="R59" i="3"/>
  <c r="O60" i="3"/>
  <c r="Q60" i="3"/>
  <c r="R60" i="3"/>
  <c r="O62" i="3"/>
  <c r="Q62" i="3"/>
  <c r="R62" i="3"/>
  <c r="R39" i="3"/>
  <c r="Q39" i="3"/>
  <c r="O39" i="3"/>
  <c r="J32" i="3"/>
  <c r="O8" i="3"/>
  <c r="Q8" i="3"/>
  <c r="R8" i="3"/>
  <c r="O9" i="3"/>
  <c r="Q9" i="3"/>
  <c r="R9" i="3"/>
  <c r="O10" i="3"/>
  <c r="Q10" i="3"/>
  <c r="R10" i="3"/>
  <c r="O11" i="3"/>
  <c r="Q11" i="3"/>
  <c r="R11" i="3"/>
  <c r="O12" i="3"/>
  <c r="Q12" i="3"/>
  <c r="R12" i="3"/>
  <c r="O13" i="3"/>
  <c r="Q13" i="3"/>
  <c r="R13" i="3"/>
  <c r="O14" i="3"/>
  <c r="Q14" i="3"/>
  <c r="R14" i="3"/>
  <c r="O15" i="3"/>
  <c r="Q15" i="3"/>
  <c r="R15" i="3"/>
  <c r="O16" i="3"/>
  <c r="Q16" i="3"/>
  <c r="R16" i="3"/>
  <c r="O17" i="3"/>
  <c r="Q17" i="3"/>
  <c r="R17" i="3"/>
  <c r="O18" i="3"/>
  <c r="Q18" i="3"/>
  <c r="R18" i="3"/>
  <c r="O19" i="3"/>
  <c r="Q19" i="3"/>
  <c r="R19" i="3"/>
  <c r="O20" i="3"/>
  <c r="Q20" i="3"/>
  <c r="R20" i="3"/>
  <c r="O21" i="3"/>
  <c r="Q21" i="3"/>
  <c r="R21" i="3"/>
  <c r="O22" i="3"/>
  <c r="Q22" i="3"/>
  <c r="R22" i="3"/>
  <c r="O23" i="3"/>
  <c r="Q23" i="3"/>
  <c r="R23" i="3"/>
  <c r="O24" i="3"/>
  <c r="Q24" i="3"/>
  <c r="R24" i="3"/>
  <c r="O25" i="3"/>
  <c r="Q25" i="3"/>
  <c r="R25" i="3"/>
  <c r="O26" i="3"/>
  <c r="Q26" i="3"/>
  <c r="R26" i="3"/>
  <c r="O27" i="3"/>
  <c r="Q27" i="3"/>
  <c r="R27" i="3"/>
  <c r="O28" i="3"/>
  <c r="Q28" i="3"/>
  <c r="R28" i="3"/>
  <c r="O29" i="3"/>
  <c r="Q29" i="3"/>
  <c r="R29" i="3"/>
  <c r="O30" i="3"/>
  <c r="Q30" i="3"/>
  <c r="R30" i="3"/>
  <c r="O31" i="3"/>
  <c r="Q31" i="3"/>
  <c r="R31" i="3"/>
  <c r="R7" i="3"/>
  <c r="Q7" i="3"/>
  <c r="O7" i="3"/>
  <c r="AU48" i="2"/>
  <c r="AV48" i="2"/>
  <c r="AU49" i="2"/>
  <c r="AV49" i="2"/>
  <c r="AU50" i="2"/>
  <c r="AU51" i="2"/>
  <c r="AV51" i="2"/>
  <c r="AU52" i="2"/>
  <c r="AV52" i="2"/>
  <c r="AU53" i="2"/>
  <c r="AU54" i="2"/>
  <c r="AV54" i="2"/>
  <c r="AU55" i="2"/>
  <c r="AV55" i="2"/>
  <c r="AU56" i="2"/>
  <c r="AV56" i="2"/>
  <c r="AU57" i="2"/>
  <c r="AV57" i="2"/>
  <c r="AU58" i="2"/>
  <c r="AV58" i="2"/>
  <c r="AU59" i="2"/>
  <c r="AV59" i="2"/>
  <c r="AU60" i="2"/>
  <c r="AU28" i="2"/>
  <c r="AV28" i="2"/>
  <c r="AU29" i="2"/>
  <c r="AV29" i="2"/>
  <c r="AU30" i="2"/>
  <c r="AU31" i="2"/>
  <c r="AV31" i="2"/>
  <c r="AU32" i="2"/>
  <c r="AV32" i="2"/>
  <c r="AU33" i="2"/>
  <c r="AU34" i="2"/>
  <c r="AV34" i="2"/>
  <c r="AU35" i="2"/>
  <c r="AV35" i="2"/>
  <c r="AU36" i="2"/>
  <c r="AV36" i="2"/>
  <c r="AU37" i="2"/>
  <c r="AV37" i="2"/>
  <c r="AU38" i="2"/>
  <c r="AV38" i="2"/>
  <c r="AU39" i="2"/>
  <c r="AV39" i="2"/>
  <c r="AU40" i="2"/>
  <c r="AU8" i="2"/>
  <c r="AV8" i="2"/>
  <c r="AU9" i="2"/>
  <c r="AV9" i="2"/>
  <c r="AU10" i="2"/>
  <c r="AU11" i="2"/>
  <c r="AV11" i="2"/>
  <c r="AU12" i="2"/>
  <c r="AV12" i="2"/>
  <c r="AU13" i="2"/>
  <c r="AU14" i="2"/>
  <c r="AV14" i="2"/>
  <c r="AU15" i="2"/>
  <c r="AV15" i="2"/>
  <c r="AU16" i="2"/>
  <c r="AV16" i="2"/>
  <c r="AU17" i="2"/>
  <c r="AV17" i="2"/>
  <c r="AU18" i="2"/>
  <c r="AV18" i="2"/>
  <c r="AU19" i="2"/>
  <c r="AV19" i="2"/>
  <c r="AU20" i="2"/>
  <c r="AJ67" i="68"/>
  <c r="AA67" i="68"/>
  <c r="Z67" i="68"/>
  <c r="AM67" i="68" s="1"/>
  <c r="Y67" i="68"/>
  <c r="AL67" i="68" s="1"/>
  <c r="X67" i="68"/>
  <c r="AK67" i="68" s="1"/>
  <c r="W67" i="68"/>
  <c r="V67" i="68"/>
  <c r="U67" i="68"/>
  <c r="T67" i="68"/>
  <c r="S67" i="68"/>
  <c r="AF67" i="68" s="1"/>
  <c r="R67" i="68"/>
  <c r="AE67" i="68" s="1"/>
  <c r="Q67" i="68"/>
  <c r="AD67" i="68" s="1"/>
  <c r="P67" i="68"/>
  <c r="AC67" i="68" s="1"/>
  <c r="L67" i="68"/>
  <c r="M67" i="68" s="1"/>
  <c r="K67" i="68"/>
  <c r="J67" i="68"/>
  <c r="I67" i="68"/>
  <c r="H67" i="68"/>
  <c r="AI67" i="68" s="1"/>
  <c r="G67" i="68"/>
  <c r="AH67" i="68" s="1"/>
  <c r="F67" i="68"/>
  <c r="AG67" i="68" s="1"/>
  <c r="E67" i="68"/>
  <c r="D67" i="68"/>
  <c r="C67" i="68"/>
  <c r="B67" i="68"/>
  <c r="Z66" i="68"/>
  <c r="AA66" i="68" s="1"/>
  <c r="Y66" i="68"/>
  <c r="X66" i="68"/>
  <c r="W66" i="68"/>
  <c r="AJ66" i="68" s="1"/>
  <c r="V66" i="68"/>
  <c r="AI66" i="68" s="1"/>
  <c r="U66" i="68"/>
  <c r="AH66" i="68" s="1"/>
  <c r="T66" i="68"/>
  <c r="AG66" i="68" s="1"/>
  <c r="S66" i="68"/>
  <c r="R66" i="68"/>
  <c r="AE66" i="68" s="1"/>
  <c r="Q66" i="68"/>
  <c r="P66" i="68"/>
  <c r="M66" i="68"/>
  <c r="L66" i="68"/>
  <c r="K66" i="68"/>
  <c r="AL66" i="68" s="1"/>
  <c r="J66" i="68"/>
  <c r="AK66" i="68" s="1"/>
  <c r="I66" i="68"/>
  <c r="H66" i="68"/>
  <c r="G66" i="68"/>
  <c r="F66" i="68"/>
  <c r="E66" i="68"/>
  <c r="AF66" i="68" s="1"/>
  <c r="D66" i="68"/>
  <c r="C66" i="68"/>
  <c r="AD66" i="68" s="1"/>
  <c r="B66" i="68"/>
  <c r="AC66" i="68" s="1"/>
  <c r="AA65" i="68"/>
  <c r="Z65" i="68"/>
  <c r="Y65" i="68"/>
  <c r="AL65" i="68" s="1"/>
  <c r="X65" i="68"/>
  <c r="AK65" i="68" s="1"/>
  <c r="W65" i="68"/>
  <c r="V65" i="68"/>
  <c r="AI65" i="68" s="1"/>
  <c r="U65" i="68"/>
  <c r="T65" i="68"/>
  <c r="S65" i="68"/>
  <c r="AF65" i="68" s="1"/>
  <c r="R65" i="68"/>
  <c r="Q65" i="68"/>
  <c r="AD65" i="68" s="1"/>
  <c r="P65" i="68"/>
  <c r="AC65" i="68" s="1"/>
  <c r="L65" i="68"/>
  <c r="M65" i="68" s="1"/>
  <c r="K65" i="68"/>
  <c r="J65" i="68"/>
  <c r="I65" i="68"/>
  <c r="AJ65" i="68" s="1"/>
  <c r="H65" i="68"/>
  <c r="G65" i="68"/>
  <c r="AH65" i="68" s="1"/>
  <c r="F65" i="68"/>
  <c r="AG65" i="68" s="1"/>
  <c r="E65" i="68"/>
  <c r="D65" i="68"/>
  <c r="AE65" i="68" s="1"/>
  <c r="C65" i="68"/>
  <c r="B65" i="68"/>
  <c r="Z64" i="68"/>
  <c r="AA64" i="68" s="1"/>
  <c r="Y64" i="68"/>
  <c r="X64" i="68"/>
  <c r="W64" i="68"/>
  <c r="AJ64" i="68" s="1"/>
  <c r="V64" i="68"/>
  <c r="U64" i="68"/>
  <c r="AH64" i="68" s="1"/>
  <c r="T64" i="68"/>
  <c r="AG64" i="68" s="1"/>
  <c r="S64" i="68"/>
  <c r="R64" i="68"/>
  <c r="AE64" i="68" s="1"/>
  <c r="Q64" i="68"/>
  <c r="P64" i="68"/>
  <c r="M64" i="68"/>
  <c r="L64" i="68"/>
  <c r="K64" i="68"/>
  <c r="AL64" i="68" s="1"/>
  <c r="J64" i="68"/>
  <c r="AK64" i="68" s="1"/>
  <c r="I64" i="68"/>
  <c r="H64" i="68"/>
  <c r="AI64" i="68" s="1"/>
  <c r="G64" i="68"/>
  <c r="F64" i="68"/>
  <c r="E64" i="68"/>
  <c r="AF64" i="68" s="1"/>
  <c r="D64" i="68"/>
  <c r="C64" i="68"/>
  <c r="AD64" i="68" s="1"/>
  <c r="B64" i="68"/>
  <c r="AC64" i="68" s="1"/>
  <c r="AA63" i="68"/>
  <c r="Z63" i="68"/>
  <c r="Y63" i="68"/>
  <c r="AL63" i="68" s="1"/>
  <c r="X63" i="68"/>
  <c r="AK63" i="68" s="1"/>
  <c r="W63" i="68"/>
  <c r="V63" i="68"/>
  <c r="AI63" i="68" s="1"/>
  <c r="U63" i="68"/>
  <c r="T63" i="68"/>
  <c r="S63" i="68"/>
  <c r="AF63" i="68" s="1"/>
  <c r="R63" i="68"/>
  <c r="Q63" i="68"/>
  <c r="AD63" i="68" s="1"/>
  <c r="P63" i="68"/>
  <c r="AC63" i="68" s="1"/>
  <c r="L63" i="68"/>
  <c r="M63" i="68" s="1"/>
  <c r="K63" i="68"/>
  <c r="J63" i="68"/>
  <c r="I63" i="68"/>
  <c r="AJ63" i="68" s="1"/>
  <c r="H63" i="68"/>
  <c r="G63" i="68"/>
  <c r="AH63" i="68" s="1"/>
  <c r="F63" i="68"/>
  <c r="AG63" i="68" s="1"/>
  <c r="E63" i="68"/>
  <c r="D63" i="68"/>
  <c r="AE63" i="68" s="1"/>
  <c r="C63" i="68"/>
  <c r="B63" i="68"/>
  <c r="A63" i="68"/>
  <c r="AM62" i="68"/>
  <c r="AN62" i="68" s="1"/>
  <c r="AL62" i="68"/>
  <c r="AK62" i="68"/>
  <c r="AJ62" i="68"/>
  <c r="AI62" i="68"/>
  <c r="AH62" i="68"/>
  <c r="AG62" i="68"/>
  <c r="AF62" i="68"/>
  <c r="AE62" i="68"/>
  <c r="AD62" i="68"/>
  <c r="AC62" i="68"/>
  <c r="AA62" i="68"/>
  <c r="M62" i="68"/>
  <c r="AM61" i="68"/>
  <c r="AN61" i="68" s="1"/>
  <c r="AL61" i="68"/>
  <c r="AK61" i="68"/>
  <c r="AJ61" i="68"/>
  <c r="AI61" i="68"/>
  <c r="AH61" i="68"/>
  <c r="AG61" i="68"/>
  <c r="AF61" i="68"/>
  <c r="AE61" i="68"/>
  <c r="AD61" i="68"/>
  <c r="AC61" i="68"/>
  <c r="AA61" i="68"/>
  <c r="M61" i="68"/>
  <c r="AN60" i="68"/>
  <c r="AM60" i="68"/>
  <c r="AL60" i="68"/>
  <c r="AK60" i="68"/>
  <c r="AJ60" i="68"/>
  <c r="AI60" i="68"/>
  <c r="AH60" i="68"/>
  <c r="AG60" i="68"/>
  <c r="AF60" i="68"/>
  <c r="AE60" i="68"/>
  <c r="AD60" i="68"/>
  <c r="AC60" i="68"/>
  <c r="AA60" i="68"/>
  <c r="M60" i="68"/>
  <c r="AN59" i="68"/>
  <c r="AM59" i="68"/>
  <c r="AL59" i="68"/>
  <c r="AK59" i="68"/>
  <c r="AJ59" i="68"/>
  <c r="AI59" i="68"/>
  <c r="AH59" i="68"/>
  <c r="AG59" i="68"/>
  <c r="AF59" i="68"/>
  <c r="AE59" i="68"/>
  <c r="AD59" i="68"/>
  <c r="AC59" i="68"/>
  <c r="AA59" i="68"/>
  <c r="M59" i="68"/>
  <c r="AM58" i="68"/>
  <c r="AN58" i="68" s="1"/>
  <c r="AL58" i="68"/>
  <c r="AK58" i="68"/>
  <c r="AJ58" i="68"/>
  <c r="AI58" i="68"/>
  <c r="AH58" i="68"/>
  <c r="AG58" i="68"/>
  <c r="AF58" i="68"/>
  <c r="AE58" i="68"/>
  <c r="AD58" i="68"/>
  <c r="AC58" i="68"/>
  <c r="AA58" i="68"/>
  <c r="M58" i="68"/>
  <c r="AM57" i="68"/>
  <c r="AN57" i="68" s="1"/>
  <c r="AL57" i="68"/>
  <c r="AK57" i="68"/>
  <c r="AJ57" i="68"/>
  <c r="AI57" i="68"/>
  <c r="AH57" i="68"/>
  <c r="AG57" i="68"/>
  <c r="AF57" i="68"/>
  <c r="AE57" i="68"/>
  <c r="AD57" i="68"/>
  <c r="AC57" i="68"/>
  <c r="AA57" i="68"/>
  <c r="M57" i="68"/>
  <c r="AN56" i="68"/>
  <c r="AM56" i="68"/>
  <c r="AL56" i="68"/>
  <c r="AK56" i="68"/>
  <c r="AJ56" i="68"/>
  <c r="AI56" i="68"/>
  <c r="AH56" i="68"/>
  <c r="AG56" i="68"/>
  <c r="AF56" i="68"/>
  <c r="AE56" i="68"/>
  <c r="AD56" i="68"/>
  <c r="AC56" i="68"/>
  <c r="AA56" i="68"/>
  <c r="M56" i="68"/>
  <c r="AN55" i="68"/>
  <c r="AM55" i="68"/>
  <c r="AL55" i="68"/>
  <c r="AK55" i="68"/>
  <c r="AJ55" i="68"/>
  <c r="AI55" i="68"/>
  <c r="AH55" i="68"/>
  <c r="AG55" i="68"/>
  <c r="AF55" i="68"/>
  <c r="AE55" i="68"/>
  <c r="AD55" i="68"/>
  <c r="AC55" i="68"/>
  <c r="AA55" i="68"/>
  <c r="M55" i="68"/>
  <c r="AM54" i="68"/>
  <c r="AN54" i="68" s="1"/>
  <c r="AL54" i="68"/>
  <c r="AK54" i="68"/>
  <c r="AJ54" i="68"/>
  <c r="AI54" i="68"/>
  <c r="AH54" i="68"/>
  <c r="AG54" i="68"/>
  <c r="AF54" i="68"/>
  <c r="AE54" i="68"/>
  <c r="AD54" i="68"/>
  <c r="AC54" i="68"/>
  <c r="AA54" i="68"/>
  <c r="M54" i="68"/>
  <c r="AM53" i="68"/>
  <c r="AN53" i="68" s="1"/>
  <c r="AL53" i="68"/>
  <c r="AK53" i="68"/>
  <c r="AJ53" i="68"/>
  <c r="AI53" i="68"/>
  <c r="AH53" i="68"/>
  <c r="AG53" i="68"/>
  <c r="AF53" i="68"/>
  <c r="AE53" i="68"/>
  <c r="AD53" i="68"/>
  <c r="AC53" i="68"/>
  <c r="AA53" i="68"/>
  <c r="M53" i="68"/>
  <c r="AN52" i="68"/>
  <c r="AM52" i="68"/>
  <c r="AL52" i="68"/>
  <c r="AK52" i="68"/>
  <c r="AJ52" i="68"/>
  <c r="AI52" i="68"/>
  <c r="AH52" i="68"/>
  <c r="AG52" i="68"/>
  <c r="AF52" i="68"/>
  <c r="AE52" i="68"/>
  <c r="AD52" i="68"/>
  <c r="AC52" i="68"/>
  <c r="AA52" i="68"/>
  <c r="M52" i="68"/>
  <c r="AN51" i="68"/>
  <c r="AM51" i="68"/>
  <c r="AL51" i="68"/>
  <c r="AK51" i="68"/>
  <c r="AJ51" i="68"/>
  <c r="AI51" i="68"/>
  <c r="AH51" i="68"/>
  <c r="AG51" i="68"/>
  <c r="AF51" i="68"/>
  <c r="AE51" i="68"/>
  <c r="AD51" i="68"/>
  <c r="AC51" i="68"/>
  <c r="AA51" i="68"/>
  <c r="M51" i="68"/>
  <c r="Z45" i="68"/>
  <c r="AM45" i="68" s="1"/>
  <c r="Y45" i="68"/>
  <c r="X45" i="68"/>
  <c r="AK45" i="68" s="1"/>
  <c r="W45" i="68"/>
  <c r="AJ45" i="68" s="1"/>
  <c r="V45" i="68"/>
  <c r="U45" i="68"/>
  <c r="AH45" i="68" s="1"/>
  <c r="T45" i="68"/>
  <c r="S45" i="68"/>
  <c r="R45" i="68"/>
  <c r="AE45" i="68" s="1"/>
  <c r="Q45" i="68"/>
  <c r="P45" i="68"/>
  <c r="AC45" i="68" s="1"/>
  <c r="M45" i="68"/>
  <c r="L45" i="68"/>
  <c r="K45" i="68"/>
  <c r="AL45" i="68" s="1"/>
  <c r="J45" i="68"/>
  <c r="I45" i="68"/>
  <c r="H45" i="68"/>
  <c r="AI45" i="68" s="1"/>
  <c r="G45" i="68"/>
  <c r="F45" i="68"/>
  <c r="AG45" i="68" s="1"/>
  <c r="E45" i="68"/>
  <c r="AF45" i="68" s="1"/>
  <c r="D45" i="68"/>
  <c r="C45" i="68"/>
  <c r="AD45" i="68" s="1"/>
  <c r="B45" i="68"/>
  <c r="AA44" i="68"/>
  <c r="Z44" i="68"/>
  <c r="Y44" i="68"/>
  <c r="AL44" i="68" s="1"/>
  <c r="X44" i="68"/>
  <c r="W44" i="68"/>
  <c r="V44" i="68"/>
  <c r="AI44" i="68" s="1"/>
  <c r="U44" i="68"/>
  <c r="T44" i="68"/>
  <c r="AG44" i="68" s="1"/>
  <c r="S44" i="68"/>
  <c r="AF44" i="68" s="1"/>
  <c r="R44" i="68"/>
  <c r="Q44" i="68"/>
  <c r="AD44" i="68" s="1"/>
  <c r="P44" i="68"/>
  <c r="L44" i="68"/>
  <c r="M44" i="68" s="1"/>
  <c r="K44" i="68"/>
  <c r="J44" i="68"/>
  <c r="AK44" i="68" s="1"/>
  <c r="I44" i="68"/>
  <c r="AJ44" i="68" s="1"/>
  <c r="H44" i="68"/>
  <c r="G44" i="68"/>
  <c r="AH44" i="68" s="1"/>
  <c r="F44" i="68"/>
  <c r="E44" i="68"/>
  <c r="D44" i="68"/>
  <c r="AE44" i="68" s="1"/>
  <c r="C44" i="68"/>
  <c r="B44" i="68"/>
  <c r="AC44" i="68" s="1"/>
  <c r="Z43" i="68"/>
  <c r="AM43" i="68" s="1"/>
  <c r="Y43" i="68"/>
  <c r="X43" i="68"/>
  <c r="AK43" i="68" s="1"/>
  <c r="W43" i="68"/>
  <c r="AJ43" i="68" s="1"/>
  <c r="V43" i="68"/>
  <c r="U43" i="68"/>
  <c r="AH43" i="68" s="1"/>
  <c r="T43" i="68"/>
  <c r="S43" i="68"/>
  <c r="R43" i="68"/>
  <c r="AE43" i="68" s="1"/>
  <c r="Q43" i="68"/>
  <c r="P43" i="68"/>
  <c r="AC43" i="68" s="1"/>
  <c r="M43" i="68"/>
  <c r="L43" i="68"/>
  <c r="K43" i="68"/>
  <c r="AL43" i="68" s="1"/>
  <c r="J43" i="68"/>
  <c r="I43" i="68"/>
  <c r="H43" i="68"/>
  <c r="AI43" i="68" s="1"/>
  <c r="G43" i="68"/>
  <c r="F43" i="68"/>
  <c r="AG43" i="68" s="1"/>
  <c r="E43" i="68"/>
  <c r="AF43" i="68" s="1"/>
  <c r="D43" i="68"/>
  <c r="C43" i="68"/>
  <c r="AD43" i="68" s="1"/>
  <c r="B43" i="68"/>
  <c r="AA42" i="68"/>
  <c r="Z42" i="68"/>
  <c r="Y42" i="68"/>
  <c r="AL42" i="68" s="1"/>
  <c r="X42" i="68"/>
  <c r="W42" i="68"/>
  <c r="V42" i="68"/>
  <c r="AI42" i="68" s="1"/>
  <c r="U42" i="68"/>
  <c r="T42" i="68"/>
  <c r="AG42" i="68" s="1"/>
  <c r="S42" i="68"/>
  <c r="AF42" i="68" s="1"/>
  <c r="R42" i="68"/>
  <c r="Q42" i="68"/>
  <c r="AD42" i="68" s="1"/>
  <c r="P42" i="68"/>
  <c r="L42" i="68"/>
  <c r="AM42" i="68" s="1"/>
  <c r="K42" i="68"/>
  <c r="J42" i="68"/>
  <c r="AK42" i="68" s="1"/>
  <c r="I42" i="68"/>
  <c r="AJ42" i="68" s="1"/>
  <c r="H42" i="68"/>
  <c r="G42" i="68"/>
  <c r="AH42" i="68" s="1"/>
  <c r="F42" i="68"/>
  <c r="E42" i="68"/>
  <c r="D42" i="68"/>
  <c r="AE42" i="68" s="1"/>
  <c r="C42" i="68"/>
  <c r="B42" i="68"/>
  <c r="AC42" i="68" s="1"/>
  <c r="Z41" i="68"/>
  <c r="AM41" i="68" s="1"/>
  <c r="AN41" i="68" s="1"/>
  <c r="Y41" i="68"/>
  <c r="X41" i="68"/>
  <c r="AK41" i="68" s="1"/>
  <c r="W41" i="68"/>
  <c r="AJ41" i="68" s="1"/>
  <c r="V41" i="68"/>
  <c r="U41" i="68"/>
  <c r="AH41" i="68" s="1"/>
  <c r="T41" i="68"/>
  <c r="S41" i="68"/>
  <c r="R41" i="68"/>
  <c r="AE41" i="68" s="1"/>
  <c r="Q41" i="68"/>
  <c r="P41" i="68"/>
  <c r="AC41" i="68" s="1"/>
  <c r="M41" i="68"/>
  <c r="L41" i="68"/>
  <c r="K41" i="68"/>
  <c r="AL41" i="68" s="1"/>
  <c r="J41" i="68"/>
  <c r="I41" i="68"/>
  <c r="H41" i="68"/>
  <c r="AI41" i="68" s="1"/>
  <c r="G41" i="68"/>
  <c r="F41" i="68"/>
  <c r="AG41" i="68" s="1"/>
  <c r="E41" i="68"/>
  <c r="AF41" i="68" s="1"/>
  <c r="D41" i="68"/>
  <c r="C41" i="68"/>
  <c r="AD41" i="68" s="1"/>
  <c r="B41" i="68"/>
  <c r="AN40" i="68"/>
  <c r="AM40" i="68"/>
  <c r="AL40" i="68"/>
  <c r="AK40" i="68"/>
  <c r="AJ40" i="68"/>
  <c r="AI40" i="68"/>
  <c r="AH40" i="68"/>
  <c r="AG40" i="68"/>
  <c r="AF40" i="68"/>
  <c r="AE40" i="68"/>
  <c r="AD40" i="68"/>
  <c r="AC40" i="68"/>
  <c r="AA40" i="68"/>
  <c r="M40" i="68"/>
  <c r="AM39" i="68"/>
  <c r="AL39" i="68"/>
  <c r="AN39" i="68" s="1"/>
  <c r="AK39" i="68"/>
  <c r="AJ39" i="68"/>
  <c r="AI39" i="68"/>
  <c r="AH39" i="68"/>
  <c r="AG39" i="68"/>
  <c r="AF39" i="68"/>
  <c r="AE39" i="68"/>
  <c r="AD39" i="68"/>
  <c r="AC39" i="68"/>
  <c r="AA39" i="68"/>
  <c r="M39" i="68"/>
  <c r="AM38" i="68"/>
  <c r="AN38" i="68" s="1"/>
  <c r="AL38" i="68"/>
  <c r="AK38" i="68"/>
  <c r="AJ38" i="68"/>
  <c r="AI38" i="68"/>
  <c r="AH38" i="68"/>
  <c r="AG38" i="68"/>
  <c r="AF38" i="68"/>
  <c r="AE38" i="68"/>
  <c r="AD38" i="68"/>
  <c r="AC38" i="68"/>
  <c r="AA38" i="68"/>
  <c r="M38" i="68"/>
  <c r="AM37" i="68"/>
  <c r="AN37" i="68" s="1"/>
  <c r="AL37" i="68"/>
  <c r="AK37" i="68"/>
  <c r="AJ37" i="68"/>
  <c r="AI37" i="68"/>
  <c r="AH37" i="68"/>
  <c r="AG37" i="68"/>
  <c r="AF37" i="68"/>
  <c r="AE37" i="68"/>
  <c r="AD37" i="68"/>
  <c r="AC37" i="68"/>
  <c r="AA37" i="68"/>
  <c r="M37" i="68"/>
  <c r="AN36" i="68"/>
  <c r="AM36" i="68"/>
  <c r="AL36" i="68"/>
  <c r="AK36" i="68"/>
  <c r="AJ36" i="68"/>
  <c r="AI36" i="68"/>
  <c r="AH36" i="68"/>
  <c r="AG36" i="68"/>
  <c r="AF36" i="68"/>
  <c r="AE36" i="68"/>
  <c r="AD36" i="68"/>
  <c r="AC36" i="68"/>
  <c r="AA36" i="68"/>
  <c r="M36" i="68"/>
  <c r="AM35" i="68"/>
  <c r="AL35" i="68"/>
  <c r="AN35" i="68" s="1"/>
  <c r="AK35" i="68"/>
  <c r="AJ35" i="68"/>
  <c r="AI35" i="68"/>
  <c r="AH35" i="68"/>
  <c r="AG35" i="68"/>
  <c r="AF35" i="68"/>
  <c r="AE35" i="68"/>
  <c r="AD35" i="68"/>
  <c r="AC35" i="68"/>
  <c r="AA35" i="68"/>
  <c r="M35" i="68"/>
  <c r="AM34" i="68"/>
  <c r="AN34" i="68" s="1"/>
  <c r="AL34" i="68"/>
  <c r="AK34" i="68"/>
  <c r="AJ34" i="68"/>
  <c r="AI34" i="68"/>
  <c r="AH34" i="68"/>
  <c r="AG34" i="68"/>
  <c r="AF34" i="68"/>
  <c r="AE34" i="68"/>
  <c r="AD34" i="68"/>
  <c r="AC34" i="68"/>
  <c r="AA34" i="68"/>
  <c r="M34" i="68"/>
  <c r="AM33" i="68"/>
  <c r="AN33" i="68" s="1"/>
  <c r="AL33" i="68"/>
  <c r="AK33" i="68"/>
  <c r="AJ33" i="68"/>
  <c r="AI33" i="68"/>
  <c r="AH33" i="68"/>
  <c r="AG33" i="68"/>
  <c r="AF33" i="68"/>
  <c r="AE33" i="68"/>
  <c r="AD33" i="68"/>
  <c r="AC33" i="68"/>
  <c r="AA33" i="68"/>
  <c r="M33" i="68"/>
  <c r="AN32" i="68"/>
  <c r="AM32" i="68"/>
  <c r="AL32" i="68"/>
  <c r="AK32" i="68"/>
  <c r="AJ32" i="68"/>
  <c r="AI32" i="68"/>
  <c r="AH32" i="68"/>
  <c r="AG32" i="68"/>
  <c r="AF32" i="68"/>
  <c r="AE32" i="68"/>
  <c r="AD32" i="68"/>
  <c r="AC32" i="68"/>
  <c r="AA32" i="68"/>
  <c r="M32" i="68"/>
  <c r="AM31" i="68"/>
  <c r="AL31" i="68"/>
  <c r="AN31" i="68" s="1"/>
  <c r="AK31" i="68"/>
  <c r="AJ31" i="68"/>
  <c r="AI31" i="68"/>
  <c r="AH31" i="68"/>
  <c r="AG31" i="68"/>
  <c r="AF31" i="68"/>
  <c r="AE31" i="68"/>
  <c r="AD31" i="68"/>
  <c r="AC31" i="68"/>
  <c r="AA31" i="68"/>
  <c r="M31" i="68"/>
  <c r="AM30" i="68"/>
  <c r="AN30" i="68" s="1"/>
  <c r="AL30" i="68"/>
  <c r="AK30" i="68"/>
  <c r="AJ30" i="68"/>
  <c r="AI30" i="68"/>
  <c r="AH30" i="68"/>
  <c r="AG30" i="68"/>
  <c r="AF30" i="68"/>
  <c r="AE30" i="68"/>
  <c r="AD30" i="68"/>
  <c r="AC30" i="68"/>
  <c r="AA30" i="68"/>
  <c r="M30" i="68"/>
  <c r="AM29" i="68"/>
  <c r="AN29" i="68" s="1"/>
  <c r="AL29" i="68"/>
  <c r="AK29" i="68"/>
  <c r="AJ29" i="68"/>
  <c r="AI29" i="68"/>
  <c r="AH29" i="68"/>
  <c r="AG29" i="68"/>
  <c r="AF29" i="68"/>
  <c r="AE29" i="68"/>
  <c r="AD29" i="68"/>
  <c r="AC29" i="68"/>
  <c r="AA29" i="68"/>
  <c r="M29" i="68"/>
  <c r="M26" i="68"/>
  <c r="M48" i="68" s="1"/>
  <c r="AA48" i="68" s="1"/>
  <c r="O24" i="68"/>
  <c r="Z23" i="68"/>
  <c r="Y23" i="68"/>
  <c r="AA23" i="68" s="1"/>
  <c r="X23" i="68"/>
  <c r="W23" i="68"/>
  <c r="V23" i="68"/>
  <c r="U23" i="68"/>
  <c r="T23" i="68"/>
  <c r="S23" i="68"/>
  <c r="R23" i="68"/>
  <c r="Q23" i="68"/>
  <c r="AD23" i="68" s="1"/>
  <c r="P23" i="68"/>
  <c r="L23" i="68"/>
  <c r="AM23" i="68" s="1"/>
  <c r="K23" i="68"/>
  <c r="J23" i="68"/>
  <c r="I23" i="68"/>
  <c r="H23" i="68"/>
  <c r="G23" i="68"/>
  <c r="AH23" i="68" s="1"/>
  <c r="F23" i="68"/>
  <c r="E23" i="68"/>
  <c r="AF23" i="68" s="1"/>
  <c r="D23" i="68"/>
  <c r="AE23" i="68" s="1"/>
  <c r="C23" i="68"/>
  <c r="B23" i="68"/>
  <c r="AC23" i="68" s="1"/>
  <c r="Z22" i="68"/>
  <c r="AM22" i="68" s="1"/>
  <c r="Y22" i="68"/>
  <c r="X22" i="68"/>
  <c r="AK22" i="68" s="1"/>
  <c r="W22" i="68"/>
  <c r="V22" i="68"/>
  <c r="U22" i="68"/>
  <c r="AH22" i="68" s="1"/>
  <c r="T22" i="68"/>
  <c r="S22" i="68"/>
  <c r="AF22" i="68" s="1"/>
  <c r="R22" i="68"/>
  <c r="AE22" i="68" s="1"/>
  <c r="Q22" i="68"/>
  <c r="P22" i="68"/>
  <c r="AC22" i="68" s="1"/>
  <c r="L22" i="68"/>
  <c r="K22" i="68"/>
  <c r="M22" i="68" s="1"/>
  <c r="J22" i="68"/>
  <c r="I22" i="68"/>
  <c r="AJ22" i="68" s="1"/>
  <c r="H22" i="68"/>
  <c r="AI22" i="68" s="1"/>
  <c r="G22" i="68"/>
  <c r="F22" i="68"/>
  <c r="AG22" i="68" s="1"/>
  <c r="E22" i="68"/>
  <c r="D22" i="68"/>
  <c r="C22" i="68"/>
  <c r="AD22" i="68" s="1"/>
  <c r="B22" i="68"/>
  <c r="Z21" i="68"/>
  <c r="Y21" i="68"/>
  <c r="AL21" i="68" s="1"/>
  <c r="X21" i="68"/>
  <c r="W21" i="68"/>
  <c r="AJ21" i="68" s="1"/>
  <c r="V21" i="68"/>
  <c r="AI21" i="68" s="1"/>
  <c r="U21" i="68"/>
  <c r="T21" i="68"/>
  <c r="AG21" i="68" s="1"/>
  <c r="S21" i="68"/>
  <c r="R21" i="68"/>
  <c r="Q21" i="68"/>
  <c r="AD21" i="68" s="1"/>
  <c r="P21" i="68"/>
  <c r="L21" i="68"/>
  <c r="M21" i="68" s="1"/>
  <c r="K21" i="68"/>
  <c r="J21" i="68"/>
  <c r="AK21" i="68" s="1"/>
  <c r="I21" i="68"/>
  <c r="H21" i="68"/>
  <c r="G21" i="68"/>
  <c r="AH21" i="68" s="1"/>
  <c r="F21" i="68"/>
  <c r="E21" i="68"/>
  <c r="AF21" i="68" s="1"/>
  <c r="D21" i="68"/>
  <c r="AE21" i="68" s="1"/>
  <c r="C21" i="68"/>
  <c r="B21" i="68"/>
  <c r="AC21" i="68" s="1"/>
  <c r="Z20" i="68"/>
  <c r="AM20" i="68" s="1"/>
  <c r="Y20" i="68"/>
  <c r="X20" i="68"/>
  <c r="AK20" i="68" s="1"/>
  <c r="W20" i="68"/>
  <c r="V20" i="68"/>
  <c r="U20" i="68"/>
  <c r="AH20" i="68" s="1"/>
  <c r="T20" i="68"/>
  <c r="S20" i="68"/>
  <c r="AF20" i="68" s="1"/>
  <c r="R20" i="68"/>
  <c r="AE20" i="68" s="1"/>
  <c r="Q20" i="68"/>
  <c r="P20" i="68"/>
  <c r="AC20" i="68" s="1"/>
  <c r="L20" i="68"/>
  <c r="K20" i="68"/>
  <c r="M20" i="68" s="1"/>
  <c r="J20" i="68"/>
  <c r="I20" i="68"/>
  <c r="AJ20" i="68" s="1"/>
  <c r="H20" i="68"/>
  <c r="AI20" i="68" s="1"/>
  <c r="G20" i="68"/>
  <c r="F20" i="68"/>
  <c r="AG20" i="68" s="1"/>
  <c r="E20" i="68"/>
  <c r="D20" i="68"/>
  <c r="C20" i="68"/>
  <c r="AD20" i="68" s="1"/>
  <c r="B20" i="68"/>
  <c r="Z19" i="68"/>
  <c r="Y19" i="68"/>
  <c r="AL19" i="68" s="1"/>
  <c r="X19" i="68"/>
  <c r="W19" i="68"/>
  <c r="AJ19" i="68" s="1"/>
  <c r="V19" i="68"/>
  <c r="AI19" i="68" s="1"/>
  <c r="U19" i="68"/>
  <c r="T19" i="68"/>
  <c r="AG19" i="68" s="1"/>
  <c r="S19" i="68"/>
  <c r="R19" i="68"/>
  <c r="Q19" i="68"/>
  <c r="AD19" i="68" s="1"/>
  <c r="P19" i="68"/>
  <c r="L19" i="68"/>
  <c r="M19" i="68" s="1"/>
  <c r="K19" i="68"/>
  <c r="J19" i="68"/>
  <c r="AK19" i="68" s="1"/>
  <c r="I19" i="68"/>
  <c r="H19" i="68"/>
  <c r="G19" i="68"/>
  <c r="AH19" i="68" s="1"/>
  <c r="F19" i="68"/>
  <c r="E19" i="68"/>
  <c r="AF19" i="68" s="1"/>
  <c r="D19" i="68"/>
  <c r="AE19" i="68" s="1"/>
  <c r="C19" i="68"/>
  <c r="B19" i="68"/>
  <c r="AC19" i="68" s="1"/>
  <c r="A19" i="68"/>
  <c r="A41" i="68" s="1"/>
  <c r="AM18" i="68"/>
  <c r="AN18" i="68" s="1"/>
  <c r="AL18" i="68"/>
  <c r="AL23" i="68" s="1"/>
  <c r="AK18" i="68"/>
  <c r="AK23" i="68" s="1"/>
  <c r="AJ18" i="68"/>
  <c r="AJ23" i="68" s="1"/>
  <c r="AI18" i="68"/>
  <c r="AI23" i="68" s="1"/>
  <c r="AH18" i="68"/>
  <c r="AG18" i="68"/>
  <c r="AG23" i="68" s="1"/>
  <c r="AF18" i="68"/>
  <c r="AE18" i="68"/>
  <c r="AD18" i="68"/>
  <c r="AC18" i="68"/>
  <c r="AA18" i="68"/>
  <c r="M18" i="68"/>
  <c r="AM17" i="68"/>
  <c r="AN17" i="68" s="1"/>
  <c r="AL17" i="68"/>
  <c r="AK17" i="68"/>
  <c r="AJ17" i="68"/>
  <c r="AI17" i="68"/>
  <c r="AH17" i="68"/>
  <c r="AG17" i="68"/>
  <c r="AF17" i="68"/>
  <c r="AE17" i="68"/>
  <c r="AD17" i="68"/>
  <c r="AC17" i="68"/>
  <c r="AA17" i="68"/>
  <c r="M17" i="68"/>
  <c r="AN16" i="68"/>
  <c r="AM16" i="68"/>
  <c r="AL16" i="68"/>
  <c r="AK16" i="68"/>
  <c r="AJ16" i="68"/>
  <c r="AI16" i="68"/>
  <c r="AH16" i="68"/>
  <c r="AG16" i="68"/>
  <c r="AF16" i="68"/>
  <c r="AE16" i="68"/>
  <c r="AD16" i="68"/>
  <c r="AC16" i="68"/>
  <c r="AA16" i="68"/>
  <c r="M16" i="68"/>
  <c r="AM15" i="68"/>
  <c r="AN15" i="68" s="1"/>
  <c r="AL15" i="68"/>
  <c r="AK15" i="68"/>
  <c r="AJ15" i="68"/>
  <c r="AI15" i="68"/>
  <c r="AH15" i="68"/>
  <c r="AG15" i="68"/>
  <c r="AF15" i="68"/>
  <c r="AE15" i="68"/>
  <c r="AD15" i="68"/>
  <c r="AC15" i="68"/>
  <c r="AA15" i="68"/>
  <c r="M15" i="68"/>
  <c r="AM14" i="68"/>
  <c r="AN14" i="68" s="1"/>
  <c r="AL14" i="68"/>
  <c r="AK14" i="68"/>
  <c r="AJ14" i="68"/>
  <c r="AI14" i="68"/>
  <c r="AH14" i="68"/>
  <c r="AG14" i="68"/>
  <c r="AF14" i="68"/>
  <c r="AE14" i="68"/>
  <c r="AD14" i="68"/>
  <c r="AC14" i="68"/>
  <c r="AA14" i="68"/>
  <c r="M14" i="68"/>
  <c r="AM13" i="68"/>
  <c r="AN13" i="68" s="1"/>
  <c r="AL13" i="68"/>
  <c r="AK13" i="68"/>
  <c r="AJ13" i="68"/>
  <c r="AI13" i="68"/>
  <c r="AH13" i="68"/>
  <c r="AG13" i="68"/>
  <c r="AF13" i="68"/>
  <c r="AE13" i="68"/>
  <c r="AD13" i="68"/>
  <c r="AC13" i="68"/>
  <c r="AA13" i="68"/>
  <c r="M13" i="68"/>
  <c r="AN12" i="68"/>
  <c r="AM12" i="68"/>
  <c r="AL12" i="68"/>
  <c r="AK12" i="68"/>
  <c r="AJ12" i="68"/>
  <c r="AI12" i="68"/>
  <c r="AH12" i="68"/>
  <c r="AG12" i="68"/>
  <c r="AF12" i="68"/>
  <c r="AE12" i="68"/>
  <c r="AD12" i="68"/>
  <c r="AC12" i="68"/>
  <c r="AA12" i="68"/>
  <c r="M12" i="68"/>
  <c r="AM11" i="68"/>
  <c r="AN11" i="68" s="1"/>
  <c r="AL11" i="68"/>
  <c r="AK11" i="68"/>
  <c r="AJ11" i="68"/>
  <c r="AI11" i="68"/>
  <c r="AH11" i="68"/>
  <c r="AG11" i="68"/>
  <c r="AF11" i="68"/>
  <c r="AE11" i="68"/>
  <c r="AD11" i="68"/>
  <c r="AC11" i="68"/>
  <c r="AA11" i="68"/>
  <c r="M11" i="68"/>
  <c r="AM10" i="68"/>
  <c r="AN10" i="68" s="1"/>
  <c r="AL10" i="68"/>
  <c r="AK10" i="68"/>
  <c r="AJ10" i="68"/>
  <c r="AI10" i="68"/>
  <c r="AH10" i="68"/>
  <c r="AG10" i="68"/>
  <c r="AF10" i="68"/>
  <c r="AE10" i="68"/>
  <c r="AD10" i="68"/>
  <c r="AC10" i="68"/>
  <c r="AA10" i="68"/>
  <c r="M10" i="68"/>
  <c r="AM9" i="68"/>
  <c r="AN9" i="68" s="1"/>
  <c r="AL9" i="68"/>
  <c r="AK9" i="68"/>
  <c r="AJ9" i="68"/>
  <c r="AI9" i="68"/>
  <c r="AH9" i="68"/>
  <c r="AG9" i="68"/>
  <c r="AF9" i="68"/>
  <c r="AE9" i="68"/>
  <c r="AD9" i="68"/>
  <c r="AC9" i="68"/>
  <c r="AA9" i="68"/>
  <c r="M9" i="68"/>
  <c r="AN8" i="68"/>
  <c r="AM8" i="68"/>
  <c r="AL8" i="68"/>
  <c r="AK8" i="68"/>
  <c r="AJ8" i="68"/>
  <c r="AI8" i="68"/>
  <c r="AH8" i="68"/>
  <c r="AG8" i="68"/>
  <c r="AF8" i="68"/>
  <c r="AE8" i="68"/>
  <c r="AD8" i="68"/>
  <c r="AC8" i="68"/>
  <c r="AA8" i="68"/>
  <c r="M8" i="68"/>
  <c r="AM7" i="68"/>
  <c r="AN7" i="68" s="1"/>
  <c r="AL7" i="68"/>
  <c r="AK7" i="68"/>
  <c r="AJ7" i="68"/>
  <c r="AI7" i="68"/>
  <c r="AH7" i="68"/>
  <c r="AG7" i="68"/>
  <c r="AF7" i="68"/>
  <c r="AE7" i="68"/>
  <c r="AD7" i="68"/>
  <c r="AC7" i="68"/>
  <c r="AA7" i="68"/>
  <c r="M7" i="68"/>
  <c r="AA67" i="67"/>
  <c r="Z67" i="67"/>
  <c r="AM67" i="67" s="1"/>
  <c r="AN67" i="67" s="1"/>
  <c r="Y67" i="67"/>
  <c r="AL67" i="67" s="1"/>
  <c r="X67" i="67"/>
  <c r="AK67" i="67" s="1"/>
  <c r="W67" i="67"/>
  <c r="V67" i="67"/>
  <c r="AI67" i="67" s="1"/>
  <c r="U67" i="67"/>
  <c r="AH67" i="67" s="1"/>
  <c r="T67" i="67"/>
  <c r="S67" i="67"/>
  <c r="AF67" i="67" s="1"/>
  <c r="R67" i="67"/>
  <c r="AE67" i="67" s="1"/>
  <c r="Q67" i="67"/>
  <c r="AD67" i="67" s="1"/>
  <c r="P67" i="67"/>
  <c r="AC67" i="67" s="1"/>
  <c r="L67" i="67"/>
  <c r="M67" i="67" s="1"/>
  <c r="K67" i="67"/>
  <c r="J67" i="67"/>
  <c r="I67" i="67"/>
  <c r="AJ67" i="67" s="1"/>
  <c r="H67" i="67"/>
  <c r="G67" i="67"/>
  <c r="F67" i="67"/>
  <c r="AG67" i="67" s="1"/>
  <c r="E67" i="67"/>
  <c r="D67" i="67"/>
  <c r="C67" i="67"/>
  <c r="B67" i="67"/>
  <c r="Z66" i="67"/>
  <c r="AA66" i="67" s="1"/>
  <c r="Y66" i="67"/>
  <c r="AL66" i="67" s="1"/>
  <c r="X66" i="67"/>
  <c r="W66" i="67"/>
  <c r="AJ66" i="67" s="1"/>
  <c r="V66" i="67"/>
  <c r="AI66" i="67" s="1"/>
  <c r="U66" i="67"/>
  <c r="AH66" i="67" s="1"/>
  <c r="T66" i="67"/>
  <c r="AG66" i="67" s="1"/>
  <c r="S66" i="67"/>
  <c r="R66" i="67"/>
  <c r="AE66" i="67" s="1"/>
  <c r="Q66" i="67"/>
  <c r="AD66" i="67" s="1"/>
  <c r="P66" i="67"/>
  <c r="M66" i="67"/>
  <c r="L66" i="67"/>
  <c r="K66" i="67"/>
  <c r="J66" i="67"/>
  <c r="AK66" i="67" s="1"/>
  <c r="I66" i="67"/>
  <c r="H66" i="67"/>
  <c r="G66" i="67"/>
  <c r="F66" i="67"/>
  <c r="E66" i="67"/>
  <c r="AF66" i="67" s="1"/>
  <c r="D66" i="67"/>
  <c r="C66" i="67"/>
  <c r="B66" i="67"/>
  <c r="AC66" i="67" s="1"/>
  <c r="AA65" i="67"/>
  <c r="Z65" i="67"/>
  <c r="AM65" i="67" s="1"/>
  <c r="AN65" i="67" s="1"/>
  <c r="Y65" i="67"/>
  <c r="AL65" i="67" s="1"/>
  <c r="X65" i="67"/>
  <c r="AK65" i="67" s="1"/>
  <c r="W65" i="67"/>
  <c r="V65" i="67"/>
  <c r="AI65" i="67" s="1"/>
  <c r="U65" i="67"/>
  <c r="AH65" i="67" s="1"/>
  <c r="T65" i="67"/>
  <c r="S65" i="67"/>
  <c r="AF65" i="67" s="1"/>
  <c r="R65" i="67"/>
  <c r="AE65" i="67" s="1"/>
  <c r="Q65" i="67"/>
  <c r="AD65" i="67" s="1"/>
  <c r="P65" i="67"/>
  <c r="AC65" i="67" s="1"/>
  <c r="L65" i="67"/>
  <c r="M65" i="67" s="1"/>
  <c r="K65" i="67"/>
  <c r="J65" i="67"/>
  <c r="I65" i="67"/>
  <c r="AJ65" i="67" s="1"/>
  <c r="H65" i="67"/>
  <c r="G65" i="67"/>
  <c r="F65" i="67"/>
  <c r="AG65" i="67" s="1"/>
  <c r="E65" i="67"/>
  <c r="D65" i="67"/>
  <c r="C65" i="67"/>
  <c r="B65" i="67"/>
  <c r="Z64" i="67"/>
  <c r="AA64" i="67" s="1"/>
  <c r="Y64" i="67"/>
  <c r="AL64" i="67" s="1"/>
  <c r="X64" i="67"/>
  <c r="W64" i="67"/>
  <c r="AJ64" i="67" s="1"/>
  <c r="V64" i="67"/>
  <c r="AI64" i="67" s="1"/>
  <c r="U64" i="67"/>
  <c r="AH64" i="67" s="1"/>
  <c r="T64" i="67"/>
  <c r="AG64" i="67" s="1"/>
  <c r="S64" i="67"/>
  <c r="R64" i="67"/>
  <c r="AE64" i="67" s="1"/>
  <c r="Q64" i="67"/>
  <c r="AD64" i="67" s="1"/>
  <c r="P64" i="67"/>
  <c r="M64" i="67"/>
  <c r="L64" i="67"/>
  <c r="K64" i="67"/>
  <c r="J64" i="67"/>
  <c r="AK64" i="67" s="1"/>
  <c r="I64" i="67"/>
  <c r="H64" i="67"/>
  <c r="G64" i="67"/>
  <c r="F64" i="67"/>
  <c r="E64" i="67"/>
  <c r="AF64" i="67" s="1"/>
  <c r="D64" i="67"/>
  <c r="C64" i="67"/>
  <c r="B64" i="67"/>
  <c r="AC64" i="67" s="1"/>
  <c r="AA63" i="67"/>
  <c r="Z63" i="67"/>
  <c r="AM63" i="67" s="1"/>
  <c r="Y63" i="67"/>
  <c r="AL63" i="67" s="1"/>
  <c r="X63" i="67"/>
  <c r="AK63" i="67" s="1"/>
  <c r="W63" i="67"/>
  <c r="V63" i="67"/>
  <c r="AI63" i="67" s="1"/>
  <c r="U63" i="67"/>
  <c r="AH63" i="67" s="1"/>
  <c r="T63" i="67"/>
  <c r="S63" i="67"/>
  <c r="AF63" i="67" s="1"/>
  <c r="R63" i="67"/>
  <c r="AE63" i="67" s="1"/>
  <c r="Q63" i="67"/>
  <c r="AD63" i="67" s="1"/>
  <c r="P63" i="67"/>
  <c r="AC63" i="67" s="1"/>
  <c r="L63" i="67"/>
  <c r="M63" i="67" s="1"/>
  <c r="K63" i="67"/>
  <c r="J63" i="67"/>
  <c r="I63" i="67"/>
  <c r="AJ63" i="67" s="1"/>
  <c r="H63" i="67"/>
  <c r="G63" i="67"/>
  <c r="F63" i="67"/>
  <c r="AG63" i="67" s="1"/>
  <c r="E63" i="67"/>
  <c r="D63" i="67"/>
  <c r="C63" i="67"/>
  <c r="B63" i="67"/>
  <c r="A63" i="67"/>
  <c r="AM62" i="67"/>
  <c r="AN62" i="67" s="1"/>
  <c r="AL62" i="67"/>
  <c r="AK62" i="67"/>
  <c r="AJ62" i="67"/>
  <c r="AI62" i="67"/>
  <c r="AH62" i="67"/>
  <c r="AG62" i="67"/>
  <c r="AF62" i="67"/>
  <c r="AE62" i="67"/>
  <c r="AD62" i="67"/>
  <c r="AC62" i="67"/>
  <c r="AA62" i="67"/>
  <c r="M62" i="67"/>
  <c r="AM61" i="67"/>
  <c r="AN61" i="67" s="1"/>
  <c r="AL61" i="67"/>
  <c r="AK61" i="67"/>
  <c r="AJ61" i="67"/>
  <c r="AI61" i="67"/>
  <c r="AH61" i="67"/>
  <c r="AG61" i="67"/>
  <c r="AF61" i="67"/>
  <c r="AE61" i="67"/>
  <c r="AD61" i="67"/>
  <c r="AC61" i="67"/>
  <c r="AA61" i="67"/>
  <c r="M61" i="67"/>
  <c r="AN60" i="67"/>
  <c r="AM60" i="67"/>
  <c r="AL60" i="67"/>
  <c r="AK60" i="67"/>
  <c r="AJ60" i="67"/>
  <c r="AI60" i="67"/>
  <c r="AH60" i="67"/>
  <c r="AG60" i="67"/>
  <c r="AF60" i="67"/>
  <c r="AE60" i="67"/>
  <c r="AD60" i="67"/>
  <c r="AC60" i="67"/>
  <c r="AA60" i="67"/>
  <c r="M60" i="67"/>
  <c r="AN59" i="67"/>
  <c r="AM59" i="67"/>
  <c r="AL59" i="67"/>
  <c r="AK59" i="67"/>
  <c r="AJ59" i="67"/>
  <c r="AI59" i="67"/>
  <c r="AH59" i="67"/>
  <c r="AG59" i="67"/>
  <c r="AF59" i="67"/>
  <c r="AE59" i="67"/>
  <c r="AD59" i="67"/>
  <c r="AC59" i="67"/>
  <c r="AA59" i="67"/>
  <c r="M59" i="67"/>
  <c r="AM58" i="67"/>
  <c r="AN58" i="67" s="1"/>
  <c r="AL58" i="67"/>
  <c r="AK58" i="67"/>
  <c r="AJ58" i="67"/>
  <c r="AI58" i="67"/>
  <c r="AH58" i="67"/>
  <c r="AG58" i="67"/>
  <c r="AF58" i="67"/>
  <c r="AE58" i="67"/>
  <c r="AD58" i="67"/>
  <c r="AC58" i="67"/>
  <c r="AA58" i="67"/>
  <c r="M58" i="67"/>
  <c r="AM57" i="67"/>
  <c r="AN57" i="67" s="1"/>
  <c r="AL57" i="67"/>
  <c r="AK57" i="67"/>
  <c r="AJ57" i="67"/>
  <c r="AI57" i="67"/>
  <c r="AH57" i="67"/>
  <c r="AG57" i="67"/>
  <c r="AF57" i="67"/>
  <c r="AE57" i="67"/>
  <c r="AD57" i="67"/>
  <c r="AC57" i="67"/>
  <c r="AA57" i="67"/>
  <c r="M57" i="67"/>
  <c r="AN56" i="67"/>
  <c r="AM56" i="67"/>
  <c r="AL56" i="67"/>
  <c r="AK56" i="67"/>
  <c r="AJ56" i="67"/>
  <c r="AI56" i="67"/>
  <c r="AH56" i="67"/>
  <c r="AG56" i="67"/>
  <c r="AF56" i="67"/>
  <c r="AE56" i="67"/>
  <c r="AD56" i="67"/>
  <c r="AC56" i="67"/>
  <c r="AA56" i="67"/>
  <c r="M56" i="67"/>
  <c r="AN55" i="67"/>
  <c r="AM55" i="67"/>
  <c r="AL55" i="67"/>
  <c r="AK55" i="67"/>
  <c r="AJ55" i="67"/>
  <c r="AI55" i="67"/>
  <c r="AH55" i="67"/>
  <c r="AG55" i="67"/>
  <c r="AF55" i="67"/>
  <c r="AE55" i="67"/>
  <c r="AD55" i="67"/>
  <c r="AC55" i="67"/>
  <c r="AA55" i="67"/>
  <c r="M55" i="67"/>
  <c r="AM54" i="67"/>
  <c r="AN54" i="67" s="1"/>
  <c r="AL54" i="67"/>
  <c r="AK54" i="67"/>
  <c r="AJ54" i="67"/>
  <c r="AI54" i="67"/>
  <c r="AH54" i="67"/>
  <c r="AG54" i="67"/>
  <c r="AF54" i="67"/>
  <c r="AE54" i="67"/>
  <c r="AD54" i="67"/>
  <c r="AC54" i="67"/>
  <c r="AA54" i="67"/>
  <c r="M54" i="67"/>
  <c r="AM53" i="67"/>
  <c r="AN53" i="67" s="1"/>
  <c r="AL53" i="67"/>
  <c r="AK53" i="67"/>
  <c r="AJ53" i="67"/>
  <c r="AI53" i="67"/>
  <c r="AH53" i="67"/>
  <c r="AG53" i="67"/>
  <c r="AF53" i="67"/>
  <c r="AE53" i="67"/>
  <c r="AD53" i="67"/>
  <c r="AC53" i="67"/>
  <c r="AA53" i="67"/>
  <c r="M53" i="67"/>
  <c r="AN52" i="67"/>
  <c r="AM52" i="67"/>
  <c r="AL52" i="67"/>
  <c r="AK52" i="67"/>
  <c r="AJ52" i="67"/>
  <c r="AI52" i="67"/>
  <c r="AH52" i="67"/>
  <c r="AG52" i="67"/>
  <c r="AF52" i="67"/>
  <c r="AE52" i="67"/>
  <c r="AD52" i="67"/>
  <c r="AC52" i="67"/>
  <c r="AA52" i="67"/>
  <c r="M52" i="67"/>
  <c r="AN51" i="67"/>
  <c r="AM51" i="67"/>
  <c r="AL51" i="67"/>
  <c r="AK51" i="67"/>
  <c r="AJ51" i="67"/>
  <c r="AI51" i="67"/>
  <c r="AH51" i="67"/>
  <c r="AG51" i="67"/>
  <c r="AF51" i="67"/>
  <c r="AE51" i="67"/>
  <c r="AD51" i="67"/>
  <c r="AC51" i="67"/>
  <c r="AA51" i="67"/>
  <c r="M51" i="67"/>
  <c r="AN48" i="67"/>
  <c r="Z45" i="67"/>
  <c r="AA45" i="67" s="1"/>
  <c r="Y45" i="67"/>
  <c r="AL45" i="67" s="1"/>
  <c r="X45" i="67"/>
  <c r="AK45" i="67" s="1"/>
  <c r="W45" i="67"/>
  <c r="AJ45" i="67" s="1"/>
  <c r="V45" i="67"/>
  <c r="AI45" i="67" s="1"/>
  <c r="U45" i="67"/>
  <c r="T45" i="67"/>
  <c r="S45" i="67"/>
  <c r="AF45" i="67" s="1"/>
  <c r="R45" i="67"/>
  <c r="Q45" i="67"/>
  <c r="AD45" i="67" s="1"/>
  <c r="P45" i="67"/>
  <c r="AC45" i="67" s="1"/>
  <c r="L45" i="67"/>
  <c r="AM45" i="67" s="1"/>
  <c r="AN45" i="67" s="1"/>
  <c r="K45" i="67"/>
  <c r="J45" i="67"/>
  <c r="I45" i="67"/>
  <c r="H45" i="67"/>
  <c r="G45" i="67"/>
  <c r="AH45" i="67" s="1"/>
  <c r="F45" i="67"/>
  <c r="AG45" i="67" s="1"/>
  <c r="E45" i="67"/>
  <c r="D45" i="67"/>
  <c r="AE45" i="67" s="1"/>
  <c r="C45" i="67"/>
  <c r="B45" i="67"/>
  <c r="Z44" i="67"/>
  <c r="AM44" i="67" s="1"/>
  <c r="AN44" i="67" s="1"/>
  <c r="Y44" i="67"/>
  <c r="X44" i="67"/>
  <c r="W44" i="67"/>
  <c r="AJ44" i="67" s="1"/>
  <c r="V44" i="67"/>
  <c r="U44" i="67"/>
  <c r="AH44" i="67" s="1"/>
  <c r="T44" i="67"/>
  <c r="AG44" i="67" s="1"/>
  <c r="S44" i="67"/>
  <c r="AF44" i="67" s="1"/>
  <c r="R44" i="67"/>
  <c r="AE44" i="67" s="1"/>
  <c r="Q44" i="67"/>
  <c r="P44" i="67"/>
  <c r="L44" i="67"/>
  <c r="M44" i="67" s="1"/>
  <c r="K44" i="67"/>
  <c r="AL44" i="67" s="1"/>
  <c r="J44" i="67"/>
  <c r="AK44" i="67" s="1"/>
  <c r="I44" i="67"/>
  <c r="H44" i="67"/>
  <c r="AI44" i="67" s="1"/>
  <c r="G44" i="67"/>
  <c r="F44" i="67"/>
  <c r="E44" i="67"/>
  <c r="D44" i="67"/>
  <c r="C44" i="67"/>
  <c r="AD44" i="67" s="1"/>
  <c r="B44" i="67"/>
  <c r="AC44" i="67" s="1"/>
  <c r="Z43" i="67"/>
  <c r="AA43" i="67" s="1"/>
  <c r="Y43" i="67"/>
  <c r="AL43" i="67" s="1"/>
  <c r="X43" i="67"/>
  <c r="AK43" i="67" s="1"/>
  <c r="W43" i="67"/>
  <c r="AJ43" i="67" s="1"/>
  <c r="V43" i="67"/>
  <c r="AI43" i="67" s="1"/>
  <c r="U43" i="67"/>
  <c r="T43" i="67"/>
  <c r="S43" i="67"/>
  <c r="AF43" i="67" s="1"/>
  <c r="R43" i="67"/>
  <c r="Q43" i="67"/>
  <c r="AD43" i="67" s="1"/>
  <c r="P43" i="67"/>
  <c r="AC43" i="67" s="1"/>
  <c r="L43" i="67"/>
  <c r="AM43" i="67" s="1"/>
  <c r="AN43" i="67" s="1"/>
  <c r="K43" i="67"/>
  <c r="J43" i="67"/>
  <c r="I43" i="67"/>
  <c r="H43" i="67"/>
  <c r="G43" i="67"/>
  <c r="AH43" i="67" s="1"/>
  <c r="F43" i="67"/>
  <c r="AG43" i="67" s="1"/>
  <c r="E43" i="67"/>
  <c r="D43" i="67"/>
  <c r="AE43" i="67" s="1"/>
  <c r="C43" i="67"/>
  <c r="B43" i="67"/>
  <c r="Z42" i="67"/>
  <c r="AM42" i="67" s="1"/>
  <c r="Y42" i="67"/>
  <c r="X42" i="67"/>
  <c r="W42" i="67"/>
  <c r="AJ42" i="67" s="1"/>
  <c r="V42" i="67"/>
  <c r="U42" i="67"/>
  <c r="AH42" i="67" s="1"/>
  <c r="T42" i="67"/>
  <c r="AG42" i="67" s="1"/>
  <c r="S42" i="67"/>
  <c r="AF42" i="67" s="1"/>
  <c r="R42" i="67"/>
  <c r="AE42" i="67" s="1"/>
  <c r="Q42" i="67"/>
  <c r="P42" i="67"/>
  <c r="L42" i="67"/>
  <c r="M42" i="67" s="1"/>
  <c r="K42" i="67"/>
  <c r="AL42" i="67" s="1"/>
  <c r="J42" i="67"/>
  <c r="AK42" i="67" s="1"/>
  <c r="I42" i="67"/>
  <c r="H42" i="67"/>
  <c r="AI42" i="67" s="1"/>
  <c r="G42" i="67"/>
  <c r="F42" i="67"/>
  <c r="E42" i="67"/>
  <c r="D42" i="67"/>
  <c r="C42" i="67"/>
  <c r="AD42" i="67" s="1"/>
  <c r="B42" i="67"/>
  <c r="AC42" i="67" s="1"/>
  <c r="Z41" i="67"/>
  <c r="AA41" i="67" s="1"/>
  <c r="Y41" i="67"/>
  <c r="AL41" i="67" s="1"/>
  <c r="X41" i="67"/>
  <c r="AK41" i="67" s="1"/>
  <c r="W41" i="67"/>
  <c r="AJ41" i="67" s="1"/>
  <c r="V41" i="67"/>
  <c r="AI41" i="67" s="1"/>
  <c r="U41" i="67"/>
  <c r="T41" i="67"/>
  <c r="S41" i="67"/>
  <c r="AF41" i="67" s="1"/>
  <c r="R41" i="67"/>
  <c r="Q41" i="67"/>
  <c r="AD41" i="67" s="1"/>
  <c r="P41" i="67"/>
  <c r="AC41" i="67" s="1"/>
  <c r="L41" i="67"/>
  <c r="AM41" i="67" s="1"/>
  <c r="AN41" i="67" s="1"/>
  <c r="K41" i="67"/>
  <c r="J41" i="67"/>
  <c r="I41" i="67"/>
  <c r="H41" i="67"/>
  <c r="G41" i="67"/>
  <c r="AH41" i="67" s="1"/>
  <c r="F41" i="67"/>
  <c r="AG41" i="67" s="1"/>
  <c r="E41" i="67"/>
  <c r="D41" i="67"/>
  <c r="AE41" i="67" s="1"/>
  <c r="C41" i="67"/>
  <c r="B41" i="67"/>
  <c r="A41" i="67"/>
  <c r="AM40" i="67"/>
  <c r="AN40" i="67" s="1"/>
  <c r="AL40" i="67"/>
  <c r="AK40" i="67"/>
  <c r="AJ40" i="67"/>
  <c r="AI40" i="67"/>
  <c r="AH40" i="67"/>
  <c r="AG40" i="67"/>
  <c r="AF40" i="67"/>
  <c r="AE40" i="67"/>
  <c r="AD40" i="67"/>
  <c r="AC40" i="67"/>
  <c r="AA40" i="67"/>
  <c r="M40" i="67"/>
  <c r="AM39" i="67"/>
  <c r="AN39" i="67" s="1"/>
  <c r="AL39" i="67"/>
  <c r="AK39" i="67"/>
  <c r="AJ39" i="67"/>
  <c r="AI39" i="67"/>
  <c r="AH39" i="67"/>
  <c r="AG39" i="67"/>
  <c r="AF39" i="67"/>
  <c r="AE39" i="67"/>
  <c r="AD39" i="67"/>
  <c r="AC39" i="67"/>
  <c r="AA39" i="67"/>
  <c r="M39" i="67"/>
  <c r="AN38" i="67"/>
  <c r="AM38" i="67"/>
  <c r="AL38" i="67"/>
  <c r="AK38" i="67"/>
  <c r="AJ38" i="67"/>
  <c r="AI38" i="67"/>
  <c r="AH38" i="67"/>
  <c r="AG38" i="67"/>
  <c r="AF38" i="67"/>
  <c r="AE38" i="67"/>
  <c r="AD38" i="67"/>
  <c r="AC38" i="67"/>
  <c r="AA38" i="67"/>
  <c r="M38" i="67"/>
  <c r="AM37" i="67"/>
  <c r="AL37" i="67"/>
  <c r="AN37" i="67" s="1"/>
  <c r="AK37" i="67"/>
  <c r="AJ37" i="67"/>
  <c r="AI37" i="67"/>
  <c r="AH37" i="67"/>
  <c r="AG37" i="67"/>
  <c r="AF37" i="67"/>
  <c r="AE37" i="67"/>
  <c r="AD37" i="67"/>
  <c r="AC37" i="67"/>
  <c r="AA37" i="67"/>
  <c r="M37" i="67"/>
  <c r="AM36" i="67"/>
  <c r="AN36" i="67" s="1"/>
  <c r="AL36" i="67"/>
  <c r="AK36" i="67"/>
  <c r="AJ36" i="67"/>
  <c r="AI36" i="67"/>
  <c r="AH36" i="67"/>
  <c r="AG36" i="67"/>
  <c r="AF36" i="67"/>
  <c r="AE36" i="67"/>
  <c r="AD36" i="67"/>
  <c r="AC36" i="67"/>
  <c r="AA36" i="67"/>
  <c r="M36" i="67"/>
  <c r="AM35" i="67"/>
  <c r="AN35" i="67" s="1"/>
  <c r="AL35" i="67"/>
  <c r="AK35" i="67"/>
  <c r="AJ35" i="67"/>
  <c r="AI35" i="67"/>
  <c r="AH35" i="67"/>
  <c r="AG35" i="67"/>
  <c r="AF35" i="67"/>
  <c r="AE35" i="67"/>
  <c r="AD35" i="67"/>
  <c r="AC35" i="67"/>
  <c r="AA35" i="67"/>
  <c r="M35" i="67"/>
  <c r="AN34" i="67"/>
  <c r="AM34" i="67"/>
  <c r="AL34" i="67"/>
  <c r="AK34" i="67"/>
  <c r="AJ34" i="67"/>
  <c r="AI34" i="67"/>
  <c r="AH34" i="67"/>
  <c r="AG34" i="67"/>
  <c r="AF34" i="67"/>
  <c r="AE34" i="67"/>
  <c r="AD34" i="67"/>
  <c r="AC34" i="67"/>
  <c r="AA34" i="67"/>
  <c r="M34" i="67"/>
  <c r="AM33" i="67"/>
  <c r="AL33" i="67"/>
  <c r="AN33" i="67" s="1"/>
  <c r="AK33" i="67"/>
  <c r="AJ33" i="67"/>
  <c r="AI33" i="67"/>
  <c r="AH33" i="67"/>
  <c r="AG33" i="67"/>
  <c r="AF33" i="67"/>
  <c r="AE33" i="67"/>
  <c r="AD33" i="67"/>
  <c r="AC33" i="67"/>
  <c r="AA33" i="67"/>
  <c r="M33" i="67"/>
  <c r="AM32" i="67"/>
  <c r="AN32" i="67" s="1"/>
  <c r="AL32" i="67"/>
  <c r="AK32" i="67"/>
  <c r="AJ32" i="67"/>
  <c r="AI32" i="67"/>
  <c r="AH32" i="67"/>
  <c r="AG32" i="67"/>
  <c r="AF32" i="67"/>
  <c r="AE32" i="67"/>
  <c r="AD32" i="67"/>
  <c r="AC32" i="67"/>
  <c r="AA32" i="67"/>
  <c r="M32" i="67"/>
  <c r="AM31" i="67"/>
  <c r="AN31" i="67" s="1"/>
  <c r="AL31" i="67"/>
  <c r="AK31" i="67"/>
  <c r="AJ31" i="67"/>
  <c r="AI31" i="67"/>
  <c r="AH31" i="67"/>
  <c r="AG31" i="67"/>
  <c r="AF31" i="67"/>
  <c r="AE31" i="67"/>
  <c r="AD31" i="67"/>
  <c r="AC31" i="67"/>
  <c r="AA31" i="67"/>
  <c r="M31" i="67"/>
  <c r="AN30" i="67"/>
  <c r="AM30" i="67"/>
  <c r="AL30" i="67"/>
  <c r="AK30" i="67"/>
  <c r="AJ30" i="67"/>
  <c r="AI30" i="67"/>
  <c r="AH30" i="67"/>
  <c r="AG30" i="67"/>
  <c r="AF30" i="67"/>
  <c r="AE30" i="67"/>
  <c r="AD30" i="67"/>
  <c r="AC30" i="67"/>
  <c r="AA30" i="67"/>
  <c r="M30" i="67"/>
  <c r="AM29" i="67"/>
  <c r="AL29" i="67"/>
  <c r="AN29" i="67" s="1"/>
  <c r="AK29" i="67"/>
  <c r="AJ29" i="67"/>
  <c r="AI29" i="67"/>
  <c r="AH29" i="67"/>
  <c r="AG29" i="67"/>
  <c r="AF29" i="67"/>
  <c r="AE29" i="67"/>
  <c r="AD29" i="67"/>
  <c r="AC29" i="67"/>
  <c r="AA29" i="67"/>
  <c r="M29" i="67"/>
  <c r="AN26" i="67"/>
  <c r="Z23" i="67"/>
  <c r="AA23" i="67" s="1"/>
  <c r="Y23" i="67"/>
  <c r="AL23" i="67" s="1"/>
  <c r="X23" i="67"/>
  <c r="W23" i="67"/>
  <c r="AJ23" i="67" s="1"/>
  <c r="V23" i="67"/>
  <c r="U23" i="67"/>
  <c r="T23" i="67"/>
  <c r="AG23" i="67" s="1"/>
  <c r="S23" i="67"/>
  <c r="R23" i="67"/>
  <c r="AE23" i="67" s="1"/>
  <c r="Q23" i="67"/>
  <c r="AD23" i="67" s="1"/>
  <c r="P23" i="67"/>
  <c r="M23" i="67"/>
  <c r="L23" i="67"/>
  <c r="K23" i="67"/>
  <c r="J23" i="67"/>
  <c r="AK23" i="67" s="1"/>
  <c r="I23" i="67"/>
  <c r="H23" i="67"/>
  <c r="AI23" i="67" s="1"/>
  <c r="G23" i="67"/>
  <c r="AH23" i="67" s="1"/>
  <c r="F23" i="67"/>
  <c r="E23" i="67"/>
  <c r="AF23" i="67" s="1"/>
  <c r="D23" i="67"/>
  <c r="C23" i="67"/>
  <c r="B23" i="67"/>
  <c r="AC23" i="67" s="1"/>
  <c r="AA22" i="67"/>
  <c r="Z22" i="67"/>
  <c r="Y22" i="67"/>
  <c r="X22" i="67"/>
  <c r="AK22" i="67" s="1"/>
  <c r="W22" i="67"/>
  <c r="V22" i="67"/>
  <c r="AI22" i="67" s="1"/>
  <c r="U22" i="67"/>
  <c r="AH22" i="67" s="1"/>
  <c r="T22" i="67"/>
  <c r="S22" i="67"/>
  <c r="AF22" i="67" s="1"/>
  <c r="R22" i="67"/>
  <c r="Q22" i="67"/>
  <c r="P22" i="67"/>
  <c r="AC22" i="67" s="1"/>
  <c r="L22" i="67"/>
  <c r="M22" i="67" s="1"/>
  <c r="K22" i="67"/>
  <c r="AL22" i="67" s="1"/>
  <c r="J22" i="67"/>
  <c r="I22" i="67"/>
  <c r="AJ22" i="67" s="1"/>
  <c r="H22" i="67"/>
  <c r="G22" i="67"/>
  <c r="F22" i="67"/>
  <c r="AG22" i="67" s="1"/>
  <c r="E22" i="67"/>
  <c r="D22" i="67"/>
  <c r="AE22" i="67" s="1"/>
  <c r="C22" i="67"/>
  <c r="AD22" i="67" s="1"/>
  <c r="B22" i="67"/>
  <c r="Z21" i="67"/>
  <c r="AA21" i="67" s="1"/>
  <c r="Y21" i="67"/>
  <c r="AL21" i="67" s="1"/>
  <c r="X21" i="67"/>
  <c r="W21" i="67"/>
  <c r="AJ21" i="67" s="1"/>
  <c r="V21" i="67"/>
  <c r="U21" i="67"/>
  <c r="T21" i="67"/>
  <c r="AG21" i="67" s="1"/>
  <c r="S21" i="67"/>
  <c r="R21" i="67"/>
  <c r="AE21" i="67" s="1"/>
  <c r="Q21" i="67"/>
  <c r="AD21" i="67" s="1"/>
  <c r="P21" i="67"/>
  <c r="M21" i="67"/>
  <c r="L21" i="67"/>
  <c r="K21" i="67"/>
  <c r="J21" i="67"/>
  <c r="AK21" i="67" s="1"/>
  <c r="I21" i="67"/>
  <c r="H21" i="67"/>
  <c r="AI21" i="67" s="1"/>
  <c r="G21" i="67"/>
  <c r="AH21" i="67" s="1"/>
  <c r="F21" i="67"/>
  <c r="E21" i="67"/>
  <c r="AF21" i="67" s="1"/>
  <c r="D21" i="67"/>
  <c r="C21" i="67"/>
  <c r="B21" i="67"/>
  <c r="AC21" i="67" s="1"/>
  <c r="AA20" i="67"/>
  <c r="Z20" i="67"/>
  <c r="Y20" i="67"/>
  <c r="AL20" i="67" s="1"/>
  <c r="X20" i="67"/>
  <c r="AK20" i="67" s="1"/>
  <c r="W20" i="67"/>
  <c r="V20" i="67"/>
  <c r="AI20" i="67" s="1"/>
  <c r="U20" i="67"/>
  <c r="AH20" i="67" s="1"/>
  <c r="T20" i="67"/>
  <c r="S20" i="67"/>
  <c r="AF20" i="67" s="1"/>
  <c r="R20" i="67"/>
  <c r="Q20" i="67"/>
  <c r="AD20" i="67" s="1"/>
  <c r="P20" i="67"/>
  <c r="AC20" i="67" s="1"/>
  <c r="L20" i="67"/>
  <c r="M20" i="67" s="1"/>
  <c r="K20" i="67"/>
  <c r="J20" i="67"/>
  <c r="I20" i="67"/>
  <c r="AJ20" i="67" s="1"/>
  <c r="H20" i="67"/>
  <c r="G20" i="67"/>
  <c r="F20" i="67"/>
  <c r="AG20" i="67" s="1"/>
  <c r="E20" i="67"/>
  <c r="D20" i="67"/>
  <c r="AE20" i="67" s="1"/>
  <c r="C20" i="67"/>
  <c r="B20" i="67"/>
  <c r="Z19" i="67"/>
  <c r="AA19" i="67" s="1"/>
  <c r="Y19" i="67"/>
  <c r="AL19" i="67" s="1"/>
  <c r="X19" i="67"/>
  <c r="W19" i="67"/>
  <c r="AJ19" i="67" s="1"/>
  <c r="V19" i="67"/>
  <c r="U19" i="67"/>
  <c r="AH19" i="67" s="1"/>
  <c r="T19" i="67"/>
  <c r="AG19" i="67" s="1"/>
  <c r="S19" i="67"/>
  <c r="R19" i="67"/>
  <c r="AE19" i="67" s="1"/>
  <c r="Q19" i="67"/>
  <c r="AD19" i="67" s="1"/>
  <c r="P19" i="67"/>
  <c r="M19" i="67"/>
  <c r="L19" i="67"/>
  <c r="K19" i="67"/>
  <c r="J19" i="67"/>
  <c r="AK19" i="67" s="1"/>
  <c r="I19" i="67"/>
  <c r="H19" i="67"/>
  <c r="AI19" i="67" s="1"/>
  <c r="G19" i="67"/>
  <c r="F19" i="67"/>
  <c r="E19" i="67"/>
  <c r="AF19" i="67" s="1"/>
  <c r="D19" i="67"/>
  <c r="C19" i="67"/>
  <c r="B19" i="67"/>
  <c r="AC19" i="67" s="1"/>
  <c r="AM18" i="67"/>
  <c r="AN18" i="67" s="1"/>
  <c r="AL18" i="67"/>
  <c r="AK18" i="67"/>
  <c r="AJ18" i="67"/>
  <c r="AI18" i="67"/>
  <c r="AH18" i="67"/>
  <c r="AG18" i="67"/>
  <c r="AF18" i="67"/>
  <c r="AE18" i="67"/>
  <c r="AD18" i="67"/>
  <c r="AC18" i="67"/>
  <c r="AA18" i="67"/>
  <c r="M18" i="67"/>
  <c r="AM17" i="67"/>
  <c r="AN17" i="67" s="1"/>
  <c r="AL17" i="67"/>
  <c r="AK17" i="67"/>
  <c r="AJ17" i="67"/>
  <c r="AI17" i="67"/>
  <c r="AH17" i="67"/>
  <c r="AG17" i="67"/>
  <c r="AF17" i="67"/>
  <c r="AE17" i="67"/>
  <c r="AD17" i="67"/>
  <c r="AC17" i="67"/>
  <c r="AA17" i="67"/>
  <c r="M17" i="67"/>
  <c r="AN16" i="67"/>
  <c r="AM16" i="67"/>
  <c r="AL16" i="67"/>
  <c r="AK16" i="67"/>
  <c r="AJ16" i="67"/>
  <c r="AI16" i="67"/>
  <c r="AH16" i="67"/>
  <c r="AG16" i="67"/>
  <c r="AF16" i="67"/>
  <c r="AE16" i="67"/>
  <c r="AD16" i="67"/>
  <c r="AC16" i="67"/>
  <c r="AA16" i="67"/>
  <c r="M16" i="67"/>
  <c r="AM15" i="67"/>
  <c r="AL15" i="67"/>
  <c r="AN15" i="67" s="1"/>
  <c r="AK15" i="67"/>
  <c r="AJ15" i="67"/>
  <c r="AI15" i="67"/>
  <c r="AH15" i="67"/>
  <c r="AG15" i="67"/>
  <c r="AF15" i="67"/>
  <c r="AE15" i="67"/>
  <c r="AD15" i="67"/>
  <c r="AC15" i="67"/>
  <c r="AA15" i="67"/>
  <c r="M15" i="67"/>
  <c r="AM14" i="67"/>
  <c r="AN14" i="67" s="1"/>
  <c r="AL14" i="67"/>
  <c r="AK14" i="67"/>
  <c r="AJ14" i="67"/>
  <c r="AI14" i="67"/>
  <c r="AH14" i="67"/>
  <c r="AG14" i="67"/>
  <c r="AF14" i="67"/>
  <c r="AE14" i="67"/>
  <c r="AD14" i="67"/>
  <c r="AC14" i="67"/>
  <c r="AA14" i="67"/>
  <c r="M14" i="67"/>
  <c r="AM13" i="67"/>
  <c r="AN13" i="67" s="1"/>
  <c r="AL13" i="67"/>
  <c r="AK13" i="67"/>
  <c r="AJ13" i="67"/>
  <c r="AI13" i="67"/>
  <c r="AH13" i="67"/>
  <c r="AG13" i="67"/>
  <c r="AF13" i="67"/>
  <c r="AE13" i="67"/>
  <c r="AD13" i="67"/>
  <c r="AC13" i="67"/>
  <c r="AA13" i="67"/>
  <c r="M13" i="67"/>
  <c r="AN12" i="67"/>
  <c r="AM12" i="67"/>
  <c r="AL12" i="67"/>
  <c r="AK12" i="67"/>
  <c r="AJ12" i="67"/>
  <c r="AI12" i="67"/>
  <c r="AH12" i="67"/>
  <c r="AG12" i="67"/>
  <c r="AF12" i="67"/>
  <c r="AE12" i="67"/>
  <c r="AD12" i="67"/>
  <c r="AC12" i="67"/>
  <c r="AA12" i="67"/>
  <c r="M12" i="67"/>
  <c r="AM11" i="67"/>
  <c r="AL11" i="67"/>
  <c r="AN11" i="67" s="1"/>
  <c r="AK11" i="67"/>
  <c r="AJ11" i="67"/>
  <c r="AI11" i="67"/>
  <c r="AH11" i="67"/>
  <c r="AG11" i="67"/>
  <c r="AF11" i="67"/>
  <c r="AE11" i="67"/>
  <c r="AD11" i="67"/>
  <c r="AC11" i="67"/>
  <c r="AA11" i="67"/>
  <c r="M11" i="67"/>
  <c r="AM10" i="67"/>
  <c r="AN10" i="67" s="1"/>
  <c r="AL10" i="67"/>
  <c r="AK10" i="67"/>
  <c r="AJ10" i="67"/>
  <c r="AI10" i="67"/>
  <c r="AH10" i="67"/>
  <c r="AG10" i="67"/>
  <c r="AF10" i="67"/>
  <c r="AE10" i="67"/>
  <c r="AD10" i="67"/>
  <c r="AC10" i="67"/>
  <c r="AA10" i="67"/>
  <c r="M10" i="67"/>
  <c r="AM9" i="67"/>
  <c r="AN9" i="67" s="1"/>
  <c r="AL9" i="67"/>
  <c r="AK9" i="67"/>
  <c r="AJ9" i="67"/>
  <c r="AI9" i="67"/>
  <c r="AH9" i="67"/>
  <c r="AG9" i="67"/>
  <c r="AF9" i="67"/>
  <c r="AE9" i="67"/>
  <c r="AD9" i="67"/>
  <c r="AC9" i="67"/>
  <c r="AA9" i="67"/>
  <c r="M9" i="67"/>
  <c r="AN8" i="67"/>
  <c r="AM8" i="67"/>
  <c r="AL8" i="67"/>
  <c r="AK8" i="67"/>
  <c r="AJ8" i="67"/>
  <c r="AI8" i="67"/>
  <c r="AH8" i="67"/>
  <c r="AG8" i="67"/>
  <c r="AF8" i="67"/>
  <c r="AE8" i="67"/>
  <c r="AD8" i="67"/>
  <c r="AC8" i="67"/>
  <c r="AA8" i="67"/>
  <c r="M8" i="67"/>
  <c r="AM7" i="67"/>
  <c r="AL7" i="67"/>
  <c r="AN7" i="67" s="1"/>
  <c r="AK7" i="67"/>
  <c r="AJ7" i="67"/>
  <c r="AI7" i="67"/>
  <c r="AH7" i="67"/>
  <c r="AG7" i="67"/>
  <c r="AF7" i="67"/>
  <c r="AE7" i="67"/>
  <c r="AD7" i="67"/>
  <c r="AC7" i="67"/>
  <c r="AA7" i="67"/>
  <c r="M7" i="67"/>
  <c r="Q34" i="66"/>
  <c r="P34" i="66"/>
  <c r="F34" i="66"/>
  <c r="E34" i="66"/>
  <c r="D34" i="66"/>
  <c r="C34" i="66"/>
  <c r="B34" i="66"/>
  <c r="Q33" i="66"/>
  <c r="N33" i="66"/>
  <c r="M33" i="66"/>
  <c r="L33" i="66"/>
  <c r="K33" i="66"/>
  <c r="J33" i="66"/>
  <c r="I33" i="66"/>
  <c r="H33" i="66"/>
  <c r="G33" i="66"/>
  <c r="F33" i="66"/>
  <c r="E33" i="66"/>
  <c r="D33" i="66"/>
  <c r="C33" i="66"/>
  <c r="Q31" i="66"/>
  <c r="N31" i="66"/>
  <c r="M31" i="66"/>
  <c r="L31" i="66"/>
  <c r="K31" i="66"/>
  <c r="J31" i="66"/>
  <c r="I31" i="66"/>
  <c r="H31" i="66"/>
  <c r="G31" i="66"/>
  <c r="F31" i="66"/>
  <c r="E31" i="66"/>
  <c r="D31" i="66"/>
  <c r="C31" i="66"/>
  <c r="Q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Q26" i="66"/>
  <c r="P26" i="66"/>
  <c r="O26" i="66"/>
  <c r="N25" i="66"/>
  <c r="Q23" i="66"/>
  <c r="P23" i="66"/>
  <c r="F23" i="66"/>
  <c r="E23" i="66"/>
  <c r="D23" i="66"/>
  <c r="C23" i="66"/>
  <c r="B23" i="66"/>
  <c r="J22" i="66"/>
  <c r="Q21" i="66"/>
  <c r="Q22" i="66" s="1"/>
  <c r="P21" i="66"/>
  <c r="N21" i="66"/>
  <c r="N22" i="66" s="1"/>
  <c r="M21" i="66"/>
  <c r="L21" i="66"/>
  <c r="M22" i="66" s="1"/>
  <c r="K21" i="66"/>
  <c r="K22" i="66" s="1"/>
  <c r="J21" i="66"/>
  <c r="I21" i="66"/>
  <c r="H21" i="66"/>
  <c r="I22" i="66" s="1"/>
  <c r="G21" i="66"/>
  <c r="G22" i="66" s="1"/>
  <c r="F21" i="66"/>
  <c r="F22" i="66" s="1"/>
  <c r="E21" i="66"/>
  <c r="D21" i="66"/>
  <c r="E22" i="66" s="1"/>
  <c r="C21" i="66"/>
  <c r="C22" i="66" s="1"/>
  <c r="B21" i="66"/>
  <c r="Q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AF19" i="66"/>
  <c r="AF18" i="66"/>
  <c r="Q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AF17" i="66"/>
  <c r="AF16" i="66"/>
  <c r="AF15" i="66"/>
  <c r="Q15" i="66"/>
  <c r="P15" i="66"/>
  <c r="O15" i="66"/>
  <c r="AF14" i="66"/>
  <c r="P14" i="66"/>
  <c r="P25" i="66" s="1"/>
  <c r="N14" i="66"/>
  <c r="AF13" i="66"/>
  <c r="AF12" i="66"/>
  <c r="Q12" i="66"/>
  <c r="P12" i="66"/>
  <c r="F12" i="66"/>
  <c r="E12" i="66"/>
  <c r="D12" i="66"/>
  <c r="C12" i="66"/>
  <c r="B12" i="66"/>
  <c r="AF11" i="66"/>
  <c r="AF10" i="66"/>
  <c r="Q10" i="66"/>
  <c r="Q11" i="66" s="1"/>
  <c r="P10" i="66"/>
  <c r="N10" i="66"/>
  <c r="N11" i="66" s="1"/>
  <c r="M10" i="66"/>
  <c r="L10" i="66"/>
  <c r="L11" i="66" s="1"/>
  <c r="K10" i="66"/>
  <c r="K11" i="66" s="1"/>
  <c r="J10" i="66"/>
  <c r="J11" i="66" s="1"/>
  <c r="I10" i="66"/>
  <c r="H10" i="66"/>
  <c r="I11" i="66" s="1"/>
  <c r="G10" i="66"/>
  <c r="G11" i="66" s="1"/>
  <c r="F10" i="66"/>
  <c r="F11" i="66" s="1"/>
  <c r="E10" i="66"/>
  <c r="D10" i="66"/>
  <c r="D11" i="66" s="1"/>
  <c r="C10" i="66"/>
  <c r="C11" i="66" s="1"/>
  <c r="B10" i="66"/>
  <c r="AF9" i="66"/>
  <c r="Q9" i="66"/>
  <c r="N9" i="66"/>
  <c r="M9" i="66"/>
  <c r="L9" i="66"/>
  <c r="K9" i="66"/>
  <c r="J9" i="66"/>
  <c r="I9" i="66"/>
  <c r="H9" i="66"/>
  <c r="G9" i="66"/>
  <c r="F9" i="66"/>
  <c r="E9" i="66"/>
  <c r="D9" i="66"/>
  <c r="C9" i="66"/>
  <c r="AF8" i="66"/>
  <c r="Q7" i="66"/>
  <c r="N7" i="66"/>
  <c r="M7" i="66"/>
  <c r="L7" i="66"/>
  <c r="K7" i="66"/>
  <c r="J7" i="66"/>
  <c r="I7" i="66"/>
  <c r="H7" i="66"/>
  <c r="G7" i="66"/>
  <c r="F7" i="66"/>
  <c r="E7" i="66"/>
  <c r="D7" i="66"/>
  <c r="C7" i="66"/>
  <c r="AU71" i="24" l="1"/>
  <c r="AU75" i="24"/>
  <c r="AU17" i="24"/>
  <c r="AT95" i="3"/>
  <c r="AT32" i="3"/>
  <c r="AT61" i="3"/>
  <c r="AU66" i="24"/>
  <c r="AU54" i="24"/>
  <c r="AU41" i="24"/>
  <c r="AU29" i="24"/>
  <c r="AN45" i="68"/>
  <c r="AN23" i="68"/>
  <c r="AN20" i="68"/>
  <c r="AN43" i="68"/>
  <c r="AN67" i="68"/>
  <c r="AN42" i="68"/>
  <c r="AM19" i="68"/>
  <c r="AN19" i="68" s="1"/>
  <c r="AM21" i="68"/>
  <c r="AN21" i="68" s="1"/>
  <c r="AA20" i="68"/>
  <c r="AA22" i="68"/>
  <c r="M23" i="68"/>
  <c r="AM64" i="68"/>
  <c r="AN64" i="68" s="1"/>
  <c r="AM66" i="68"/>
  <c r="AN66" i="68" s="1"/>
  <c r="AM44" i="68"/>
  <c r="AN44" i="68" s="1"/>
  <c r="AA41" i="68"/>
  <c r="M42" i="68"/>
  <c r="AA43" i="68"/>
  <c r="AA45" i="68"/>
  <c r="AL20" i="68"/>
  <c r="AL22" i="68"/>
  <c r="AN22" i="68" s="1"/>
  <c r="AA19" i="68"/>
  <c r="AA21" i="68"/>
  <c r="AM63" i="68"/>
  <c r="AN63" i="68" s="1"/>
  <c r="AM65" i="68"/>
  <c r="AN65" i="68" s="1"/>
  <c r="AN63" i="67"/>
  <c r="AN42" i="67"/>
  <c r="M41" i="67"/>
  <c r="AA42" i="67"/>
  <c r="M43" i="67"/>
  <c r="AA44" i="67"/>
  <c r="M45" i="67"/>
  <c r="AM19" i="67"/>
  <c r="AN19" i="67" s="1"/>
  <c r="AM21" i="67"/>
  <c r="AN21" i="67" s="1"/>
  <c r="AM23" i="67"/>
  <c r="AN23" i="67" s="1"/>
  <c r="AM64" i="67"/>
  <c r="AN64" i="67" s="1"/>
  <c r="AM66" i="67"/>
  <c r="AN66" i="67" s="1"/>
  <c r="AM20" i="67"/>
  <c r="AN20" i="67" s="1"/>
  <c r="AM22" i="67"/>
  <c r="AN22" i="67" s="1"/>
  <c r="M11" i="66"/>
  <c r="D22" i="66"/>
  <c r="L22" i="66"/>
  <c r="E11" i="66"/>
  <c r="H11" i="66"/>
  <c r="H22" i="66"/>
  <c r="AM26" i="24" l="1"/>
  <c r="AN26" i="24"/>
  <c r="AP26" i="24"/>
  <c r="AQ26" i="24"/>
  <c r="AR26" i="24"/>
  <c r="AS26" i="24"/>
  <c r="AT26" i="24"/>
  <c r="AW26" i="24"/>
  <c r="AP27" i="24"/>
  <c r="AQ27" i="24"/>
  <c r="AR27" i="24"/>
  <c r="AS27" i="24"/>
  <c r="AT27" i="24"/>
  <c r="AW27" i="24"/>
  <c r="AM28" i="24"/>
  <c r="AN28" i="24"/>
  <c r="AO28" i="24"/>
  <c r="AP28" i="24"/>
  <c r="AQ28" i="24"/>
  <c r="AR28" i="24"/>
  <c r="AS28" i="24"/>
  <c r="AT28" i="24"/>
  <c r="AW28" i="24"/>
  <c r="AM65" i="24"/>
  <c r="AN65" i="24"/>
  <c r="AO65" i="24"/>
  <c r="AB66" i="24"/>
  <c r="AT66" i="24" s="1"/>
  <c r="AB71" i="24"/>
  <c r="J71" i="24"/>
  <c r="AB75" i="24"/>
  <c r="J75" i="24"/>
  <c r="AT6" i="24"/>
  <c r="AT7" i="24"/>
  <c r="AT8" i="24"/>
  <c r="AT9" i="24"/>
  <c r="AT10" i="24"/>
  <c r="AT11" i="24"/>
  <c r="AT12" i="24"/>
  <c r="AT13" i="24"/>
  <c r="AT14" i="24"/>
  <c r="AT15" i="24"/>
  <c r="AT16" i="24"/>
  <c r="AT18" i="24"/>
  <c r="AT19" i="24"/>
  <c r="AT20" i="24"/>
  <c r="AT21" i="24"/>
  <c r="AT22" i="24"/>
  <c r="AT23" i="24"/>
  <c r="AT24" i="24"/>
  <c r="AT25" i="24"/>
  <c r="AT30" i="24"/>
  <c r="AT31" i="24"/>
  <c r="AT32" i="24"/>
  <c r="AT33" i="24"/>
  <c r="AT34" i="24"/>
  <c r="AT35" i="24"/>
  <c r="AT36" i="24"/>
  <c r="AT37" i="24"/>
  <c r="AT38" i="24"/>
  <c r="AT39" i="24"/>
  <c r="AT40" i="24"/>
  <c r="AT42" i="24"/>
  <c r="AT43" i="24"/>
  <c r="AT44" i="24"/>
  <c r="AT45" i="24"/>
  <c r="AT46" i="24"/>
  <c r="AT47" i="24"/>
  <c r="AT48" i="24"/>
  <c r="AT49" i="24"/>
  <c r="AT50" i="24"/>
  <c r="AT51" i="24"/>
  <c r="AT52" i="24"/>
  <c r="AT53" i="24"/>
  <c r="AT55" i="24"/>
  <c r="AT57" i="24"/>
  <c r="AT58" i="24"/>
  <c r="AT59" i="24"/>
  <c r="AT60" i="24"/>
  <c r="AT61" i="24"/>
  <c r="AT62" i="24"/>
  <c r="AT63" i="24"/>
  <c r="AT64" i="24"/>
  <c r="AT65" i="24"/>
  <c r="AT67" i="24"/>
  <c r="AT68" i="24"/>
  <c r="AT69" i="24"/>
  <c r="AT70" i="24"/>
  <c r="AT72" i="24"/>
  <c r="AT73" i="24"/>
  <c r="AT74" i="24"/>
  <c r="J54" i="24"/>
  <c r="J41" i="24"/>
  <c r="AT41" i="24" s="1"/>
  <c r="AB29" i="24"/>
  <c r="J29" i="24"/>
  <c r="J17" i="24"/>
  <c r="AB17" i="24"/>
  <c r="C17" i="24"/>
  <c r="D17" i="24"/>
  <c r="E17" i="24"/>
  <c r="F17" i="24"/>
  <c r="G17" i="24"/>
  <c r="H17" i="24"/>
  <c r="I17" i="24"/>
  <c r="L17" i="24"/>
  <c r="M17" i="24"/>
  <c r="U17" i="24"/>
  <c r="V17" i="24"/>
  <c r="W17" i="24"/>
  <c r="X17" i="24"/>
  <c r="Y17" i="24"/>
  <c r="Z17" i="24"/>
  <c r="AA17" i="24"/>
  <c r="AD17" i="24"/>
  <c r="AE17" i="24"/>
  <c r="N7" i="24"/>
  <c r="N8" i="24"/>
  <c r="N9" i="24"/>
  <c r="N10" i="24"/>
  <c r="N11" i="24"/>
  <c r="N12" i="24"/>
  <c r="N13" i="24"/>
  <c r="N14" i="24"/>
  <c r="N15" i="24"/>
  <c r="N16" i="24"/>
  <c r="AV17" i="24" l="1"/>
  <c r="AT71" i="24"/>
  <c r="AT17" i="24"/>
  <c r="AT75" i="24"/>
  <c r="AT29" i="24"/>
  <c r="AT54" i="24"/>
  <c r="N17" i="24"/>
  <c r="B65" i="38"/>
  <c r="O65" i="38" s="1"/>
  <c r="O66" i="38" s="1"/>
  <c r="C65" i="38"/>
  <c r="D65" i="38"/>
  <c r="E65" i="38"/>
  <c r="F65" i="38"/>
  <c r="G65" i="38"/>
  <c r="P65" i="38" s="1"/>
  <c r="P66" i="38" s="1"/>
  <c r="H65" i="38"/>
  <c r="I65" i="38"/>
  <c r="K65" i="38"/>
  <c r="Q65" i="38" s="1"/>
  <c r="Q66" i="38" s="1"/>
  <c r="L65" i="38"/>
  <c r="R65" i="38" s="1"/>
  <c r="R66" i="38" s="1"/>
  <c r="J54" i="45" l="1"/>
  <c r="K54" i="45"/>
  <c r="L54" i="45"/>
  <c r="H49" i="45"/>
  <c r="I49" i="45"/>
  <c r="J49" i="45"/>
  <c r="K49" i="45"/>
  <c r="AS68" i="3"/>
  <c r="AU68" i="3"/>
  <c r="AS69" i="3"/>
  <c r="AU69" i="3"/>
  <c r="AS70" i="3"/>
  <c r="AU70" i="3"/>
  <c r="AS71" i="3"/>
  <c r="AU71" i="3"/>
  <c r="AS72" i="3"/>
  <c r="AU72" i="3"/>
  <c r="AS73" i="3"/>
  <c r="AU73" i="3"/>
  <c r="AS74" i="3"/>
  <c r="AU74" i="3"/>
  <c r="AS75" i="3"/>
  <c r="AU75" i="3"/>
  <c r="AS76" i="3"/>
  <c r="AU76" i="3"/>
  <c r="AS77" i="3"/>
  <c r="AU77" i="3"/>
  <c r="AS78" i="3"/>
  <c r="AU78" i="3"/>
  <c r="AS79" i="3"/>
  <c r="AU79" i="3"/>
  <c r="AS80" i="3"/>
  <c r="AU80" i="3"/>
  <c r="AS81" i="3"/>
  <c r="AU81" i="3"/>
  <c r="AS82" i="3"/>
  <c r="AU82" i="3"/>
  <c r="AS83" i="3"/>
  <c r="AU83" i="3"/>
  <c r="AS84" i="3"/>
  <c r="AU84" i="3"/>
  <c r="AS85" i="3"/>
  <c r="AU85" i="3"/>
  <c r="AS86" i="3"/>
  <c r="AU86" i="3"/>
  <c r="AS87" i="3"/>
  <c r="AU87" i="3"/>
  <c r="AS88" i="3"/>
  <c r="AU88" i="3"/>
  <c r="AS89" i="3"/>
  <c r="AU89" i="3"/>
  <c r="AS90" i="3"/>
  <c r="AU90" i="3"/>
  <c r="AS91" i="3"/>
  <c r="AU91" i="3"/>
  <c r="AS92" i="3"/>
  <c r="AU92" i="3"/>
  <c r="AS93" i="3"/>
  <c r="AU93" i="3"/>
  <c r="AS94" i="3"/>
  <c r="AU94" i="3"/>
  <c r="AS96" i="3"/>
  <c r="AU96" i="3"/>
  <c r="AA95" i="3"/>
  <c r="I95" i="3"/>
  <c r="AT48" i="2"/>
  <c r="AT49" i="2"/>
  <c r="AT51" i="2"/>
  <c r="AT52" i="2"/>
  <c r="AT54" i="2"/>
  <c r="AT55" i="2"/>
  <c r="AT56" i="2"/>
  <c r="AT57" i="2"/>
  <c r="AT58" i="2"/>
  <c r="AT59" i="2"/>
  <c r="N54" i="45" l="1"/>
  <c r="E49" i="45"/>
  <c r="G49" i="45"/>
  <c r="I54" i="45"/>
  <c r="O49" i="45"/>
  <c r="F49" i="45"/>
  <c r="H54" i="45"/>
  <c r="N49" i="45"/>
  <c r="E54" i="45"/>
  <c r="G54" i="45"/>
  <c r="L49" i="45"/>
  <c r="O54" i="45"/>
  <c r="F54" i="45"/>
  <c r="AS95" i="3"/>
  <c r="AS72" i="38" l="1"/>
  <c r="AS73" i="38"/>
  <c r="AS74" i="38"/>
  <c r="AS75" i="38"/>
  <c r="AS76" i="38"/>
  <c r="AS77" i="38"/>
  <c r="AS78" i="38"/>
  <c r="AS79" i="38"/>
  <c r="AS80" i="38"/>
  <c r="AS81" i="38"/>
  <c r="AS82" i="38"/>
  <c r="AS83" i="38"/>
  <c r="AS84" i="38"/>
  <c r="AS85" i="38"/>
  <c r="AS86" i="38"/>
  <c r="AS87" i="38"/>
  <c r="AS88" i="38"/>
  <c r="AS89" i="38"/>
  <c r="AS90" i="38"/>
  <c r="AS91" i="38"/>
  <c r="AS92" i="38"/>
  <c r="AS93" i="38"/>
  <c r="AS94" i="38"/>
  <c r="AS95" i="38"/>
  <c r="AS96" i="38"/>
  <c r="AS97" i="38"/>
  <c r="AS98" i="38"/>
  <c r="AS100" i="38"/>
  <c r="AA99" i="38"/>
  <c r="AC99" i="38"/>
  <c r="AI99" i="38" s="1"/>
  <c r="AI100" i="38" s="1"/>
  <c r="I99" i="38"/>
  <c r="AS39" i="38"/>
  <c r="AS40" i="38"/>
  <c r="AS41" i="38"/>
  <c r="AS42" i="38"/>
  <c r="AS43" i="38"/>
  <c r="AS44" i="38"/>
  <c r="AS45" i="38"/>
  <c r="AS46" i="38"/>
  <c r="AS47" i="38"/>
  <c r="AS48" i="38"/>
  <c r="AS49" i="38"/>
  <c r="AS50" i="38"/>
  <c r="AS51" i="38"/>
  <c r="AS52" i="38"/>
  <c r="AS53" i="38"/>
  <c r="AS54" i="38"/>
  <c r="AS55" i="38"/>
  <c r="AS56" i="38"/>
  <c r="AS57" i="38"/>
  <c r="AS58" i="38"/>
  <c r="AS59" i="38"/>
  <c r="AS60" i="38"/>
  <c r="AS61" i="38"/>
  <c r="AS62" i="38"/>
  <c r="AS63" i="38"/>
  <c r="AS64" i="38"/>
  <c r="AS66" i="38"/>
  <c r="AA65" i="38"/>
  <c r="AS65" i="38" s="1"/>
  <c r="AS7" i="38"/>
  <c r="AS8" i="38"/>
  <c r="AS9" i="38"/>
  <c r="AS10" i="38"/>
  <c r="AS11" i="38"/>
  <c r="AS12" i="38"/>
  <c r="AS13" i="38"/>
  <c r="AS14" i="38"/>
  <c r="AS15" i="38"/>
  <c r="AS16" i="38"/>
  <c r="AS17" i="38"/>
  <c r="AS18" i="38"/>
  <c r="AS19" i="38"/>
  <c r="AS20" i="38"/>
  <c r="AS21" i="38"/>
  <c r="AS22" i="38"/>
  <c r="AS23" i="38"/>
  <c r="AS24" i="38"/>
  <c r="AS25" i="38"/>
  <c r="AS26" i="38"/>
  <c r="AS27" i="38"/>
  <c r="AS28" i="38"/>
  <c r="AS29" i="38"/>
  <c r="AS30" i="38"/>
  <c r="AS31" i="38"/>
  <c r="AS33" i="38"/>
  <c r="AA32" i="38"/>
  <c r="I32" i="38"/>
  <c r="L37" i="45"/>
  <c r="N37" i="45"/>
  <c r="L38" i="45"/>
  <c r="N38" i="45"/>
  <c r="L39" i="45"/>
  <c r="N39" i="45"/>
  <c r="L40" i="45"/>
  <c r="N40" i="45"/>
  <c r="L41" i="45"/>
  <c r="N41" i="45"/>
  <c r="L18" i="45"/>
  <c r="N18" i="45"/>
  <c r="L19" i="45"/>
  <c r="N19" i="45"/>
  <c r="L20" i="45"/>
  <c r="N20" i="45"/>
  <c r="L21" i="45"/>
  <c r="N21" i="45"/>
  <c r="T21" i="45" l="1"/>
  <c r="T18" i="45"/>
  <c r="T20" i="45"/>
  <c r="T19" i="45"/>
  <c r="AS99" i="38"/>
  <c r="S15" i="45"/>
  <c r="S8" i="45"/>
  <c r="S16" i="45"/>
  <c r="S9" i="45"/>
  <c r="S7" i="45"/>
  <c r="S10" i="45"/>
  <c r="S11" i="45"/>
  <c r="S12" i="45"/>
  <c r="S13" i="45"/>
  <c r="S14" i="45"/>
  <c r="L61" i="45"/>
  <c r="L57" i="45"/>
  <c r="L60" i="45"/>
  <c r="N60" i="45"/>
  <c r="T40" i="45"/>
  <c r="T39" i="45"/>
  <c r="N59" i="45"/>
  <c r="R12" i="45"/>
  <c r="R7" i="45"/>
  <c r="R15" i="45"/>
  <c r="R10" i="45"/>
  <c r="R13" i="45"/>
  <c r="R8" i="45"/>
  <c r="R16" i="45"/>
  <c r="R11" i="45"/>
  <c r="R14" i="45"/>
  <c r="R9" i="45"/>
  <c r="L59" i="45"/>
  <c r="U11" i="45"/>
  <c r="U7" i="45"/>
  <c r="U13" i="45"/>
  <c r="U8" i="45"/>
  <c r="U12" i="45"/>
  <c r="U15" i="45"/>
  <c r="U10" i="45"/>
  <c r="U16" i="45"/>
  <c r="U9" i="45"/>
  <c r="U14" i="45"/>
  <c r="T12" i="45"/>
  <c r="T15" i="45"/>
  <c r="T8" i="45"/>
  <c r="T16" i="45"/>
  <c r="T10" i="45"/>
  <c r="T7" i="45"/>
  <c r="T13" i="45"/>
  <c r="T11" i="45"/>
  <c r="T9" i="45"/>
  <c r="T14" i="45"/>
  <c r="N58" i="45"/>
  <c r="T38" i="45"/>
  <c r="L58" i="45"/>
  <c r="T41" i="45"/>
  <c r="N61" i="45"/>
  <c r="T30" i="45"/>
  <c r="T33" i="45"/>
  <c r="N57" i="45"/>
  <c r="T28" i="45"/>
  <c r="T36" i="45"/>
  <c r="T31" i="45"/>
  <c r="T27" i="45"/>
  <c r="T32" i="45"/>
  <c r="T35" i="45"/>
  <c r="T34" i="45"/>
  <c r="T29" i="45"/>
  <c r="AS32" i="38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2" i="3"/>
  <c r="AA61" i="3"/>
  <c r="I61" i="3"/>
  <c r="AS7" i="3"/>
  <c r="AU7" i="3"/>
  <c r="AV7" i="3"/>
  <c r="AS8" i="3"/>
  <c r="AU8" i="3"/>
  <c r="AV8" i="3"/>
  <c r="AS9" i="3"/>
  <c r="AU9" i="3"/>
  <c r="AV9" i="3"/>
  <c r="AS10" i="3"/>
  <c r="AU10" i="3"/>
  <c r="AV10" i="3"/>
  <c r="AS11" i="3"/>
  <c r="AU11" i="3"/>
  <c r="AV11" i="3"/>
  <c r="AS12" i="3"/>
  <c r="AU12" i="3"/>
  <c r="AV12" i="3"/>
  <c r="AS13" i="3"/>
  <c r="AU13" i="3"/>
  <c r="AV13" i="3"/>
  <c r="AS14" i="3"/>
  <c r="AU14" i="3"/>
  <c r="AV14" i="3"/>
  <c r="AS15" i="3"/>
  <c r="AU15" i="3"/>
  <c r="AV15" i="3"/>
  <c r="AS16" i="3"/>
  <c r="AU16" i="3"/>
  <c r="AV16" i="3"/>
  <c r="AS17" i="3"/>
  <c r="AU17" i="3"/>
  <c r="AV17" i="3"/>
  <c r="AS18" i="3"/>
  <c r="AU18" i="3"/>
  <c r="AV18" i="3"/>
  <c r="AS19" i="3"/>
  <c r="AU19" i="3"/>
  <c r="AV19" i="3"/>
  <c r="AS20" i="3"/>
  <c r="AU20" i="3"/>
  <c r="AV20" i="3"/>
  <c r="AS21" i="3"/>
  <c r="AU21" i="3"/>
  <c r="AV21" i="3"/>
  <c r="AS22" i="3"/>
  <c r="AU22" i="3"/>
  <c r="AV22" i="3"/>
  <c r="AS23" i="3"/>
  <c r="AU23" i="3"/>
  <c r="AV23" i="3"/>
  <c r="AS24" i="3"/>
  <c r="AU24" i="3"/>
  <c r="AV24" i="3"/>
  <c r="AS25" i="3"/>
  <c r="AU25" i="3"/>
  <c r="AV25" i="3"/>
  <c r="AS26" i="3"/>
  <c r="AU26" i="3"/>
  <c r="AV26" i="3"/>
  <c r="AS27" i="3"/>
  <c r="AU27" i="3"/>
  <c r="AV27" i="3"/>
  <c r="AS28" i="3"/>
  <c r="AU28" i="3"/>
  <c r="AV28" i="3"/>
  <c r="AS29" i="3"/>
  <c r="AU29" i="3"/>
  <c r="AV29" i="3"/>
  <c r="AS30" i="3"/>
  <c r="AU30" i="3"/>
  <c r="AV30" i="3"/>
  <c r="AS31" i="3"/>
  <c r="AU31" i="3"/>
  <c r="AV31" i="3"/>
  <c r="AS33" i="3"/>
  <c r="AU33" i="3"/>
  <c r="AV33" i="3"/>
  <c r="AA32" i="3"/>
  <c r="I32" i="3"/>
  <c r="R17" i="45" l="1"/>
  <c r="T37" i="45"/>
  <c r="S17" i="45"/>
  <c r="T17" i="45"/>
  <c r="U17" i="45"/>
  <c r="AS61" i="3"/>
  <c r="AS32" i="3"/>
  <c r="AB53" i="2"/>
  <c r="AB50" i="2"/>
  <c r="J53" i="2"/>
  <c r="J50" i="2"/>
  <c r="AT28" i="2"/>
  <c r="AW28" i="2"/>
  <c r="AT29" i="2"/>
  <c r="AW29" i="2"/>
  <c r="AT31" i="2"/>
  <c r="AW31" i="2"/>
  <c r="AT32" i="2"/>
  <c r="AW32" i="2"/>
  <c r="AT34" i="2"/>
  <c r="AW34" i="2"/>
  <c r="AT35" i="2"/>
  <c r="AW35" i="2"/>
  <c r="AT36" i="2"/>
  <c r="AW36" i="2"/>
  <c r="AT37" i="2"/>
  <c r="AW37" i="2"/>
  <c r="AT38" i="2"/>
  <c r="AW38" i="2"/>
  <c r="AT39" i="2"/>
  <c r="AW39" i="2"/>
  <c r="AB33" i="2"/>
  <c r="AB30" i="2"/>
  <c r="J33" i="2"/>
  <c r="J30" i="2"/>
  <c r="AT8" i="2"/>
  <c r="AW8" i="2"/>
  <c r="AT9" i="2"/>
  <c r="AW9" i="2"/>
  <c r="AT11" i="2"/>
  <c r="AW11" i="2"/>
  <c r="AT12" i="2"/>
  <c r="AW12" i="2"/>
  <c r="AT14" i="2"/>
  <c r="AW14" i="2"/>
  <c r="AT15" i="2"/>
  <c r="AW15" i="2"/>
  <c r="AT16" i="2"/>
  <c r="AW16" i="2"/>
  <c r="AT17" i="2"/>
  <c r="AW17" i="2"/>
  <c r="AT18" i="2"/>
  <c r="AW18" i="2"/>
  <c r="AT19" i="2"/>
  <c r="AW19" i="2"/>
  <c r="AB13" i="2"/>
  <c r="AB10" i="2"/>
  <c r="J13" i="2"/>
  <c r="J10" i="2"/>
  <c r="AT33" i="2" l="1"/>
  <c r="AT53" i="2"/>
  <c r="AT30" i="2"/>
  <c r="AT13" i="2"/>
  <c r="AB40" i="2"/>
  <c r="AT50" i="2"/>
  <c r="J20" i="2"/>
  <c r="AB60" i="2"/>
  <c r="J60" i="2"/>
  <c r="J40" i="2"/>
  <c r="AB20" i="2"/>
  <c r="AT10" i="2"/>
  <c r="AT60" i="2" l="1"/>
  <c r="AT40" i="2"/>
  <c r="AT20" i="2"/>
  <c r="E25" i="45" l="1"/>
  <c r="AQ6" i="24"/>
  <c r="AR6" i="24"/>
  <c r="AS6" i="24"/>
  <c r="AQ7" i="24"/>
  <c r="AR7" i="24"/>
  <c r="AS7" i="24"/>
  <c r="AQ8" i="24"/>
  <c r="AR8" i="24"/>
  <c r="AS8" i="24"/>
  <c r="AQ9" i="24"/>
  <c r="AR9" i="24"/>
  <c r="AS9" i="24"/>
  <c r="AQ10" i="24"/>
  <c r="AR10" i="24"/>
  <c r="AS10" i="24"/>
  <c r="AQ11" i="24"/>
  <c r="AR11" i="24"/>
  <c r="AS11" i="24"/>
  <c r="AQ12" i="24"/>
  <c r="AR12" i="24"/>
  <c r="AS12" i="24"/>
  <c r="AQ13" i="24"/>
  <c r="AR13" i="24"/>
  <c r="AS13" i="24"/>
  <c r="AQ14" i="24"/>
  <c r="AR14" i="24"/>
  <c r="AS14" i="24"/>
  <c r="AQ15" i="24"/>
  <c r="AR15" i="24"/>
  <c r="AS15" i="24"/>
  <c r="AQ16" i="24"/>
  <c r="AR16" i="24"/>
  <c r="AS16" i="24"/>
  <c r="AQ18" i="24"/>
  <c r="AR18" i="24"/>
  <c r="AS18" i="24"/>
  <c r="AQ19" i="24"/>
  <c r="AR19" i="24"/>
  <c r="AS19" i="24"/>
  <c r="AQ20" i="24"/>
  <c r="AR20" i="24"/>
  <c r="AS20" i="24"/>
  <c r="AQ21" i="24"/>
  <c r="AR21" i="24"/>
  <c r="AS21" i="24"/>
  <c r="AQ22" i="24"/>
  <c r="AR22" i="24"/>
  <c r="AS22" i="24"/>
  <c r="AQ23" i="24"/>
  <c r="AR23" i="24"/>
  <c r="AS23" i="24"/>
  <c r="AQ24" i="24"/>
  <c r="AR24" i="24"/>
  <c r="AS24" i="24"/>
  <c r="AQ25" i="24"/>
  <c r="AR25" i="24"/>
  <c r="AS25" i="24"/>
  <c r="AQ30" i="24"/>
  <c r="AR30" i="24"/>
  <c r="AS30" i="24"/>
  <c r="AQ31" i="24"/>
  <c r="AR31" i="24"/>
  <c r="AS31" i="24"/>
  <c r="AQ32" i="24"/>
  <c r="AR32" i="24"/>
  <c r="AS32" i="24"/>
  <c r="AQ33" i="24"/>
  <c r="AR33" i="24"/>
  <c r="AS33" i="24"/>
  <c r="AQ34" i="24"/>
  <c r="AR34" i="24"/>
  <c r="AS34" i="24"/>
  <c r="AQ35" i="24"/>
  <c r="AR35" i="24"/>
  <c r="AS35" i="24"/>
  <c r="AQ36" i="24"/>
  <c r="AR36" i="24"/>
  <c r="AS36" i="24"/>
  <c r="AQ37" i="24"/>
  <c r="AR37" i="24"/>
  <c r="AS37" i="24"/>
  <c r="AQ38" i="24"/>
  <c r="AR38" i="24"/>
  <c r="AS38" i="24"/>
  <c r="AQ39" i="24"/>
  <c r="AR39" i="24"/>
  <c r="AS39" i="24"/>
  <c r="AQ40" i="24"/>
  <c r="AR40" i="24"/>
  <c r="AS40" i="24"/>
  <c r="AQ42" i="24"/>
  <c r="AR42" i="24"/>
  <c r="AS42" i="24"/>
  <c r="AQ43" i="24"/>
  <c r="AR43" i="24"/>
  <c r="AS43" i="24"/>
  <c r="AQ44" i="24"/>
  <c r="AR44" i="24"/>
  <c r="AS44" i="24"/>
  <c r="AQ45" i="24"/>
  <c r="AR45" i="24"/>
  <c r="AS45" i="24"/>
  <c r="AQ46" i="24"/>
  <c r="AR46" i="24"/>
  <c r="AS46" i="24"/>
  <c r="AQ47" i="24"/>
  <c r="AR47" i="24"/>
  <c r="AS47" i="24"/>
  <c r="AQ48" i="24"/>
  <c r="AR48" i="24"/>
  <c r="AS48" i="24"/>
  <c r="AQ49" i="24"/>
  <c r="AR49" i="24"/>
  <c r="AS49" i="24"/>
  <c r="AQ50" i="24"/>
  <c r="AR50" i="24"/>
  <c r="AS50" i="24"/>
  <c r="AQ51" i="24"/>
  <c r="AR51" i="24"/>
  <c r="AS51" i="24"/>
  <c r="AQ52" i="24"/>
  <c r="AR52" i="24"/>
  <c r="AS52" i="24"/>
  <c r="AQ53" i="24"/>
  <c r="AR53" i="24"/>
  <c r="AS53" i="24"/>
  <c r="AQ55" i="24"/>
  <c r="AR55" i="24"/>
  <c r="AS55" i="24"/>
  <c r="AQ57" i="24"/>
  <c r="AR57" i="24"/>
  <c r="AS57" i="24"/>
  <c r="AQ58" i="24"/>
  <c r="AR58" i="24"/>
  <c r="AS58" i="24"/>
  <c r="AQ59" i="24"/>
  <c r="AR59" i="24"/>
  <c r="AS59" i="24"/>
  <c r="AQ60" i="24"/>
  <c r="AR60" i="24"/>
  <c r="AS60" i="24"/>
  <c r="AQ61" i="24"/>
  <c r="AR61" i="24"/>
  <c r="AS61" i="24"/>
  <c r="AQ62" i="24"/>
  <c r="AR62" i="24"/>
  <c r="AS62" i="24"/>
  <c r="AQ63" i="24"/>
  <c r="AR63" i="24"/>
  <c r="AS63" i="24"/>
  <c r="AQ64" i="24"/>
  <c r="AR64" i="24"/>
  <c r="AS64" i="24"/>
  <c r="AQ65" i="24"/>
  <c r="AR65" i="24"/>
  <c r="AS65" i="24"/>
  <c r="AQ67" i="24"/>
  <c r="AR67" i="24"/>
  <c r="AS67" i="24"/>
  <c r="AQ68" i="24"/>
  <c r="AR68" i="24"/>
  <c r="AS68" i="24"/>
  <c r="AQ69" i="24"/>
  <c r="AR69" i="24"/>
  <c r="AS69" i="24"/>
  <c r="AQ70" i="24"/>
  <c r="AR70" i="24"/>
  <c r="AS70" i="24"/>
  <c r="AQ72" i="24"/>
  <c r="AR72" i="24"/>
  <c r="AS72" i="24"/>
  <c r="AQ73" i="24"/>
  <c r="AR73" i="24"/>
  <c r="AS73" i="24"/>
  <c r="AQ74" i="24"/>
  <c r="AR74" i="24"/>
  <c r="AS74" i="24"/>
  <c r="AA75" i="24"/>
  <c r="I75" i="24"/>
  <c r="V71" i="24"/>
  <c r="W71" i="24"/>
  <c r="X71" i="24"/>
  <c r="Y71" i="24"/>
  <c r="Z71" i="24"/>
  <c r="AA71" i="24"/>
  <c r="AD71" i="24"/>
  <c r="AE71" i="24"/>
  <c r="U71" i="24"/>
  <c r="D71" i="24"/>
  <c r="E71" i="24"/>
  <c r="F71" i="24"/>
  <c r="G71" i="24"/>
  <c r="H71" i="24"/>
  <c r="I71" i="24"/>
  <c r="L71" i="24"/>
  <c r="M71" i="24"/>
  <c r="C71" i="24"/>
  <c r="V66" i="24"/>
  <c r="W66" i="24"/>
  <c r="X66" i="24"/>
  <c r="Y66" i="24"/>
  <c r="Z66" i="24"/>
  <c r="AA66" i="24"/>
  <c r="AD66" i="24"/>
  <c r="AE66" i="24"/>
  <c r="U66" i="24"/>
  <c r="D66" i="24"/>
  <c r="E66" i="24"/>
  <c r="F66" i="24"/>
  <c r="G66" i="24"/>
  <c r="H66" i="24"/>
  <c r="I66" i="24"/>
  <c r="L66" i="24"/>
  <c r="M66" i="24"/>
  <c r="C66" i="24"/>
  <c r="V54" i="24"/>
  <c r="W54" i="24"/>
  <c r="X54" i="24"/>
  <c r="Y54" i="24"/>
  <c r="Z54" i="24"/>
  <c r="AA54" i="24"/>
  <c r="AD54" i="24"/>
  <c r="AE54" i="24"/>
  <c r="U54" i="24"/>
  <c r="D54" i="24"/>
  <c r="E54" i="24"/>
  <c r="F54" i="24"/>
  <c r="G54" i="24"/>
  <c r="H54" i="24"/>
  <c r="I54" i="24"/>
  <c r="L54" i="24"/>
  <c r="M54" i="24"/>
  <c r="C54" i="24"/>
  <c r="V41" i="24"/>
  <c r="W41" i="24"/>
  <c r="X41" i="24"/>
  <c r="Y41" i="24"/>
  <c r="Z41" i="24"/>
  <c r="AA41" i="24"/>
  <c r="AD41" i="24"/>
  <c r="AE41" i="24"/>
  <c r="U41" i="24"/>
  <c r="D41" i="24"/>
  <c r="E41" i="24"/>
  <c r="F41" i="24"/>
  <c r="G41" i="24"/>
  <c r="H41" i="24"/>
  <c r="I41" i="24"/>
  <c r="L41" i="24"/>
  <c r="M41" i="24"/>
  <c r="C41" i="24"/>
  <c r="V29" i="24"/>
  <c r="W29" i="24"/>
  <c r="X29" i="24"/>
  <c r="Y29" i="24"/>
  <c r="Z29" i="24"/>
  <c r="AA29" i="24"/>
  <c r="AD29" i="24"/>
  <c r="AE29" i="24"/>
  <c r="U29" i="24"/>
  <c r="D29" i="24"/>
  <c r="E29" i="24"/>
  <c r="F29" i="24"/>
  <c r="G29" i="24"/>
  <c r="H29" i="24"/>
  <c r="I29" i="24"/>
  <c r="L29" i="24"/>
  <c r="M29" i="24"/>
  <c r="C29" i="24"/>
  <c r="AQ17" i="24"/>
  <c r="AS17" i="24"/>
  <c r="U4" i="24"/>
  <c r="D22" i="62"/>
  <c r="O15" i="62"/>
  <c r="O8" i="62"/>
  <c r="D21" i="62"/>
  <c r="O14" i="62"/>
  <c r="O7" i="62"/>
  <c r="D20" i="62"/>
  <c r="O13" i="62"/>
  <c r="O6" i="62"/>
  <c r="D18" i="62"/>
  <c r="D11" i="62"/>
  <c r="AE7" i="19"/>
  <c r="AE6" i="19"/>
  <c r="D11" i="19"/>
  <c r="AV41" i="24" l="1"/>
  <c r="AV54" i="24"/>
  <c r="AV29" i="24"/>
  <c r="AV71" i="24"/>
  <c r="AV66" i="24"/>
  <c r="AP29" i="24"/>
  <c r="AW29" i="24"/>
  <c r="AS29" i="24"/>
  <c r="AR29" i="24"/>
  <c r="AQ29" i="24"/>
  <c r="AO29" i="24"/>
  <c r="AM29" i="24"/>
  <c r="AN29" i="24"/>
  <c r="AS41" i="24"/>
  <c r="AQ41" i="24"/>
  <c r="AR41" i="24"/>
  <c r="AS54" i="24"/>
  <c r="AQ54" i="24"/>
  <c r="AR54" i="24"/>
  <c r="AS66" i="24"/>
  <c r="AQ66" i="24"/>
  <c r="AR66" i="24"/>
  <c r="AQ71" i="24"/>
  <c r="AS75" i="24"/>
  <c r="AS71" i="24"/>
  <c r="AR17" i="24"/>
  <c r="O20" i="62"/>
  <c r="O22" i="62"/>
  <c r="AE8" i="19"/>
  <c r="O21" i="62"/>
  <c r="AQ72" i="38" l="1"/>
  <c r="AR72" i="38"/>
  <c r="AU72" i="38"/>
  <c r="AQ73" i="38"/>
  <c r="AR73" i="38"/>
  <c r="AU73" i="38"/>
  <c r="AQ74" i="38"/>
  <c r="AR74" i="38"/>
  <c r="AU74" i="38"/>
  <c r="AQ75" i="38"/>
  <c r="AR75" i="38"/>
  <c r="AU75" i="38"/>
  <c r="AQ76" i="38"/>
  <c r="AR76" i="38"/>
  <c r="AU76" i="38"/>
  <c r="AQ77" i="38"/>
  <c r="AR77" i="38"/>
  <c r="AU77" i="38"/>
  <c r="AQ78" i="38"/>
  <c r="AR78" i="38"/>
  <c r="AU78" i="38"/>
  <c r="AQ79" i="38"/>
  <c r="AR79" i="38"/>
  <c r="AU79" i="38"/>
  <c r="AQ80" i="38"/>
  <c r="AR80" i="38"/>
  <c r="AU80" i="38"/>
  <c r="AQ81" i="38"/>
  <c r="AR81" i="38"/>
  <c r="AU81" i="38"/>
  <c r="AQ82" i="38"/>
  <c r="AR82" i="38"/>
  <c r="AU82" i="38"/>
  <c r="AQ83" i="38"/>
  <c r="AR83" i="38"/>
  <c r="AU83" i="38"/>
  <c r="AQ84" i="38"/>
  <c r="AR84" i="38"/>
  <c r="AU84" i="38"/>
  <c r="AQ85" i="38"/>
  <c r="AR85" i="38"/>
  <c r="AU85" i="38"/>
  <c r="AQ86" i="38"/>
  <c r="AR86" i="38"/>
  <c r="AU86" i="38"/>
  <c r="AQ87" i="38"/>
  <c r="AR87" i="38"/>
  <c r="AU87" i="38"/>
  <c r="AQ88" i="38"/>
  <c r="AR88" i="38"/>
  <c r="AU88" i="38"/>
  <c r="AQ89" i="38"/>
  <c r="AR89" i="38"/>
  <c r="AU89" i="38"/>
  <c r="AQ90" i="38"/>
  <c r="AR90" i="38"/>
  <c r="AU90" i="38"/>
  <c r="AQ91" i="38"/>
  <c r="AR91" i="38"/>
  <c r="AU91" i="38"/>
  <c r="AQ92" i="38"/>
  <c r="AR92" i="38"/>
  <c r="AU92" i="38"/>
  <c r="AQ93" i="38"/>
  <c r="AR93" i="38"/>
  <c r="AU93" i="38"/>
  <c r="AQ94" i="38"/>
  <c r="AR94" i="38"/>
  <c r="AU94" i="38"/>
  <c r="AQ95" i="38"/>
  <c r="AR95" i="38"/>
  <c r="AU95" i="38"/>
  <c r="AQ96" i="38"/>
  <c r="AR96" i="38"/>
  <c r="AU96" i="38"/>
  <c r="AQ97" i="38"/>
  <c r="AR97" i="38"/>
  <c r="AU97" i="38"/>
  <c r="AQ98" i="38"/>
  <c r="AR98" i="38"/>
  <c r="AU98" i="38"/>
  <c r="AQ100" i="38"/>
  <c r="AR100" i="38"/>
  <c r="AU100" i="38"/>
  <c r="T70" i="38"/>
  <c r="AR66" i="38"/>
  <c r="AU66" i="38"/>
  <c r="AQ66" i="38"/>
  <c r="AQ39" i="38"/>
  <c r="AR39" i="38"/>
  <c r="AU39" i="38"/>
  <c r="AQ40" i="38"/>
  <c r="AR40" i="38"/>
  <c r="AU40" i="38"/>
  <c r="AQ41" i="38"/>
  <c r="AR41" i="38"/>
  <c r="AU41" i="38"/>
  <c r="AQ42" i="38"/>
  <c r="AR42" i="38"/>
  <c r="AU42" i="38"/>
  <c r="AQ43" i="38"/>
  <c r="AR43" i="38"/>
  <c r="AU43" i="38"/>
  <c r="AQ44" i="38"/>
  <c r="AR44" i="38"/>
  <c r="AU44" i="38"/>
  <c r="AQ45" i="38"/>
  <c r="AR45" i="38"/>
  <c r="AU45" i="38"/>
  <c r="AQ46" i="38"/>
  <c r="AR46" i="38"/>
  <c r="AU46" i="38"/>
  <c r="AQ47" i="38"/>
  <c r="AR47" i="38"/>
  <c r="AU47" i="38"/>
  <c r="AQ48" i="38"/>
  <c r="AR48" i="38"/>
  <c r="AU48" i="38"/>
  <c r="AQ49" i="38"/>
  <c r="AR49" i="38"/>
  <c r="AU49" i="38"/>
  <c r="AQ50" i="38"/>
  <c r="AR50" i="38"/>
  <c r="AU50" i="38"/>
  <c r="AQ51" i="38"/>
  <c r="AR51" i="38"/>
  <c r="AU51" i="38"/>
  <c r="AQ52" i="38"/>
  <c r="AR52" i="38"/>
  <c r="AU52" i="38"/>
  <c r="AQ53" i="38"/>
  <c r="AR53" i="38"/>
  <c r="AU53" i="38"/>
  <c r="AQ54" i="38"/>
  <c r="AR54" i="38"/>
  <c r="AU54" i="38"/>
  <c r="AQ55" i="38"/>
  <c r="AR55" i="38"/>
  <c r="AU55" i="38"/>
  <c r="AQ56" i="38"/>
  <c r="AR56" i="38"/>
  <c r="AU56" i="38"/>
  <c r="AQ57" i="38"/>
  <c r="AR57" i="38"/>
  <c r="AU57" i="38"/>
  <c r="AQ58" i="38"/>
  <c r="AR58" i="38"/>
  <c r="AU58" i="38"/>
  <c r="AQ59" i="38"/>
  <c r="AR59" i="38"/>
  <c r="AU59" i="38"/>
  <c r="AQ60" i="38"/>
  <c r="AR60" i="38"/>
  <c r="AU60" i="38"/>
  <c r="AQ61" i="38"/>
  <c r="AR61" i="38"/>
  <c r="AU61" i="38"/>
  <c r="AQ62" i="38"/>
  <c r="AR62" i="38"/>
  <c r="AU62" i="38"/>
  <c r="AQ63" i="38"/>
  <c r="AR63" i="38"/>
  <c r="AU63" i="38"/>
  <c r="AQ64" i="38"/>
  <c r="AR64" i="38"/>
  <c r="AU64" i="38"/>
  <c r="T37" i="38"/>
  <c r="M40" i="38"/>
  <c r="M41" i="38"/>
  <c r="M42" i="38"/>
  <c r="M43" i="38"/>
  <c r="M44" i="38"/>
  <c r="M45" i="38"/>
  <c r="M46" i="38"/>
  <c r="M47" i="38"/>
  <c r="M48" i="38"/>
  <c r="M49" i="38"/>
  <c r="M50" i="38"/>
  <c r="M51" i="38"/>
  <c r="M52" i="38"/>
  <c r="M53" i="38"/>
  <c r="M54" i="38"/>
  <c r="M55" i="38"/>
  <c r="M56" i="38"/>
  <c r="M57" i="38"/>
  <c r="M58" i="38"/>
  <c r="M59" i="38"/>
  <c r="M60" i="38"/>
  <c r="M61" i="38"/>
  <c r="M62" i="38"/>
  <c r="M63" i="38"/>
  <c r="M64" i="38"/>
  <c r="M66" i="38"/>
  <c r="M39" i="38"/>
  <c r="AR7" i="38"/>
  <c r="AR8" i="38"/>
  <c r="AR9" i="38"/>
  <c r="AR10" i="38"/>
  <c r="AR11" i="38"/>
  <c r="AR12" i="38"/>
  <c r="AR13" i="38"/>
  <c r="AR14" i="38"/>
  <c r="AR15" i="38"/>
  <c r="AR16" i="38"/>
  <c r="AR17" i="38"/>
  <c r="AR18" i="38"/>
  <c r="AR19" i="38"/>
  <c r="AR20" i="38"/>
  <c r="AR21" i="38"/>
  <c r="AR22" i="38"/>
  <c r="AR23" i="38"/>
  <c r="AR24" i="38"/>
  <c r="AR25" i="38"/>
  <c r="AR26" i="38"/>
  <c r="AR27" i="38"/>
  <c r="AR28" i="38"/>
  <c r="AR29" i="38"/>
  <c r="AR30" i="38"/>
  <c r="AR31" i="38"/>
  <c r="AR33" i="38"/>
  <c r="AQ7" i="38"/>
  <c r="AQ8" i="38"/>
  <c r="AQ9" i="38"/>
  <c r="AQ10" i="38"/>
  <c r="AQ11" i="38"/>
  <c r="AQ12" i="38"/>
  <c r="AQ13" i="38"/>
  <c r="AQ14" i="38"/>
  <c r="AQ15" i="38"/>
  <c r="AQ16" i="38"/>
  <c r="AQ17" i="38"/>
  <c r="AQ18" i="38"/>
  <c r="AQ19" i="38"/>
  <c r="AQ20" i="38"/>
  <c r="AQ21" i="38"/>
  <c r="AQ22" i="38"/>
  <c r="AQ23" i="38"/>
  <c r="AQ24" i="38"/>
  <c r="AQ25" i="38"/>
  <c r="AQ26" i="38"/>
  <c r="AQ27" i="38"/>
  <c r="AQ28" i="38"/>
  <c r="AQ29" i="38"/>
  <c r="AQ30" i="38"/>
  <c r="AQ31" i="38"/>
  <c r="AQ33" i="38"/>
  <c r="T5" i="38"/>
  <c r="F37" i="45" l="1"/>
  <c r="F57" i="45" s="1"/>
  <c r="G37" i="45"/>
  <c r="G57" i="45" s="1"/>
  <c r="H37" i="45"/>
  <c r="H57" i="45" s="1"/>
  <c r="I37" i="45"/>
  <c r="I57" i="45" s="1"/>
  <c r="J37" i="45"/>
  <c r="K37" i="45"/>
  <c r="K57" i="45" s="1"/>
  <c r="O37" i="45"/>
  <c r="E37" i="45"/>
  <c r="T66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2" i="3"/>
  <c r="M39" i="3"/>
  <c r="H95" i="3"/>
  <c r="Z95" i="3"/>
  <c r="AM68" i="3"/>
  <c r="AN68" i="3"/>
  <c r="AO68" i="3"/>
  <c r="AP68" i="3"/>
  <c r="AQ68" i="3"/>
  <c r="AR68" i="3"/>
  <c r="AM69" i="3"/>
  <c r="AN69" i="3"/>
  <c r="AO69" i="3"/>
  <c r="AP69" i="3"/>
  <c r="AQ69" i="3"/>
  <c r="AR69" i="3"/>
  <c r="AM70" i="3"/>
  <c r="AN70" i="3"/>
  <c r="AO70" i="3"/>
  <c r="AP70" i="3"/>
  <c r="AQ70" i="3"/>
  <c r="AR70" i="3"/>
  <c r="AM71" i="3"/>
  <c r="AN71" i="3"/>
  <c r="AO71" i="3"/>
  <c r="AP71" i="3"/>
  <c r="AQ71" i="3"/>
  <c r="AR71" i="3"/>
  <c r="AM72" i="3"/>
  <c r="AN72" i="3"/>
  <c r="AO72" i="3"/>
  <c r="AP72" i="3"/>
  <c r="AQ72" i="3"/>
  <c r="AR72" i="3"/>
  <c r="AM73" i="3"/>
  <c r="AN73" i="3"/>
  <c r="AO73" i="3"/>
  <c r="AP73" i="3"/>
  <c r="AQ73" i="3"/>
  <c r="AR73" i="3"/>
  <c r="AM74" i="3"/>
  <c r="AN74" i="3"/>
  <c r="AO74" i="3"/>
  <c r="AP74" i="3"/>
  <c r="AQ74" i="3"/>
  <c r="AR74" i="3"/>
  <c r="AM75" i="3"/>
  <c r="AN75" i="3"/>
  <c r="AO75" i="3"/>
  <c r="AP75" i="3"/>
  <c r="AQ75" i="3"/>
  <c r="AR75" i="3"/>
  <c r="AM76" i="3"/>
  <c r="AN76" i="3"/>
  <c r="AO76" i="3"/>
  <c r="AP76" i="3"/>
  <c r="AQ76" i="3"/>
  <c r="AR76" i="3"/>
  <c r="AM77" i="3"/>
  <c r="AN77" i="3"/>
  <c r="AO77" i="3"/>
  <c r="AP77" i="3"/>
  <c r="AQ77" i="3"/>
  <c r="AR77" i="3"/>
  <c r="AM78" i="3"/>
  <c r="AN78" i="3"/>
  <c r="AO78" i="3"/>
  <c r="AP78" i="3"/>
  <c r="AQ78" i="3"/>
  <c r="AR78" i="3"/>
  <c r="AM79" i="3"/>
  <c r="AN79" i="3"/>
  <c r="AO79" i="3"/>
  <c r="AP79" i="3"/>
  <c r="AQ79" i="3"/>
  <c r="AR79" i="3"/>
  <c r="AM80" i="3"/>
  <c r="AN80" i="3"/>
  <c r="AO80" i="3"/>
  <c r="AP80" i="3"/>
  <c r="AQ80" i="3"/>
  <c r="AR80" i="3"/>
  <c r="AM81" i="3"/>
  <c r="AN81" i="3"/>
  <c r="AO81" i="3"/>
  <c r="AP81" i="3"/>
  <c r="AQ81" i="3"/>
  <c r="AR81" i="3"/>
  <c r="AM82" i="3"/>
  <c r="AN82" i="3"/>
  <c r="AO82" i="3"/>
  <c r="AP82" i="3"/>
  <c r="AQ82" i="3"/>
  <c r="AR82" i="3"/>
  <c r="AM83" i="3"/>
  <c r="AN83" i="3"/>
  <c r="AO83" i="3"/>
  <c r="AP83" i="3"/>
  <c r="AQ83" i="3"/>
  <c r="AR83" i="3"/>
  <c r="AM84" i="3"/>
  <c r="AN84" i="3"/>
  <c r="AO84" i="3"/>
  <c r="AP84" i="3"/>
  <c r="AQ84" i="3"/>
  <c r="AR84" i="3"/>
  <c r="AM85" i="3"/>
  <c r="AN85" i="3"/>
  <c r="AO85" i="3"/>
  <c r="AP85" i="3"/>
  <c r="AQ85" i="3"/>
  <c r="AR85" i="3"/>
  <c r="AM86" i="3"/>
  <c r="AN86" i="3"/>
  <c r="AO86" i="3"/>
  <c r="AP86" i="3"/>
  <c r="AQ86" i="3"/>
  <c r="AR86" i="3"/>
  <c r="AM87" i="3"/>
  <c r="AN87" i="3"/>
  <c r="AO87" i="3"/>
  <c r="AP87" i="3"/>
  <c r="AQ87" i="3"/>
  <c r="AR87" i="3"/>
  <c r="AM88" i="3"/>
  <c r="AN88" i="3"/>
  <c r="AO88" i="3"/>
  <c r="AP88" i="3"/>
  <c r="AQ88" i="3"/>
  <c r="AR88" i="3"/>
  <c r="AM89" i="3"/>
  <c r="AN89" i="3"/>
  <c r="AO89" i="3"/>
  <c r="AP89" i="3"/>
  <c r="AQ89" i="3"/>
  <c r="AR89" i="3"/>
  <c r="AM90" i="3"/>
  <c r="AN90" i="3"/>
  <c r="AO90" i="3"/>
  <c r="AP90" i="3"/>
  <c r="AQ90" i="3"/>
  <c r="AR90" i="3"/>
  <c r="AM91" i="3"/>
  <c r="AN91" i="3"/>
  <c r="AO91" i="3"/>
  <c r="AP91" i="3"/>
  <c r="AQ91" i="3"/>
  <c r="AR91" i="3"/>
  <c r="AM92" i="3"/>
  <c r="AN92" i="3"/>
  <c r="AO92" i="3"/>
  <c r="AP92" i="3"/>
  <c r="AQ92" i="3"/>
  <c r="AR92" i="3"/>
  <c r="AM93" i="3"/>
  <c r="AN93" i="3"/>
  <c r="AO93" i="3"/>
  <c r="AP93" i="3"/>
  <c r="AQ93" i="3"/>
  <c r="AR93" i="3"/>
  <c r="AM94" i="3"/>
  <c r="AN94" i="3"/>
  <c r="AO94" i="3"/>
  <c r="AP94" i="3"/>
  <c r="AQ94" i="3"/>
  <c r="AR94" i="3"/>
  <c r="AM96" i="3"/>
  <c r="AN96" i="3"/>
  <c r="AO96" i="3"/>
  <c r="AP96" i="3"/>
  <c r="AQ96" i="3"/>
  <c r="AR96" i="3"/>
  <c r="AM39" i="3"/>
  <c r="AN39" i="3"/>
  <c r="AO39" i="3"/>
  <c r="AP39" i="3"/>
  <c r="AQ39" i="3"/>
  <c r="AR39" i="3"/>
  <c r="AU39" i="3"/>
  <c r="AM40" i="3"/>
  <c r="AN40" i="3"/>
  <c r="AO40" i="3"/>
  <c r="AP40" i="3"/>
  <c r="AQ40" i="3"/>
  <c r="AR40" i="3"/>
  <c r="AU40" i="3"/>
  <c r="AM41" i="3"/>
  <c r="AN41" i="3"/>
  <c r="AO41" i="3"/>
  <c r="AP41" i="3"/>
  <c r="AQ41" i="3"/>
  <c r="AR41" i="3"/>
  <c r="AU41" i="3"/>
  <c r="AM42" i="3"/>
  <c r="AN42" i="3"/>
  <c r="AO42" i="3"/>
  <c r="AP42" i="3"/>
  <c r="AQ42" i="3"/>
  <c r="AR42" i="3"/>
  <c r="AU42" i="3"/>
  <c r="AM43" i="3"/>
  <c r="AN43" i="3"/>
  <c r="AO43" i="3"/>
  <c r="AP43" i="3"/>
  <c r="AQ43" i="3"/>
  <c r="AR43" i="3"/>
  <c r="AU43" i="3"/>
  <c r="AM44" i="3"/>
  <c r="AN44" i="3"/>
  <c r="AO44" i="3"/>
  <c r="AP44" i="3"/>
  <c r="AQ44" i="3"/>
  <c r="AR44" i="3"/>
  <c r="AU44" i="3"/>
  <c r="AM45" i="3"/>
  <c r="AN45" i="3"/>
  <c r="AO45" i="3"/>
  <c r="AP45" i="3"/>
  <c r="AQ45" i="3"/>
  <c r="AR45" i="3"/>
  <c r="AU45" i="3"/>
  <c r="AM46" i="3"/>
  <c r="AN46" i="3"/>
  <c r="AO46" i="3"/>
  <c r="AP46" i="3"/>
  <c r="AQ46" i="3"/>
  <c r="AR46" i="3"/>
  <c r="AU46" i="3"/>
  <c r="AM47" i="3"/>
  <c r="AN47" i="3"/>
  <c r="AO47" i="3"/>
  <c r="AP47" i="3"/>
  <c r="AQ47" i="3"/>
  <c r="AR47" i="3"/>
  <c r="AU47" i="3"/>
  <c r="AM48" i="3"/>
  <c r="AN48" i="3"/>
  <c r="AO48" i="3"/>
  <c r="AP48" i="3"/>
  <c r="AQ48" i="3"/>
  <c r="AR48" i="3"/>
  <c r="AU48" i="3"/>
  <c r="AM49" i="3"/>
  <c r="AN49" i="3"/>
  <c r="AO49" i="3"/>
  <c r="AP49" i="3"/>
  <c r="AQ49" i="3"/>
  <c r="AR49" i="3"/>
  <c r="AU49" i="3"/>
  <c r="AM50" i="3"/>
  <c r="AN50" i="3"/>
  <c r="AO50" i="3"/>
  <c r="AP50" i="3"/>
  <c r="AQ50" i="3"/>
  <c r="AR50" i="3"/>
  <c r="AU50" i="3"/>
  <c r="AM51" i="3"/>
  <c r="AN51" i="3"/>
  <c r="AO51" i="3"/>
  <c r="AP51" i="3"/>
  <c r="AQ51" i="3"/>
  <c r="AR51" i="3"/>
  <c r="AU51" i="3"/>
  <c r="AM52" i="3"/>
  <c r="AN52" i="3"/>
  <c r="AO52" i="3"/>
  <c r="AP52" i="3"/>
  <c r="AQ52" i="3"/>
  <c r="AR52" i="3"/>
  <c r="AU52" i="3"/>
  <c r="AM53" i="3"/>
  <c r="AN53" i="3"/>
  <c r="AO53" i="3"/>
  <c r="AP53" i="3"/>
  <c r="AQ53" i="3"/>
  <c r="AR53" i="3"/>
  <c r="AU53" i="3"/>
  <c r="AM54" i="3"/>
  <c r="AN54" i="3"/>
  <c r="AO54" i="3"/>
  <c r="AP54" i="3"/>
  <c r="AQ54" i="3"/>
  <c r="AR54" i="3"/>
  <c r="AU54" i="3"/>
  <c r="AM55" i="3"/>
  <c r="AN55" i="3"/>
  <c r="AO55" i="3"/>
  <c r="AP55" i="3"/>
  <c r="AQ55" i="3"/>
  <c r="AR55" i="3"/>
  <c r="AU55" i="3"/>
  <c r="AM56" i="3"/>
  <c r="AN56" i="3"/>
  <c r="AO56" i="3"/>
  <c r="AP56" i="3"/>
  <c r="AQ56" i="3"/>
  <c r="AR56" i="3"/>
  <c r="AU56" i="3"/>
  <c r="AM57" i="3"/>
  <c r="AN57" i="3"/>
  <c r="AO57" i="3"/>
  <c r="AP57" i="3"/>
  <c r="AQ57" i="3"/>
  <c r="AR57" i="3"/>
  <c r="AU57" i="3"/>
  <c r="AM58" i="3"/>
  <c r="AN58" i="3"/>
  <c r="AO58" i="3"/>
  <c r="AP58" i="3"/>
  <c r="AQ58" i="3"/>
  <c r="AR58" i="3"/>
  <c r="AU58" i="3"/>
  <c r="AM59" i="3"/>
  <c r="AN59" i="3"/>
  <c r="AO59" i="3"/>
  <c r="AP59" i="3"/>
  <c r="AQ59" i="3"/>
  <c r="AR59" i="3"/>
  <c r="AU59" i="3"/>
  <c r="AM60" i="3"/>
  <c r="AN60" i="3"/>
  <c r="AO60" i="3"/>
  <c r="AP60" i="3"/>
  <c r="AQ60" i="3"/>
  <c r="AR60" i="3"/>
  <c r="AU60" i="3"/>
  <c r="AM62" i="3"/>
  <c r="AN62" i="3"/>
  <c r="AO62" i="3"/>
  <c r="AP62" i="3"/>
  <c r="AQ62" i="3"/>
  <c r="AR62" i="3"/>
  <c r="AU62" i="3"/>
  <c r="J57" i="45" l="1"/>
  <c r="S31" i="45"/>
  <c r="S32" i="45"/>
  <c r="S33" i="45"/>
  <c r="S34" i="45"/>
  <c r="S35" i="45"/>
  <c r="S28" i="45"/>
  <c r="S36" i="45"/>
  <c r="S29" i="45"/>
  <c r="S27" i="45"/>
  <c r="S30" i="45"/>
  <c r="R33" i="45"/>
  <c r="R28" i="45"/>
  <c r="R36" i="45"/>
  <c r="R35" i="45"/>
  <c r="R31" i="45"/>
  <c r="R30" i="45"/>
  <c r="R27" i="45"/>
  <c r="R32" i="45"/>
  <c r="E57" i="45"/>
  <c r="R34" i="45"/>
  <c r="R29" i="45"/>
  <c r="O57" i="45"/>
  <c r="U35" i="45"/>
  <c r="U30" i="45"/>
  <c r="U32" i="45"/>
  <c r="U33" i="45"/>
  <c r="U28" i="45"/>
  <c r="U36" i="45"/>
  <c r="U31" i="45"/>
  <c r="U27" i="45"/>
  <c r="U29" i="45"/>
  <c r="U34" i="45"/>
  <c r="AR95" i="3"/>
  <c r="Z61" i="3"/>
  <c r="H61" i="3"/>
  <c r="AL37" i="3"/>
  <c r="T37" i="3"/>
  <c r="U32" i="3"/>
  <c r="V32" i="3"/>
  <c r="W32" i="3"/>
  <c r="X32" i="3"/>
  <c r="Y32" i="3"/>
  <c r="AH32" i="3" s="1"/>
  <c r="AH33" i="3" s="1"/>
  <c r="Z32" i="3"/>
  <c r="AC32" i="3"/>
  <c r="AI32" i="3" s="1"/>
  <c r="AI33" i="3" s="1"/>
  <c r="AD32" i="3"/>
  <c r="AJ32" i="3" s="1"/>
  <c r="AJ33" i="3" s="1"/>
  <c r="T32" i="3"/>
  <c r="AG32" i="3" s="1"/>
  <c r="AG33" i="3" s="1"/>
  <c r="AM7" i="3"/>
  <c r="AN7" i="3"/>
  <c r="AO7" i="3"/>
  <c r="AP7" i="3"/>
  <c r="AQ7" i="3"/>
  <c r="AR7" i="3"/>
  <c r="AM8" i="3"/>
  <c r="AN8" i="3"/>
  <c r="AO8" i="3"/>
  <c r="AP8" i="3"/>
  <c r="AQ8" i="3"/>
  <c r="AR8" i="3"/>
  <c r="AM9" i="3"/>
  <c r="AN9" i="3"/>
  <c r="AO9" i="3"/>
  <c r="AP9" i="3"/>
  <c r="AQ9" i="3"/>
  <c r="AR9" i="3"/>
  <c r="AM10" i="3"/>
  <c r="AN10" i="3"/>
  <c r="AO10" i="3"/>
  <c r="AP10" i="3"/>
  <c r="AQ10" i="3"/>
  <c r="AR10" i="3"/>
  <c r="AM11" i="3"/>
  <c r="AN11" i="3"/>
  <c r="AO11" i="3"/>
  <c r="AP11" i="3"/>
  <c r="AQ11" i="3"/>
  <c r="AR11" i="3"/>
  <c r="AM12" i="3"/>
  <c r="AN12" i="3"/>
  <c r="AO12" i="3"/>
  <c r="AP12" i="3"/>
  <c r="AQ12" i="3"/>
  <c r="AR12" i="3"/>
  <c r="AM13" i="3"/>
  <c r="AN13" i="3"/>
  <c r="AO13" i="3"/>
  <c r="AP13" i="3"/>
  <c r="AQ13" i="3"/>
  <c r="AR13" i="3"/>
  <c r="AM14" i="3"/>
  <c r="AN14" i="3"/>
  <c r="AO14" i="3"/>
  <c r="AP14" i="3"/>
  <c r="AQ14" i="3"/>
  <c r="AR14" i="3"/>
  <c r="AM15" i="3"/>
  <c r="AN15" i="3"/>
  <c r="AO15" i="3"/>
  <c r="AP15" i="3"/>
  <c r="AQ15" i="3"/>
  <c r="AR15" i="3"/>
  <c r="AM16" i="3"/>
  <c r="AN16" i="3"/>
  <c r="AO16" i="3"/>
  <c r="AP16" i="3"/>
  <c r="AQ16" i="3"/>
  <c r="AR16" i="3"/>
  <c r="AM17" i="3"/>
  <c r="AN17" i="3"/>
  <c r="AO17" i="3"/>
  <c r="AP17" i="3"/>
  <c r="AQ17" i="3"/>
  <c r="AR17" i="3"/>
  <c r="AM18" i="3"/>
  <c r="AN18" i="3"/>
  <c r="AO18" i="3"/>
  <c r="AP18" i="3"/>
  <c r="AQ18" i="3"/>
  <c r="AR18" i="3"/>
  <c r="AM19" i="3"/>
  <c r="AN19" i="3"/>
  <c r="AO19" i="3"/>
  <c r="AP19" i="3"/>
  <c r="AQ19" i="3"/>
  <c r="AR19" i="3"/>
  <c r="AM20" i="3"/>
  <c r="AN20" i="3"/>
  <c r="AO20" i="3"/>
  <c r="AP20" i="3"/>
  <c r="AQ20" i="3"/>
  <c r="AR20" i="3"/>
  <c r="AM21" i="3"/>
  <c r="AN21" i="3"/>
  <c r="AO21" i="3"/>
  <c r="AP21" i="3"/>
  <c r="AQ21" i="3"/>
  <c r="AR21" i="3"/>
  <c r="AM22" i="3"/>
  <c r="AN22" i="3"/>
  <c r="AO22" i="3"/>
  <c r="AP22" i="3"/>
  <c r="AQ22" i="3"/>
  <c r="AR22" i="3"/>
  <c r="AM23" i="3"/>
  <c r="AN23" i="3"/>
  <c r="AO23" i="3"/>
  <c r="AP23" i="3"/>
  <c r="AQ23" i="3"/>
  <c r="AR23" i="3"/>
  <c r="AM24" i="3"/>
  <c r="AN24" i="3"/>
  <c r="AO24" i="3"/>
  <c r="AP24" i="3"/>
  <c r="AQ24" i="3"/>
  <c r="AR24" i="3"/>
  <c r="AM25" i="3"/>
  <c r="AN25" i="3"/>
  <c r="AO25" i="3"/>
  <c r="AP25" i="3"/>
  <c r="AQ25" i="3"/>
  <c r="AR25" i="3"/>
  <c r="AM26" i="3"/>
  <c r="AN26" i="3"/>
  <c r="AO26" i="3"/>
  <c r="AP26" i="3"/>
  <c r="AQ26" i="3"/>
  <c r="AR26" i="3"/>
  <c r="AM27" i="3"/>
  <c r="AN27" i="3"/>
  <c r="AO27" i="3"/>
  <c r="AP27" i="3"/>
  <c r="AQ27" i="3"/>
  <c r="AR27" i="3"/>
  <c r="AM28" i="3"/>
  <c r="AN28" i="3"/>
  <c r="AO28" i="3"/>
  <c r="AP28" i="3"/>
  <c r="AQ28" i="3"/>
  <c r="AR28" i="3"/>
  <c r="AM29" i="3"/>
  <c r="AN29" i="3"/>
  <c r="AO29" i="3"/>
  <c r="AP29" i="3"/>
  <c r="AQ29" i="3"/>
  <c r="AR29" i="3"/>
  <c r="AM30" i="3"/>
  <c r="AN30" i="3"/>
  <c r="AO30" i="3"/>
  <c r="AP30" i="3"/>
  <c r="AQ30" i="3"/>
  <c r="AR30" i="3"/>
  <c r="AM31" i="3"/>
  <c r="AN31" i="3"/>
  <c r="AO31" i="3"/>
  <c r="AP31" i="3"/>
  <c r="AQ31" i="3"/>
  <c r="AR31" i="3"/>
  <c r="AM33" i="3"/>
  <c r="AN33" i="3"/>
  <c r="AO33" i="3"/>
  <c r="AP33" i="3"/>
  <c r="AQ33" i="3"/>
  <c r="AR33" i="3"/>
  <c r="AL33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H32" i="3"/>
  <c r="AL5" i="3"/>
  <c r="T5" i="3"/>
  <c r="N49" i="2"/>
  <c r="N51" i="2"/>
  <c r="N52" i="2"/>
  <c r="N54" i="2"/>
  <c r="N55" i="2"/>
  <c r="N56" i="2"/>
  <c r="N57" i="2"/>
  <c r="N58" i="2"/>
  <c r="N59" i="2"/>
  <c r="N48" i="2"/>
  <c r="D53" i="2"/>
  <c r="E53" i="2"/>
  <c r="F53" i="2"/>
  <c r="G53" i="2"/>
  <c r="H53" i="2"/>
  <c r="I53" i="2"/>
  <c r="L53" i="2"/>
  <c r="M53" i="2"/>
  <c r="C53" i="2"/>
  <c r="D50" i="2"/>
  <c r="E50" i="2"/>
  <c r="F50" i="2"/>
  <c r="G50" i="2"/>
  <c r="H50" i="2"/>
  <c r="I50" i="2"/>
  <c r="L50" i="2"/>
  <c r="M50" i="2"/>
  <c r="C50" i="2"/>
  <c r="AN48" i="2"/>
  <c r="AO48" i="2"/>
  <c r="AP48" i="2"/>
  <c r="AQ48" i="2"/>
  <c r="AR48" i="2"/>
  <c r="AS48" i="2"/>
  <c r="AW48" i="2"/>
  <c r="AN49" i="2"/>
  <c r="AO49" i="2"/>
  <c r="AP49" i="2"/>
  <c r="AQ49" i="2"/>
  <c r="AR49" i="2"/>
  <c r="AS49" i="2"/>
  <c r="AW49" i="2"/>
  <c r="AN51" i="2"/>
  <c r="AO51" i="2"/>
  <c r="AP51" i="2"/>
  <c r="AQ51" i="2"/>
  <c r="AR51" i="2"/>
  <c r="AS51" i="2"/>
  <c r="AW51" i="2"/>
  <c r="AN52" i="2"/>
  <c r="AO52" i="2"/>
  <c r="AP52" i="2"/>
  <c r="AQ52" i="2"/>
  <c r="AR52" i="2"/>
  <c r="AS52" i="2"/>
  <c r="AW52" i="2"/>
  <c r="AN54" i="2"/>
  <c r="AO54" i="2"/>
  <c r="AP54" i="2"/>
  <c r="AQ54" i="2"/>
  <c r="AR54" i="2"/>
  <c r="AS54" i="2"/>
  <c r="AW54" i="2"/>
  <c r="AN55" i="2"/>
  <c r="AO55" i="2"/>
  <c r="AP55" i="2"/>
  <c r="AQ55" i="2"/>
  <c r="AR55" i="2"/>
  <c r="AS55" i="2"/>
  <c r="AW55" i="2"/>
  <c r="AN56" i="2"/>
  <c r="AO56" i="2"/>
  <c r="AP56" i="2"/>
  <c r="AQ56" i="2"/>
  <c r="AR56" i="2"/>
  <c r="AS56" i="2"/>
  <c r="AW56" i="2"/>
  <c r="AN57" i="2"/>
  <c r="AO57" i="2"/>
  <c r="AP57" i="2"/>
  <c r="AQ57" i="2"/>
  <c r="AR57" i="2"/>
  <c r="AS57" i="2"/>
  <c r="AW57" i="2"/>
  <c r="AN58" i="2"/>
  <c r="AO58" i="2"/>
  <c r="AP58" i="2"/>
  <c r="AQ58" i="2"/>
  <c r="AR58" i="2"/>
  <c r="AS58" i="2"/>
  <c r="AW58" i="2"/>
  <c r="AN59" i="2"/>
  <c r="AO59" i="2"/>
  <c r="AP59" i="2"/>
  <c r="AQ59" i="2"/>
  <c r="AR59" i="2"/>
  <c r="AS59" i="2"/>
  <c r="AW59" i="2"/>
  <c r="AM49" i="2"/>
  <c r="AM51" i="2"/>
  <c r="AM52" i="2"/>
  <c r="AM54" i="2"/>
  <c r="AM55" i="2"/>
  <c r="AM56" i="2"/>
  <c r="AM57" i="2"/>
  <c r="AM58" i="2"/>
  <c r="AM59" i="2"/>
  <c r="V53" i="2"/>
  <c r="W53" i="2"/>
  <c r="X53" i="2"/>
  <c r="Y53" i="2"/>
  <c r="Z53" i="2"/>
  <c r="AA53" i="2"/>
  <c r="AD53" i="2"/>
  <c r="AE53" i="2"/>
  <c r="AF49" i="2"/>
  <c r="AF51" i="2"/>
  <c r="AF52" i="2"/>
  <c r="AF54" i="2"/>
  <c r="AF55" i="2"/>
  <c r="AF56" i="2"/>
  <c r="AF57" i="2"/>
  <c r="AF58" i="2"/>
  <c r="AF59" i="2"/>
  <c r="V50" i="2"/>
  <c r="W50" i="2"/>
  <c r="X50" i="2"/>
  <c r="Y50" i="2"/>
  <c r="Z50" i="2"/>
  <c r="AA50" i="2"/>
  <c r="AD50" i="2"/>
  <c r="AE50" i="2"/>
  <c r="U50" i="2"/>
  <c r="AM45" i="2"/>
  <c r="U45" i="2"/>
  <c r="AN28" i="2"/>
  <c r="AO28" i="2"/>
  <c r="AP28" i="2"/>
  <c r="AQ28" i="2"/>
  <c r="AR28" i="2"/>
  <c r="AS28" i="2"/>
  <c r="AN29" i="2"/>
  <c r="AO29" i="2"/>
  <c r="AP29" i="2"/>
  <c r="AQ29" i="2"/>
  <c r="AR29" i="2"/>
  <c r="AS29" i="2"/>
  <c r="AN31" i="2"/>
  <c r="AO31" i="2"/>
  <c r="AP31" i="2"/>
  <c r="AQ31" i="2"/>
  <c r="AR31" i="2"/>
  <c r="AS31" i="2"/>
  <c r="AN32" i="2"/>
  <c r="AO32" i="2"/>
  <c r="AP32" i="2"/>
  <c r="AQ32" i="2"/>
  <c r="AR32" i="2"/>
  <c r="AS32" i="2"/>
  <c r="AN34" i="2"/>
  <c r="AO34" i="2"/>
  <c r="AP34" i="2"/>
  <c r="AQ34" i="2"/>
  <c r="AR34" i="2"/>
  <c r="AS34" i="2"/>
  <c r="AN35" i="2"/>
  <c r="AO35" i="2"/>
  <c r="AP35" i="2"/>
  <c r="AQ35" i="2"/>
  <c r="AR35" i="2"/>
  <c r="AS35" i="2"/>
  <c r="AN36" i="2"/>
  <c r="AO36" i="2"/>
  <c r="AP36" i="2"/>
  <c r="AQ36" i="2"/>
  <c r="AR36" i="2"/>
  <c r="AS36" i="2"/>
  <c r="AN37" i="2"/>
  <c r="AO37" i="2"/>
  <c r="AP37" i="2"/>
  <c r="AQ37" i="2"/>
  <c r="AR37" i="2"/>
  <c r="AS37" i="2"/>
  <c r="AN38" i="2"/>
  <c r="AO38" i="2"/>
  <c r="AP38" i="2"/>
  <c r="AQ38" i="2"/>
  <c r="AR38" i="2"/>
  <c r="AS38" i="2"/>
  <c r="AN39" i="2"/>
  <c r="AO39" i="2"/>
  <c r="AP39" i="2"/>
  <c r="AQ39" i="2"/>
  <c r="AR39" i="2"/>
  <c r="AS39" i="2"/>
  <c r="AM29" i="2"/>
  <c r="AM31" i="2"/>
  <c r="AM32" i="2"/>
  <c r="AM34" i="2"/>
  <c r="AM35" i="2"/>
  <c r="AM36" i="2"/>
  <c r="AM37" i="2"/>
  <c r="AM38" i="2"/>
  <c r="AM39" i="2"/>
  <c r="AF29" i="2"/>
  <c r="AF31" i="2"/>
  <c r="AF32" i="2"/>
  <c r="AF34" i="2"/>
  <c r="AF35" i="2"/>
  <c r="AF36" i="2"/>
  <c r="AF37" i="2"/>
  <c r="AF38" i="2"/>
  <c r="AF39" i="2"/>
  <c r="V33" i="2"/>
  <c r="W33" i="2"/>
  <c r="X33" i="2"/>
  <c r="Y33" i="2"/>
  <c r="Z33" i="2"/>
  <c r="AA33" i="2"/>
  <c r="AD33" i="2"/>
  <c r="AE33" i="2"/>
  <c r="U33" i="2"/>
  <c r="V30" i="2"/>
  <c r="W30" i="2"/>
  <c r="X30" i="2"/>
  <c r="Y30" i="2"/>
  <c r="Z30" i="2"/>
  <c r="AA30" i="2"/>
  <c r="AD30" i="2"/>
  <c r="AE30" i="2"/>
  <c r="U30" i="2"/>
  <c r="D33" i="2"/>
  <c r="E33" i="2"/>
  <c r="F33" i="2"/>
  <c r="G33" i="2"/>
  <c r="H33" i="2"/>
  <c r="I33" i="2"/>
  <c r="L33" i="2"/>
  <c r="M33" i="2"/>
  <c r="C33" i="2"/>
  <c r="D30" i="2"/>
  <c r="E30" i="2"/>
  <c r="F30" i="2"/>
  <c r="G30" i="2"/>
  <c r="H30" i="2"/>
  <c r="I30" i="2"/>
  <c r="L30" i="2"/>
  <c r="M30" i="2"/>
  <c r="C30" i="2"/>
  <c r="N29" i="2"/>
  <c r="N31" i="2"/>
  <c r="N32" i="2"/>
  <c r="N34" i="2"/>
  <c r="N35" i="2"/>
  <c r="N36" i="2"/>
  <c r="N37" i="2"/>
  <c r="N38" i="2"/>
  <c r="N39" i="2"/>
  <c r="N28" i="2"/>
  <c r="AM25" i="2"/>
  <c r="U25" i="2"/>
  <c r="AN8" i="2"/>
  <c r="AO8" i="2"/>
  <c r="AP8" i="2"/>
  <c r="AQ8" i="2"/>
  <c r="AR8" i="2"/>
  <c r="AS8" i="2"/>
  <c r="AN9" i="2"/>
  <c r="AO9" i="2"/>
  <c r="AP9" i="2"/>
  <c r="AQ9" i="2"/>
  <c r="AR9" i="2"/>
  <c r="AS9" i="2"/>
  <c r="AN11" i="2"/>
  <c r="AO11" i="2"/>
  <c r="AP11" i="2"/>
  <c r="AQ11" i="2"/>
  <c r="AR11" i="2"/>
  <c r="AS11" i="2"/>
  <c r="AN12" i="2"/>
  <c r="AO12" i="2"/>
  <c r="AP12" i="2"/>
  <c r="AQ12" i="2"/>
  <c r="AR12" i="2"/>
  <c r="AS12" i="2"/>
  <c r="AN14" i="2"/>
  <c r="AO14" i="2"/>
  <c r="AP14" i="2"/>
  <c r="AQ14" i="2"/>
  <c r="AR14" i="2"/>
  <c r="AS14" i="2"/>
  <c r="AN15" i="2"/>
  <c r="AO15" i="2"/>
  <c r="AP15" i="2"/>
  <c r="AQ15" i="2"/>
  <c r="AR15" i="2"/>
  <c r="AS15" i="2"/>
  <c r="AX15" i="2"/>
  <c r="AN16" i="2"/>
  <c r="AO16" i="2"/>
  <c r="AP16" i="2"/>
  <c r="AQ16" i="2"/>
  <c r="AR16" i="2"/>
  <c r="AS16" i="2"/>
  <c r="AN17" i="2"/>
  <c r="AO17" i="2"/>
  <c r="AP17" i="2"/>
  <c r="AQ17" i="2"/>
  <c r="AR17" i="2"/>
  <c r="AS17" i="2"/>
  <c r="AX17" i="2"/>
  <c r="AN18" i="2"/>
  <c r="AO18" i="2"/>
  <c r="AP18" i="2"/>
  <c r="AQ18" i="2"/>
  <c r="AR18" i="2"/>
  <c r="AS18" i="2"/>
  <c r="AN19" i="2"/>
  <c r="AO19" i="2"/>
  <c r="AP19" i="2"/>
  <c r="AQ19" i="2"/>
  <c r="AR19" i="2"/>
  <c r="AS19" i="2"/>
  <c r="AX19" i="2"/>
  <c r="AM9" i="2"/>
  <c r="AM11" i="2"/>
  <c r="AM12" i="2"/>
  <c r="AM14" i="2"/>
  <c r="AM15" i="2"/>
  <c r="AM16" i="2"/>
  <c r="AM17" i="2"/>
  <c r="AM18" i="2"/>
  <c r="AM19" i="2"/>
  <c r="AA13" i="2"/>
  <c r="AF9" i="2"/>
  <c r="AF11" i="2"/>
  <c r="AF12" i="2"/>
  <c r="AF14" i="2"/>
  <c r="AF15" i="2"/>
  <c r="AF16" i="2"/>
  <c r="AF17" i="2"/>
  <c r="AF18" i="2"/>
  <c r="AF19" i="2"/>
  <c r="AF8" i="2"/>
  <c r="V10" i="2"/>
  <c r="W10" i="2"/>
  <c r="X10" i="2"/>
  <c r="Y10" i="2"/>
  <c r="Z10" i="2"/>
  <c r="AA10" i="2"/>
  <c r="AD10" i="2"/>
  <c r="AE10" i="2"/>
  <c r="U10" i="2"/>
  <c r="N9" i="2"/>
  <c r="N11" i="2"/>
  <c r="N12" i="2"/>
  <c r="N14" i="2"/>
  <c r="N15" i="2"/>
  <c r="N16" i="2"/>
  <c r="N17" i="2"/>
  <c r="N18" i="2"/>
  <c r="N19" i="2"/>
  <c r="N8" i="2"/>
  <c r="L13" i="2"/>
  <c r="D10" i="2"/>
  <c r="E10" i="2"/>
  <c r="F10" i="2"/>
  <c r="G10" i="2"/>
  <c r="H10" i="2"/>
  <c r="I10" i="2"/>
  <c r="L10" i="2"/>
  <c r="M10" i="2"/>
  <c r="C10" i="2"/>
  <c r="U37" i="45" l="1"/>
  <c r="S37" i="45"/>
  <c r="R37" i="45"/>
  <c r="AV50" i="2"/>
  <c r="AV53" i="2"/>
  <c r="AV10" i="2"/>
  <c r="AN10" i="2"/>
  <c r="AV30" i="2"/>
  <c r="AV33" i="2"/>
  <c r="AP10" i="2"/>
  <c r="AW10" i="2"/>
  <c r="AQ53" i="2"/>
  <c r="AW33" i="2"/>
  <c r="AO53" i="2"/>
  <c r="AR10" i="2"/>
  <c r="AS53" i="2"/>
  <c r="AQ30" i="2"/>
  <c r="N53" i="2"/>
  <c r="AW30" i="2"/>
  <c r="N33" i="2"/>
  <c r="AX11" i="2"/>
  <c r="AR32" i="3"/>
  <c r="N10" i="2"/>
  <c r="AX9" i="2"/>
  <c r="AX18" i="2"/>
  <c r="AX16" i="2"/>
  <c r="AX14" i="2"/>
  <c r="AM10" i="2"/>
  <c r="AX12" i="2"/>
  <c r="AR61" i="3"/>
  <c r="AM50" i="2"/>
  <c r="AR50" i="2"/>
  <c r="AP50" i="2"/>
  <c r="AN50" i="2"/>
  <c r="C40" i="2"/>
  <c r="L40" i="2"/>
  <c r="H40" i="2"/>
  <c r="Q30" i="2" s="1"/>
  <c r="F40" i="2"/>
  <c r="D40" i="2"/>
  <c r="AW50" i="2"/>
  <c r="AS50" i="2"/>
  <c r="AQ50" i="2"/>
  <c r="AO50" i="2"/>
  <c r="AX39" i="2"/>
  <c r="AX38" i="2"/>
  <c r="AX37" i="2"/>
  <c r="AX36" i="2"/>
  <c r="AX35" i="2"/>
  <c r="AX34" i="2"/>
  <c r="AX32" i="2"/>
  <c r="AX31" i="2"/>
  <c r="AX29" i="2"/>
  <c r="AS10" i="2"/>
  <c r="AA20" i="2"/>
  <c r="AQ10" i="2"/>
  <c r="AO10" i="2"/>
  <c r="AM30" i="2"/>
  <c r="AR30" i="2"/>
  <c r="AP30" i="2"/>
  <c r="AN30" i="2"/>
  <c r="AS33" i="2"/>
  <c r="AQ33" i="2"/>
  <c r="AO33" i="2"/>
  <c r="AF10" i="2"/>
  <c r="I40" i="2"/>
  <c r="G40" i="2"/>
  <c r="E40" i="2"/>
  <c r="AF30" i="2"/>
  <c r="AA40" i="2"/>
  <c r="Y40" i="2"/>
  <c r="W40" i="2"/>
  <c r="AM33" i="2"/>
  <c r="AR33" i="2"/>
  <c r="AP33" i="2"/>
  <c r="AN33" i="2"/>
  <c r="AS30" i="2"/>
  <c r="AO30" i="2"/>
  <c r="AE60" i="2"/>
  <c r="AA60" i="2"/>
  <c r="Y60" i="2"/>
  <c r="W60" i="2"/>
  <c r="AR53" i="2"/>
  <c r="AP53" i="2"/>
  <c r="AN53" i="2"/>
  <c r="AX59" i="2"/>
  <c r="AX58" i="2"/>
  <c r="AX57" i="2"/>
  <c r="AX56" i="2"/>
  <c r="AX55" i="2"/>
  <c r="AX54" i="2"/>
  <c r="AX52" i="2"/>
  <c r="AX51" i="2"/>
  <c r="AX49" i="2"/>
  <c r="C60" i="2"/>
  <c r="L60" i="2"/>
  <c r="H60" i="2"/>
  <c r="F60" i="2"/>
  <c r="D60" i="2"/>
  <c r="AF50" i="2"/>
  <c r="AD60" i="2"/>
  <c r="AJ47" i="2" s="1"/>
  <c r="Z60" i="2"/>
  <c r="X60" i="2"/>
  <c r="V60" i="2"/>
  <c r="AW53" i="2"/>
  <c r="M60" i="2"/>
  <c r="S47" i="2" s="1"/>
  <c r="I60" i="2"/>
  <c r="G60" i="2"/>
  <c r="E60" i="2"/>
  <c r="AF53" i="2"/>
  <c r="N50" i="2"/>
  <c r="U40" i="2"/>
  <c r="AD40" i="2"/>
  <c r="Z40" i="2"/>
  <c r="X40" i="2"/>
  <c r="V40" i="2"/>
  <c r="AF33" i="2"/>
  <c r="N30" i="2"/>
  <c r="M40" i="2"/>
  <c r="AE40" i="2"/>
  <c r="L20" i="2"/>
  <c r="R7" i="2" s="1"/>
  <c r="Y99" i="38"/>
  <c r="AH99" i="38" s="1"/>
  <c r="AH100" i="38" s="1"/>
  <c r="G99" i="38"/>
  <c r="P99" i="38" s="1"/>
  <c r="P100" i="38" s="1"/>
  <c r="Y65" i="38"/>
  <c r="AH65" i="38" s="1"/>
  <c r="AH66" i="38" s="1"/>
  <c r="Y32" i="38"/>
  <c r="AH32" i="38" s="1"/>
  <c r="AH33" i="38" s="1"/>
  <c r="G32" i="38"/>
  <c r="P32" i="38" s="1"/>
  <c r="P33" i="38" s="1"/>
  <c r="P53" i="2" l="1"/>
  <c r="P47" i="2"/>
  <c r="R50" i="2"/>
  <c r="R47" i="2"/>
  <c r="AK50" i="2"/>
  <c r="AK47" i="2"/>
  <c r="AI52" i="2"/>
  <c r="AI47" i="2"/>
  <c r="AI54" i="2"/>
  <c r="AI55" i="2"/>
  <c r="AI48" i="2"/>
  <c r="AI56" i="2"/>
  <c r="AI58" i="2"/>
  <c r="AI49" i="2"/>
  <c r="AI57" i="2"/>
  <c r="AI51" i="2"/>
  <c r="AI59" i="2"/>
  <c r="AI50" i="2"/>
  <c r="AI53" i="2"/>
  <c r="Q55" i="2"/>
  <c r="Q48" i="2"/>
  <c r="Q56" i="2"/>
  <c r="Q49" i="2"/>
  <c r="Q57" i="2"/>
  <c r="Q58" i="2"/>
  <c r="Q51" i="2"/>
  <c r="Q59" i="2"/>
  <c r="Q52" i="2"/>
  <c r="Q54" i="2"/>
  <c r="Q47" i="2"/>
  <c r="Q53" i="2"/>
  <c r="Q50" i="2"/>
  <c r="Q28" i="2"/>
  <c r="Q36" i="2"/>
  <c r="Q29" i="2"/>
  <c r="Q37" i="2"/>
  <c r="Q38" i="2"/>
  <c r="Q31" i="2"/>
  <c r="Q39" i="2"/>
  <c r="Q32" i="2"/>
  <c r="Q35" i="2"/>
  <c r="Q34" i="2"/>
  <c r="Q27" i="2"/>
  <c r="R30" i="2"/>
  <c r="R27" i="2"/>
  <c r="S33" i="2"/>
  <c r="S27" i="2"/>
  <c r="P33" i="2"/>
  <c r="P27" i="2"/>
  <c r="Q33" i="2"/>
  <c r="AK30" i="2"/>
  <c r="AK27" i="2"/>
  <c r="AI35" i="2"/>
  <c r="AI28" i="2"/>
  <c r="AI36" i="2"/>
  <c r="AI29" i="2"/>
  <c r="AI37" i="2"/>
  <c r="AI38" i="2"/>
  <c r="AI31" i="2"/>
  <c r="AI39" i="2"/>
  <c r="AI32" i="2"/>
  <c r="AI27" i="2"/>
  <c r="AI34" i="2"/>
  <c r="AI30" i="2"/>
  <c r="AJ30" i="2"/>
  <c r="AJ27" i="2"/>
  <c r="AH33" i="2"/>
  <c r="AH27" i="2"/>
  <c r="AI33" i="2"/>
  <c r="AJ54" i="2"/>
  <c r="AJ55" i="2"/>
  <c r="AJ48" i="2"/>
  <c r="AJ56" i="2"/>
  <c r="AJ49" i="2"/>
  <c r="AJ57" i="2"/>
  <c r="AJ58" i="2"/>
  <c r="AJ51" i="2"/>
  <c r="AJ59" i="2"/>
  <c r="AJ52" i="2"/>
  <c r="AJ50" i="2"/>
  <c r="AJ33" i="2"/>
  <c r="AJ31" i="2"/>
  <c r="AJ39" i="2"/>
  <c r="AJ32" i="2"/>
  <c r="AJ34" i="2"/>
  <c r="AJ35" i="2"/>
  <c r="AJ38" i="2"/>
  <c r="AJ28" i="2"/>
  <c r="AJ36" i="2"/>
  <c r="AJ29" i="2"/>
  <c r="AJ37" i="2"/>
  <c r="AJ53" i="2"/>
  <c r="AH30" i="2"/>
  <c r="AV60" i="2"/>
  <c r="R33" i="2"/>
  <c r="AV40" i="2"/>
  <c r="AK32" i="2"/>
  <c r="AK29" i="2"/>
  <c r="AK35" i="2"/>
  <c r="AK34" i="2"/>
  <c r="AK28" i="2"/>
  <c r="AK38" i="2"/>
  <c r="AK36" i="2"/>
  <c r="AK31" i="2"/>
  <c r="AK39" i="2"/>
  <c r="AK37" i="2"/>
  <c r="AH38" i="2"/>
  <c r="AH28" i="2"/>
  <c r="AH35" i="2"/>
  <c r="AH36" i="2"/>
  <c r="AH31" i="2"/>
  <c r="AH39" i="2"/>
  <c r="AH34" i="2"/>
  <c r="AH29" i="2"/>
  <c r="AH37" i="2"/>
  <c r="AH32" i="2"/>
  <c r="R53" i="2"/>
  <c r="AK33" i="2"/>
  <c r="AK56" i="2"/>
  <c r="AK58" i="2"/>
  <c r="AK51" i="2"/>
  <c r="AK59" i="2"/>
  <c r="AK54" i="2"/>
  <c r="AK48" i="2"/>
  <c r="AK49" i="2"/>
  <c r="AK57" i="2"/>
  <c r="AK52" i="2"/>
  <c r="AK55" i="2"/>
  <c r="P50" i="2"/>
  <c r="AK53" i="2"/>
  <c r="P30" i="2"/>
  <c r="S56" i="2"/>
  <c r="S51" i="2"/>
  <c r="S59" i="2"/>
  <c r="S54" i="2"/>
  <c r="S48" i="2"/>
  <c r="S49" i="2"/>
  <c r="S57" i="2"/>
  <c r="S52" i="2"/>
  <c r="S55" i="2"/>
  <c r="S58" i="2"/>
  <c r="R51" i="2"/>
  <c r="R59" i="2"/>
  <c r="R54" i="2"/>
  <c r="R49" i="2"/>
  <c r="R57" i="2"/>
  <c r="R56" i="2"/>
  <c r="R52" i="2"/>
  <c r="R48" i="2"/>
  <c r="R55" i="2"/>
  <c r="R58" i="2"/>
  <c r="S53" i="2"/>
  <c r="S31" i="2"/>
  <c r="S39" i="2"/>
  <c r="S34" i="2"/>
  <c r="S28" i="2"/>
  <c r="S29" i="2"/>
  <c r="S37" i="2"/>
  <c r="S32" i="2"/>
  <c r="S35" i="2"/>
  <c r="S38" i="2"/>
  <c r="S36" i="2"/>
  <c r="P54" i="2"/>
  <c r="P49" i="2"/>
  <c r="P57" i="2"/>
  <c r="P51" i="2"/>
  <c r="P52" i="2"/>
  <c r="P55" i="2"/>
  <c r="P58" i="2"/>
  <c r="P48" i="2"/>
  <c r="P56" i="2"/>
  <c r="P59" i="2"/>
  <c r="R34" i="2"/>
  <c r="R29" i="2"/>
  <c r="R37" i="2"/>
  <c r="R32" i="2"/>
  <c r="R28" i="2"/>
  <c r="R31" i="2"/>
  <c r="R39" i="2"/>
  <c r="R35" i="2"/>
  <c r="R38" i="2"/>
  <c r="R36" i="2"/>
  <c r="S30" i="2"/>
  <c r="S50" i="2"/>
  <c r="P29" i="2"/>
  <c r="P37" i="2"/>
  <c r="P32" i="2"/>
  <c r="P35" i="2"/>
  <c r="P38" i="2"/>
  <c r="P28" i="2"/>
  <c r="P34" i="2"/>
  <c r="P36" i="2"/>
  <c r="P31" i="2"/>
  <c r="P39" i="2"/>
  <c r="AX50" i="2"/>
  <c r="R16" i="2"/>
  <c r="R11" i="2"/>
  <c r="R19" i="2"/>
  <c r="R14" i="2"/>
  <c r="R9" i="2"/>
  <c r="R17" i="2"/>
  <c r="R12" i="2"/>
  <c r="R8" i="2"/>
  <c r="R15" i="2"/>
  <c r="R18" i="2"/>
  <c r="AX10" i="2"/>
  <c r="R10" i="2"/>
  <c r="AX30" i="2"/>
  <c r="R13" i="2"/>
  <c r="AM40" i="2"/>
  <c r="AX53" i="2"/>
  <c r="AW40" i="2"/>
  <c r="AS40" i="2"/>
  <c r="AQ40" i="2"/>
  <c r="AN40" i="2"/>
  <c r="AR40" i="2"/>
  <c r="AQ99" i="38"/>
  <c r="AQ65" i="38"/>
  <c r="AQ32" i="38"/>
  <c r="AP40" i="2"/>
  <c r="AX33" i="2"/>
  <c r="AO40" i="2"/>
  <c r="N60" i="2"/>
  <c r="AF40" i="2"/>
  <c r="Q40" i="2" l="1"/>
  <c r="AI60" i="2"/>
  <c r="Q60" i="2"/>
  <c r="AI40" i="2"/>
  <c r="AH40" i="2"/>
  <c r="AJ40" i="2"/>
  <c r="AJ60" i="2"/>
  <c r="AK40" i="2"/>
  <c r="AK60" i="2"/>
  <c r="R40" i="2"/>
  <c r="P60" i="2"/>
  <c r="S60" i="2"/>
  <c r="P40" i="2"/>
  <c r="R60" i="2"/>
  <c r="S40" i="2"/>
  <c r="R20" i="2"/>
  <c r="AX40" i="2"/>
  <c r="F38" i="45" l="1"/>
  <c r="G38" i="45"/>
  <c r="H38" i="45"/>
  <c r="I38" i="45"/>
  <c r="J38" i="45"/>
  <c r="S38" i="45" s="1"/>
  <c r="K38" i="45"/>
  <c r="O38" i="45"/>
  <c r="F40" i="45"/>
  <c r="G40" i="45"/>
  <c r="H40" i="45"/>
  <c r="I40" i="45"/>
  <c r="J40" i="45"/>
  <c r="S40" i="45" s="1"/>
  <c r="K40" i="45"/>
  <c r="O40" i="45"/>
  <c r="F41" i="45"/>
  <c r="G41" i="45"/>
  <c r="H41" i="45"/>
  <c r="I41" i="45"/>
  <c r="J41" i="45"/>
  <c r="S41" i="45" s="1"/>
  <c r="K41" i="45"/>
  <c r="O41" i="45"/>
  <c r="E41" i="45"/>
  <c r="E40" i="45"/>
  <c r="R40" i="45" s="1"/>
  <c r="E38" i="45"/>
  <c r="F18" i="45"/>
  <c r="G18" i="45"/>
  <c r="H18" i="45"/>
  <c r="I18" i="45"/>
  <c r="J18" i="45"/>
  <c r="S18" i="45" s="1"/>
  <c r="K18" i="45"/>
  <c r="O18" i="45"/>
  <c r="U18" i="45" s="1"/>
  <c r="F20" i="45"/>
  <c r="G20" i="45"/>
  <c r="H20" i="45"/>
  <c r="I20" i="45"/>
  <c r="J20" i="45"/>
  <c r="S20" i="45" s="1"/>
  <c r="K20" i="45"/>
  <c r="O20" i="45"/>
  <c r="U20" i="45" s="1"/>
  <c r="F21" i="45"/>
  <c r="G21" i="45"/>
  <c r="H21" i="45"/>
  <c r="I21" i="45"/>
  <c r="J21" i="45"/>
  <c r="S21" i="45" s="1"/>
  <c r="K21" i="45"/>
  <c r="O21" i="45"/>
  <c r="U21" i="45" s="1"/>
  <c r="E21" i="45"/>
  <c r="E20" i="45"/>
  <c r="R20" i="45" s="1"/>
  <c r="E18" i="45"/>
  <c r="R18" i="45" s="1"/>
  <c r="P37" i="45"/>
  <c r="P17" i="45"/>
  <c r="P36" i="45"/>
  <c r="P16" i="45"/>
  <c r="P35" i="45"/>
  <c r="P15" i="45"/>
  <c r="P33" i="45"/>
  <c r="P13" i="45"/>
  <c r="P32" i="45"/>
  <c r="P12" i="45"/>
  <c r="P31" i="45"/>
  <c r="P11" i="45"/>
  <c r="P30" i="45"/>
  <c r="P10" i="45"/>
  <c r="P28" i="45"/>
  <c r="P8" i="45"/>
  <c r="P27" i="45"/>
  <c r="P7" i="45"/>
  <c r="E45" i="45"/>
  <c r="R21" i="45" l="1"/>
  <c r="E61" i="45"/>
  <c r="E58" i="45"/>
  <c r="R38" i="45"/>
  <c r="G61" i="45"/>
  <c r="F61" i="45"/>
  <c r="K58" i="45"/>
  <c r="U41" i="45"/>
  <c r="O61" i="45"/>
  <c r="P61" i="45" s="1"/>
  <c r="J58" i="45"/>
  <c r="R41" i="45"/>
  <c r="K61" i="45"/>
  <c r="I58" i="45"/>
  <c r="J61" i="45"/>
  <c r="H58" i="45"/>
  <c r="I61" i="45"/>
  <c r="G58" i="45"/>
  <c r="U38" i="45"/>
  <c r="O58" i="45"/>
  <c r="P58" i="45" s="1"/>
  <c r="O60" i="45"/>
  <c r="U40" i="45"/>
  <c r="H61" i="45"/>
  <c r="F58" i="45"/>
  <c r="P49" i="45"/>
  <c r="P14" i="45"/>
  <c r="K19" i="45"/>
  <c r="P20" i="45"/>
  <c r="P40" i="45"/>
  <c r="P38" i="45"/>
  <c r="O39" i="45"/>
  <c r="K39" i="45"/>
  <c r="I39" i="45"/>
  <c r="I59" i="45" s="1"/>
  <c r="G39" i="45"/>
  <c r="P21" i="45"/>
  <c r="P9" i="45"/>
  <c r="E19" i="45"/>
  <c r="J19" i="45"/>
  <c r="S19" i="45" s="1"/>
  <c r="H19" i="45"/>
  <c r="F19" i="45"/>
  <c r="P18" i="45"/>
  <c r="E39" i="45"/>
  <c r="J39" i="45"/>
  <c r="S39" i="45" s="1"/>
  <c r="H39" i="45"/>
  <c r="F39" i="45"/>
  <c r="P48" i="45"/>
  <c r="P50" i="45"/>
  <c r="P52" i="45"/>
  <c r="P34" i="45"/>
  <c r="P41" i="45"/>
  <c r="O19" i="45"/>
  <c r="U19" i="45" s="1"/>
  <c r="I19" i="45"/>
  <c r="G19" i="45"/>
  <c r="P29" i="45"/>
  <c r="P47" i="45"/>
  <c r="P51" i="45"/>
  <c r="P53" i="45"/>
  <c r="P55" i="45"/>
  <c r="P56" i="45"/>
  <c r="P57" i="45"/>
  <c r="K59" i="45" l="1"/>
  <c r="R19" i="45"/>
  <c r="E59" i="45"/>
  <c r="F59" i="45"/>
  <c r="H59" i="45"/>
  <c r="J59" i="45"/>
  <c r="U39" i="45"/>
  <c r="O59" i="45"/>
  <c r="R39" i="45"/>
  <c r="G59" i="45"/>
  <c r="P54" i="45"/>
  <c r="P60" i="45"/>
  <c r="P19" i="45"/>
  <c r="P39" i="45"/>
  <c r="AM4" i="24"/>
  <c r="AL66" i="3"/>
  <c r="M68" i="3"/>
  <c r="AE68" i="3"/>
  <c r="AL68" i="3"/>
  <c r="AV68" i="3"/>
  <c r="AW68" i="3" s="1"/>
  <c r="P59" i="45" l="1"/>
  <c r="H75" i="24" l="1"/>
  <c r="Z75" i="24"/>
  <c r="AD75" i="24"/>
  <c r="AE75" i="24"/>
  <c r="AK8" i="24" l="1"/>
  <c r="AK16" i="24"/>
  <c r="AK24" i="24"/>
  <c r="AK32" i="24"/>
  <c r="AK40" i="24"/>
  <c r="AK48" i="24"/>
  <c r="AK56" i="24"/>
  <c r="AK64" i="24"/>
  <c r="AK72" i="24"/>
  <c r="AK11" i="24"/>
  <c r="AK19" i="24"/>
  <c r="AK27" i="24"/>
  <c r="AK35" i="24"/>
  <c r="AK43" i="24"/>
  <c r="AK51" i="24"/>
  <c r="AK59" i="24"/>
  <c r="AK67" i="24"/>
  <c r="AK14" i="24"/>
  <c r="AK22" i="24"/>
  <c r="AK30" i="24"/>
  <c r="AK38" i="24"/>
  <c r="AK46" i="24"/>
  <c r="AK62" i="24"/>
  <c r="AK70" i="24"/>
  <c r="AK9" i="24"/>
  <c r="AK25" i="24"/>
  <c r="AK33" i="24"/>
  <c r="AK49" i="24"/>
  <c r="AK57" i="24"/>
  <c r="AK65" i="24"/>
  <c r="AK73" i="24"/>
  <c r="AK12" i="24"/>
  <c r="AK20" i="24"/>
  <c r="AK28" i="24"/>
  <c r="AK36" i="24"/>
  <c r="AK44" i="24"/>
  <c r="AK52" i="24"/>
  <c r="AK60" i="24"/>
  <c r="AK68" i="24"/>
  <c r="AK7" i="24"/>
  <c r="AK15" i="24"/>
  <c r="AK23" i="24"/>
  <c r="AK31" i="24"/>
  <c r="AK39" i="24"/>
  <c r="AK47" i="24"/>
  <c r="AK55" i="24"/>
  <c r="AK63" i="24"/>
  <c r="AK10" i="24"/>
  <c r="AK18" i="24"/>
  <c r="AK26" i="24"/>
  <c r="AK34" i="24"/>
  <c r="AK42" i="24"/>
  <c r="AK50" i="24"/>
  <c r="AK58" i="24"/>
  <c r="AK74" i="24"/>
  <c r="AK13" i="24"/>
  <c r="AK21" i="24"/>
  <c r="AK37" i="24"/>
  <c r="AK45" i="24"/>
  <c r="AK53" i="24"/>
  <c r="AK61" i="24"/>
  <c r="AK69" i="24"/>
  <c r="AK6" i="24"/>
  <c r="AK17" i="24"/>
  <c r="AK29" i="24"/>
  <c r="AK71" i="24"/>
  <c r="AK66" i="24"/>
  <c r="AK41" i="24"/>
  <c r="AK54" i="24"/>
  <c r="AJ11" i="24"/>
  <c r="AJ19" i="24"/>
  <c r="AJ27" i="24"/>
  <c r="AJ35" i="24"/>
  <c r="AJ43" i="24"/>
  <c r="AJ51" i="24"/>
  <c r="AJ59" i="24"/>
  <c r="AJ67" i="24"/>
  <c r="AJ6" i="24"/>
  <c r="AJ14" i="24"/>
  <c r="AJ22" i="24"/>
  <c r="AJ30" i="24"/>
  <c r="AJ38" i="24"/>
  <c r="AJ46" i="24"/>
  <c r="AJ62" i="24"/>
  <c r="AJ70" i="24"/>
  <c r="AJ9" i="24"/>
  <c r="AJ25" i="24"/>
  <c r="AJ33" i="24"/>
  <c r="AJ49" i="24"/>
  <c r="AJ57" i="24"/>
  <c r="AJ65" i="24"/>
  <c r="AJ73" i="24"/>
  <c r="AJ12" i="24"/>
  <c r="AJ20" i="24"/>
  <c r="AJ28" i="24"/>
  <c r="AJ36" i="24"/>
  <c r="AJ44" i="24"/>
  <c r="AJ52" i="24"/>
  <c r="AJ60" i="24"/>
  <c r="AJ68" i="24"/>
  <c r="AJ7" i="24"/>
  <c r="AJ15" i="24"/>
  <c r="AJ23" i="24"/>
  <c r="AJ31" i="24"/>
  <c r="AJ39" i="24"/>
  <c r="AJ47" i="24"/>
  <c r="AJ55" i="24"/>
  <c r="AJ63" i="24"/>
  <c r="AJ10" i="24"/>
  <c r="AJ18" i="24"/>
  <c r="AJ26" i="24"/>
  <c r="AJ34" i="24"/>
  <c r="AJ42" i="24"/>
  <c r="AJ50" i="24"/>
  <c r="AJ58" i="24"/>
  <c r="AJ74" i="24"/>
  <c r="AJ13" i="24"/>
  <c r="AJ21" i="24"/>
  <c r="AJ37" i="24"/>
  <c r="AJ45" i="24"/>
  <c r="AJ53" i="24"/>
  <c r="AJ61" i="24"/>
  <c r="AJ69" i="24"/>
  <c r="AJ8" i="24"/>
  <c r="AJ16" i="24"/>
  <c r="AJ24" i="24"/>
  <c r="AJ32" i="24"/>
  <c r="AJ40" i="24"/>
  <c r="AJ48" i="24"/>
  <c r="AJ56" i="24"/>
  <c r="AJ64" i="24"/>
  <c r="AJ72" i="24"/>
  <c r="AJ17" i="24"/>
  <c r="AJ54" i="24"/>
  <c r="AJ29" i="24"/>
  <c r="AJ71" i="24"/>
  <c r="AJ66" i="24"/>
  <c r="AJ41" i="24"/>
  <c r="AR75" i="24"/>
  <c r="AF72" i="24"/>
  <c r="AF73" i="24"/>
  <c r="AF74" i="24"/>
  <c r="AK75" i="24" l="1"/>
  <c r="AJ75" i="24"/>
  <c r="D18" i="19" l="1"/>
  <c r="AV100" i="38" l="1"/>
  <c r="AW100" i="38" s="1"/>
  <c r="AP100" i="38"/>
  <c r="AO100" i="38"/>
  <c r="AN100" i="38"/>
  <c r="AM100" i="38"/>
  <c r="AL100" i="38"/>
  <c r="AE100" i="38"/>
  <c r="M100" i="38"/>
  <c r="AD99" i="38"/>
  <c r="AJ99" i="38" s="1"/>
  <c r="AJ100" i="38" s="1"/>
  <c r="Z99" i="38"/>
  <c r="X99" i="38"/>
  <c r="W99" i="38"/>
  <c r="V99" i="38"/>
  <c r="U99" i="38"/>
  <c r="T99" i="38"/>
  <c r="AG99" i="38" s="1"/>
  <c r="AG100" i="38" s="1"/>
  <c r="L99" i="38"/>
  <c r="R99" i="38" s="1"/>
  <c r="R100" i="38" s="1"/>
  <c r="K99" i="38"/>
  <c r="H99" i="38"/>
  <c r="AR99" i="38" s="1"/>
  <c r="F99" i="38"/>
  <c r="E99" i="38"/>
  <c r="D99" i="38"/>
  <c r="C99" i="38"/>
  <c r="AM99" i="38" s="1"/>
  <c r="B99" i="38"/>
  <c r="O99" i="38" s="1"/>
  <c r="O100" i="38" s="1"/>
  <c r="AV98" i="38"/>
  <c r="AP98" i="38"/>
  <c r="AO98" i="38"/>
  <c r="AN98" i="38"/>
  <c r="AM98" i="38"/>
  <c r="AL98" i="38"/>
  <c r="AE98" i="38"/>
  <c r="M98" i="38"/>
  <c r="AV97" i="38"/>
  <c r="AP97" i="38"/>
  <c r="AO97" i="38"/>
  <c r="AN97" i="38"/>
  <c r="AM97" i="38"/>
  <c r="AL97" i="38"/>
  <c r="AE97" i="38"/>
  <c r="M97" i="38"/>
  <c r="AV96" i="38"/>
  <c r="AP96" i="38"/>
  <c r="AO96" i="38"/>
  <c r="AN96" i="38"/>
  <c r="AM96" i="38"/>
  <c r="AL96" i="38"/>
  <c r="AE96" i="38"/>
  <c r="M96" i="38"/>
  <c r="AV95" i="38"/>
  <c r="AP95" i="38"/>
  <c r="AO95" i="38"/>
  <c r="AN95" i="38"/>
  <c r="AM95" i="38"/>
  <c r="AL95" i="38"/>
  <c r="AE95" i="38"/>
  <c r="M95" i="38"/>
  <c r="AV94" i="38"/>
  <c r="AP94" i="38"/>
  <c r="AO94" i="38"/>
  <c r="AN94" i="38"/>
  <c r="AM94" i="38"/>
  <c r="AL94" i="38"/>
  <c r="AE94" i="38"/>
  <c r="M94" i="38"/>
  <c r="AV93" i="38"/>
  <c r="AP93" i="38"/>
  <c r="AO93" i="38"/>
  <c r="AN93" i="38"/>
  <c r="AM93" i="38"/>
  <c r="AL93" i="38"/>
  <c r="AE93" i="38"/>
  <c r="M93" i="38"/>
  <c r="AV92" i="38"/>
  <c r="AP92" i="38"/>
  <c r="AO92" i="38"/>
  <c r="AN92" i="38"/>
  <c r="AM92" i="38"/>
  <c r="AL92" i="38"/>
  <c r="AE92" i="38"/>
  <c r="M92" i="38"/>
  <c r="AV91" i="38"/>
  <c r="AP91" i="38"/>
  <c r="AO91" i="38"/>
  <c r="AN91" i="38"/>
  <c r="AM91" i="38"/>
  <c r="AL91" i="38"/>
  <c r="AE91" i="38"/>
  <c r="M91" i="38"/>
  <c r="AV90" i="38"/>
  <c r="AP90" i="38"/>
  <c r="AO90" i="38"/>
  <c r="AN90" i="38"/>
  <c r="AM90" i="38"/>
  <c r="AL90" i="38"/>
  <c r="AE90" i="38"/>
  <c r="M90" i="38"/>
  <c r="AV89" i="38"/>
  <c r="AP89" i="38"/>
  <c r="AO89" i="38"/>
  <c r="AN89" i="38"/>
  <c r="AM89" i="38"/>
  <c r="AL89" i="38"/>
  <c r="AE89" i="38"/>
  <c r="M89" i="38"/>
  <c r="AV88" i="38"/>
  <c r="AP88" i="38"/>
  <c r="AO88" i="38"/>
  <c r="AN88" i="38"/>
  <c r="AM88" i="38"/>
  <c r="AL88" i="38"/>
  <c r="AE88" i="38"/>
  <c r="M88" i="38"/>
  <c r="AV87" i="38"/>
  <c r="AP87" i="38"/>
  <c r="AO87" i="38"/>
  <c r="AN87" i="38"/>
  <c r="AM87" i="38"/>
  <c r="AL87" i="38"/>
  <c r="AE87" i="38"/>
  <c r="M87" i="38"/>
  <c r="AV86" i="38"/>
  <c r="AP86" i="38"/>
  <c r="AO86" i="38"/>
  <c r="AN86" i="38"/>
  <c r="AM86" i="38"/>
  <c r="AL86" i="38"/>
  <c r="AE86" i="38"/>
  <c r="M86" i="38"/>
  <c r="AV85" i="38"/>
  <c r="AP85" i="38"/>
  <c r="AO85" i="38"/>
  <c r="AN85" i="38"/>
  <c r="AM85" i="38"/>
  <c r="AL85" i="38"/>
  <c r="AE85" i="38"/>
  <c r="M85" i="38"/>
  <c r="AV84" i="38"/>
  <c r="AP84" i="38"/>
  <c r="AO84" i="38"/>
  <c r="AN84" i="38"/>
  <c r="AM84" i="38"/>
  <c r="AL84" i="38"/>
  <c r="AE84" i="38"/>
  <c r="M84" i="38"/>
  <c r="AV83" i="38"/>
  <c r="AP83" i="38"/>
  <c r="AO83" i="38"/>
  <c r="AN83" i="38"/>
  <c r="AM83" i="38"/>
  <c r="AL83" i="38"/>
  <c r="AE83" i="38"/>
  <c r="M83" i="38"/>
  <c r="AV82" i="38"/>
  <c r="AP82" i="38"/>
  <c r="AO82" i="38"/>
  <c r="AN82" i="38"/>
  <c r="AM82" i="38"/>
  <c r="AL82" i="38"/>
  <c r="AE82" i="38"/>
  <c r="M82" i="38"/>
  <c r="AV81" i="38"/>
  <c r="AP81" i="38"/>
  <c r="AO81" i="38"/>
  <c r="AN81" i="38"/>
  <c r="AM81" i="38"/>
  <c r="AL81" i="38"/>
  <c r="AE81" i="38"/>
  <c r="M81" i="38"/>
  <c r="AV80" i="38"/>
  <c r="AP80" i="38"/>
  <c r="AO80" i="38"/>
  <c r="AN80" i="38"/>
  <c r="AM80" i="38"/>
  <c r="AL80" i="38"/>
  <c r="AE80" i="38"/>
  <c r="M80" i="38"/>
  <c r="AV79" i="38"/>
  <c r="AP79" i="38"/>
  <c r="AO79" i="38"/>
  <c r="AN79" i="38"/>
  <c r="AM79" i="38"/>
  <c r="AL79" i="38"/>
  <c r="AE79" i="38"/>
  <c r="M79" i="38"/>
  <c r="AV78" i="38"/>
  <c r="AP78" i="38"/>
  <c r="AO78" i="38"/>
  <c r="AN78" i="38"/>
  <c r="AM78" i="38"/>
  <c r="AL78" i="38"/>
  <c r="AE78" i="38"/>
  <c r="M78" i="38"/>
  <c r="AV77" i="38"/>
  <c r="AP77" i="38"/>
  <c r="AO77" i="38"/>
  <c r="AN77" i="38"/>
  <c r="AM77" i="38"/>
  <c r="AL77" i="38"/>
  <c r="AE77" i="38"/>
  <c r="M77" i="38"/>
  <c r="AV76" i="38"/>
  <c r="AP76" i="38"/>
  <c r="AO76" i="38"/>
  <c r="AN76" i="38"/>
  <c r="AM76" i="38"/>
  <c r="AL76" i="38"/>
  <c r="AE76" i="38"/>
  <c r="M76" i="38"/>
  <c r="AV75" i="38"/>
  <c r="AP75" i="38"/>
  <c r="AO75" i="38"/>
  <c r="AN75" i="38"/>
  <c r="AM75" i="38"/>
  <c r="AL75" i="38"/>
  <c r="AE75" i="38"/>
  <c r="M75" i="38"/>
  <c r="AV74" i="38"/>
  <c r="AP74" i="38"/>
  <c r="AO74" i="38"/>
  <c r="AN74" i="38"/>
  <c r="AM74" i="38"/>
  <c r="AV73" i="38"/>
  <c r="AP73" i="38"/>
  <c r="AO73" i="38"/>
  <c r="AN73" i="38"/>
  <c r="AM73" i="38"/>
  <c r="AL73" i="38"/>
  <c r="AE73" i="38"/>
  <c r="M73" i="38"/>
  <c r="AV72" i="38"/>
  <c r="AP72" i="38"/>
  <c r="AO72" i="38"/>
  <c r="AN72" i="38"/>
  <c r="AM72" i="38"/>
  <c r="AL72" i="38"/>
  <c r="AE72" i="38"/>
  <c r="M72" i="38"/>
  <c r="AL70" i="38"/>
  <c r="AV66" i="38"/>
  <c r="AP66" i="38"/>
  <c r="AO66" i="38"/>
  <c r="AN66" i="38"/>
  <c r="AM66" i="38"/>
  <c r="AL66" i="38"/>
  <c r="AE66" i="38"/>
  <c r="AD65" i="38"/>
  <c r="AJ65" i="38" s="1"/>
  <c r="AJ66" i="38" s="1"/>
  <c r="AC65" i="38"/>
  <c r="Z65" i="38"/>
  <c r="AR65" i="38" s="1"/>
  <c r="X65" i="38"/>
  <c r="W65" i="38"/>
  <c r="V65" i="38"/>
  <c r="U65" i="38"/>
  <c r="T65" i="38"/>
  <c r="AG65" i="38" s="1"/>
  <c r="AG66" i="38" s="1"/>
  <c r="AV64" i="38"/>
  <c r="AP64" i="38"/>
  <c r="AO64" i="38"/>
  <c r="AE64" i="38"/>
  <c r="AV63" i="38"/>
  <c r="AP63" i="38"/>
  <c r="AO63" i="38"/>
  <c r="AN63" i="38"/>
  <c r="AM63" i="38"/>
  <c r="AL63" i="38"/>
  <c r="AE63" i="38"/>
  <c r="AV62" i="38"/>
  <c r="AP62" i="38"/>
  <c r="AO62" i="38"/>
  <c r="AN62" i="38"/>
  <c r="AM62" i="38"/>
  <c r="AL62" i="38"/>
  <c r="AE62" i="38"/>
  <c r="AV61" i="38"/>
  <c r="AP61" i="38"/>
  <c r="AO61" i="38"/>
  <c r="AN61" i="38"/>
  <c r="AM61" i="38"/>
  <c r="AL61" i="38"/>
  <c r="AE61" i="38"/>
  <c r="AV60" i="38"/>
  <c r="AP60" i="38"/>
  <c r="AO60" i="38"/>
  <c r="AN60" i="38"/>
  <c r="AM60" i="38"/>
  <c r="AL60" i="38"/>
  <c r="AE60" i="38"/>
  <c r="AV59" i="38"/>
  <c r="AP59" i="38"/>
  <c r="AO59" i="38"/>
  <c r="AN59" i="38"/>
  <c r="AM59" i="38"/>
  <c r="AL59" i="38"/>
  <c r="AE59" i="38"/>
  <c r="AV58" i="38"/>
  <c r="AP58" i="38"/>
  <c r="AO58" i="38"/>
  <c r="AN58" i="38"/>
  <c r="AM58" i="38"/>
  <c r="AL58" i="38"/>
  <c r="AE58" i="38"/>
  <c r="AV57" i="38"/>
  <c r="AP57" i="38"/>
  <c r="AO57" i="38"/>
  <c r="AN57" i="38"/>
  <c r="AM57" i="38"/>
  <c r="AL57" i="38"/>
  <c r="AE57" i="38"/>
  <c r="AV56" i="38"/>
  <c r="AP56" i="38"/>
  <c r="AO56" i="38"/>
  <c r="AN56" i="38"/>
  <c r="AM56" i="38"/>
  <c r="AL56" i="38"/>
  <c r="AE56" i="38"/>
  <c r="AV55" i="38"/>
  <c r="AP55" i="38"/>
  <c r="AO55" i="38"/>
  <c r="AN55" i="38"/>
  <c r="AM55" i="38"/>
  <c r="AL55" i="38"/>
  <c r="AE55" i="38"/>
  <c r="AV54" i="38"/>
  <c r="AP54" i="38"/>
  <c r="AO54" i="38"/>
  <c r="AN54" i="38"/>
  <c r="AM54" i="38"/>
  <c r="AL54" i="38"/>
  <c r="AE54" i="38"/>
  <c r="AV53" i="38"/>
  <c r="AP53" i="38"/>
  <c r="AO53" i="38"/>
  <c r="AN53" i="38"/>
  <c r="AM53" i="38"/>
  <c r="AL53" i="38"/>
  <c r="AE53" i="38"/>
  <c r="AV52" i="38"/>
  <c r="AP52" i="38"/>
  <c r="AO52" i="38"/>
  <c r="AN52" i="38"/>
  <c r="AM52" i="38"/>
  <c r="AL52" i="38"/>
  <c r="AE52" i="38"/>
  <c r="AV51" i="38"/>
  <c r="AP51" i="38"/>
  <c r="AO51" i="38"/>
  <c r="AN51" i="38"/>
  <c r="AM51" i="38"/>
  <c r="AL51" i="38"/>
  <c r="AE51" i="38"/>
  <c r="AV50" i="38"/>
  <c r="AP50" i="38"/>
  <c r="AO50" i="38"/>
  <c r="AN50" i="38"/>
  <c r="AM50" i="38"/>
  <c r="AL50" i="38"/>
  <c r="AE50" i="38"/>
  <c r="AV49" i="38"/>
  <c r="AP49" i="38"/>
  <c r="AO49" i="38"/>
  <c r="AN49" i="38"/>
  <c r="AM49" i="38"/>
  <c r="AL49" i="38"/>
  <c r="AE49" i="38"/>
  <c r="AV48" i="38"/>
  <c r="AP48" i="38"/>
  <c r="AO48" i="38"/>
  <c r="AN48" i="38"/>
  <c r="AM48" i="38"/>
  <c r="AL48" i="38"/>
  <c r="AE48" i="38"/>
  <c r="AV47" i="38"/>
  <c r="AP47" i="38"/>
  <c r="AO47" i="38"/>
  <c r="AN47" i="38"/>
  <c r="AM47" i="38"/>
  <c r="AL47" i="38"/>
  <c r="AE47" i="38"/>
  <c r="AV46" i="38"/>
  <c r="AP46" i="38"/>
  <c r="AO46" i="38"/>
  <c r="AN46" i="38"/>
  <c r="AM46" i="38"/>
  <c r="AL46" i="38"/>
  <c r="AE46" i="38"/>
  <c r="AV45" i="38"/>
  <c r="AP45" i="38"/>
  <c r="AO45" i="38"/>
  <c r="AN45" i="38"/>
  <c r="AM45" i="38"/>
  <c r="AL45" i="38"/>
  <c r="AE45" i="38"/>
  <c r="AV44" i="38"/>
  <c r="AP44" i="38"/>
  <c r="AO44" i="38"/>
  <c r="AN44" i="38"/>
  <c r="AM44" i="38"/>
  <c r="AL44" i="38"/>
  <c r="AE44" i="38"/>
  <c r="AV43" i="38"/>
  <c r="AP43" i="38"/>
  <c r="AO43" i="38"/>
  <c r="AN43" i="38"/>
  <c r="AM43" i="38"/>
  <c r="AL43" i="38"/>
  <c r="AE43" i="38"/>
  <c r="AV42" i="38"/>
  <c r="AP42" i="38"/>
  <c r="AO42" i="38"/>
  <c r="AN42" i="38"/>
  <c r="AM42" i="38"/>
  <c r="AL42" i="38"/>
  <c r="AE42" i="38"/>
  <c r="AV41" i="38"/>
  <c r="AP41" i="38"/>
  <c r="AO41" i="38"/>
  <c r="AN41" i="38"/>
  <c r="AM41" i="38"/>
  <c r="AL41" i="38"/>
  <c r="AE41" i="38"/>
  <c r="AV40" i="38"/>
  <c r="AP40" i="38"/>
  <c r="AO40" i="38"/>
  <c r="AN40" i="38"/>
  <c r="AM40" i="38"/>
  <c r="AL40" i="38"/>
  <c r="AE40" i="38"/>
  <c r="AV39" i="38"/>
  <c r="AP39" i="38"/>
  <c r="AO39" i="38"/>
  <c r="AN39" i="38"/>
  <c r="AM39" i="38"/>
  <c r="AL39" i="38"/>
  <c r="AE39" i="38"/>
  <c r="AL37" i="38"/>
  <c r="AV33" i="38"/>
  <c r="AP33" i="38"/>
  <c r="AO33" i="38"/>
  <c r="AN33" i="38"/>
  <c r="AM33" i="38"/>
  <c r="AL33" i="38"/>
  <c r="AE33" i="38"/>
  <c r="M33" i="38"/>
  <c r="AD32" i="38"/>
  <c r="AJ32" i="38" s="1"/>
  <c r="AJ33" i="38" s="1"/>
  <c r="AC32" i="38"/>
  <c r="AI32" i="38" s="1"/>
  <c r="AI33" i="38" s="1"/>
  <c r="Z32" i="38"/>
  <c r="X32" i="38"/>
  <c r="W32" i="38"/>
  <c r="V32" i="38"/>
  <c r="U32" i="38"/>
  <c r="T32" i="38"/>
  <c r="AG32" i="38" s="1"/>
  <c r="AG33" i="38" s="1"/>
  <c r="L32" i="38"/>
  <c r="R32" i="38" s="1"/>
  <c r="R33" i="38" s="1"/>
  <c r="K32" i="38"/>
  <c r="H32" i="38"/>
  <c r="AR32" i="38" s="1"/>
  <c r="F32" i="38"/>
  <c r="E32" i="38"/>
  <c r="D32" i="38"/>
  <c r="C32" i="38"/>
  <c r="B32" i="38"/>
  <c r="O32" i="38" s="1"/>
  <c r="O33" i="38" s="1"/>
  <c r="AV31" i="38"/>
  <c r="AP31" i="38"/>
  <c r="AO31" i="38"/>
  <c r="AN31" i="38"/>
  <c r="AM31" i="38"/>
  <c r="AL31" i="38"/>
  <c r="AE31" i="38"/>
  <c r="M31" i="38"/>
  <c r="AV30" i="38"/>
  <c r="AP30" i="38"/>
  <c r="AO30" i="38"/>
  <c r="AN30" i="38"/>
  <c r="AM30" i="38"/>
  <c r="AL30" i="38"/>
  <c r="AE30" i="38"/>
  <c r="M30" i="38"/>
  <c r="AV29" i="38"/>
  <c r="AP29" i="38"/>
  <c r="AO29" i="38"/>
  <c r="AN29" i="38"/>
  <c r="AM29" i="38"/>
  <c r="AL29" i="38"/>
  <c r="AE29" i="38"/>
  <c r="M29" i="38"/>
  <c r="AV28" i="38"/>
  <c r="AP28" i="38"/>
  <c r="AO28" i="38"/>
  <c r="AN28" i="38"/>
  <c r="AM28" i="38"/>
  <c r="AL28" i="38"/>
  <c r="AE28" i="38"/>
  <c r="M28" i="38"/>
  <c r="AV27" i="38"/>
  <c r="AP27" i="38"/>
  <c r="AO27" i="38"/>
  <c r="AN27" i="38"/>
  <c r="AM27" i="38"/>
  <c r="AL27" i="38"/>
  <c r="AE27" i="38"/>
  <c r="M27" i="38"/>
  <c r="AV26" i="38"/>
  <c r="AP26" i="38"/>
  <c r="AO26" i="38"/>
  <c r="AN26" i="38"/>
  <c r="AM26" i="38"/>
  <c r="AL26" i="38"/>
  <c r="AE26" i="38"/>
  <c r="M26" i="38"/>
  <c r="AV25" i="38"/>
  <c r="AP25" i="38"/>
  <c r="AO25" i="38"/>
  <c r="AN25" i="38"/>
  <c r="AM25" i="38"/>
  <c r="AL25" i="38"/>
  <c r="AE25" i="38"/>
  <c r="M25" i="38"/>
  <c r="AV24" i="38"/>
  <c r="AP24" i="38"/>
  <c r="AO24" i="38"/>
  <c r="AN24" i="38"/>
  <c r="AM24" i="38"/>
  <c r="AL24" i="38"/>
  <c r="AE24" i="38"/>
  <c r="M24" i="38"/>
  <c r="AV23" i="38"/>
  <c r="AP23" i="38"/>
  <c r="AO23" i="38"/>
  <c r="AN23" i="38"/>
  <c r="AM23" i="38"/>
  <c r="AL23" i="38"/>
  <c r="AE23" i="38"/>
  <c r="M23" i="38"/>
  <c r="AV22" i="38"/>
  <c r="AP22" i="38"/>
  <c r="AO22" i="38"/>
  <c r="AN22" i="38"/>
  <c r="AM22" i="38"/>
  <c r="AL22" i="38"/>
  <c r="AE22" i="38"/>
  <c r="M22" i="38"/>
  <c r="AV21" i="38"/>
  <c r="AP21" i="38"/>
  <c r="AO21" i="38"/>
  <c r="AN21" i="38"/>
  <c r="AM21" i="38"/>
  <c r="AL21" i="38"/>
  <c r="AE21" i="38"/>
  <c r="M21" i="38"/>
  <c r="AV20" i="38"/>
  <c r="AP20" i="38"/>
  <c r="AO20" i="38"/>
  <c r="AN20" i="38"/>
  <c r="AM20" i="38"/>
  <c r="AL20" i="38"/>
  <c r="AE20" i="38"/>
  <c r="M20" i="38"/>
  <c r="AV19" i="38"/>
  <c r="AP19" i="38"/>
  <c r="AO19" i="38"/>
  <c r="AN19" i="38"/>
  <c r="AM19" i="38"/>
  <c r="AL19" i="38"/>
  <c r="AE19" i="38"/>
  <c r="M19" i="38"/>
  <c r="AV18" i="38"/>
  <c r="AP18" i="38"/>
  <c r="AO18" i="38"/>
  <c r="AN18" i="38"/>
  <c r="AM18" i="38"/>
  <c r="AL18" i="38"/>
  <c r="AE18" i="38"/>
  <c r="M18" i="38"/>
  <c r="AV17" i="38"/>
  <c r="AP17" i="38"/>
  <c r="AO17" i="38"/>
  <c r="AN17" i="38"/>
  <c r="AM17" i="38"/>
  <c r="AL17" i="38"/>
  <c r="AE17" i="38"/>
  <c r="M17" i="38"/>
  <c r="AV16" i="38"/>
  <c r="AP16" i="38"/>
  <c r="AO16" i="38"/>
  <c r="AN16" i="38"/>
  <c r="AM16" i="38"/>
  <c r="AL16" i="38"/>
  <c r="AE16" i="38"/>
  <c r="M16" i="38"/>
  <c r="AV15" i="38"/>
  <c r="AP15" i="38"/>
  <c r="AO15" i="38"/>
  <c r="AN15" i="38"/>
  <c r="AM15" i="38"/>
  <c r="AL15" i="38"/>
  <c r="AE15" i="38"/>
  <c r="M15" i="38"/>
  <c r="AV14" i="38"/>
  <c r="AP14" i="38"/>
  <c r="AO14" i="38"/>
  <c r="AN14" i="38"/>
  <c r="AM14" i="38"/>
  <c r="AL14" i="38"/>
  <c r="AE14" i="38"/>
  <c r="M14" i="38"/>
  <c r="AV13" i="38"/>
  <c r="AP13" i="38"/>
  <c r="AO13" i="38"/>
  <c r="AN13" i="38"/>
  <c r="AM13" i="38"/>
  <c r="AL13" i="38"/>
  <c r="AE13" i="38"/>
  <c r="M13" i="38"/>
  <c r="AV12" i="38"/>
  <c r="AP12" i="38"/>
  <c r="AO12" i="38"/>
  <c r="AN12" i="38"/>
  <c r="AM12" i="38"/>
  <c r="AL12" i="38"/>
  <c r="AE12" i="38"/>
  <c r="M12" i="38"/>
  <c r="AV11" i="38"/>
  <c r="AP11" i="38"/>
  <c r="AO11" i="38"/>
  <c r="AN11" i="38"/>
  <c r="AM11" i="38"/>
  <c r="AL11" i="38"/>
  <c r="AE11" i="38"/>
  <c r="M11" i="38"/>
  <c r="AV10" i="38"/>
  <c r="AP10" i="38"/>
  <c r="AO10" i="38"/>
  <c r="AN10" i="38"/>
  <c r="AM10" i="38"/>
  <c r="AL10" i="38"/>
  <c r="AE10" i="38"/>
  <c r="M10" i="38"/>
  <c r="AV9" i="38"/>
  <c r="AP9" i="38"/>
  <c r="AO9" i="38"/>
  <c r="AN9" i="38"/>
  <c r="AM9" i="38"/>
  <c r="AL9" i="38"/>
  <c r="AE9" i="38"/>
  <c r="M9" i="38"/>
  <c r="AV8" i="38"/>
  <c r="AP8" i="38"/>
  <c r="AO8" i="38"/>
  <c r="AN8" i="38"/>
  <c r="AM8" i="38"/>
  <c r="AL8" i="38"/>
  <c r="AE8" i="38"/>
  <c r="M8" i="38"/>
  <c r="AV7" i="38"/>
  <c r="AP7" i="38"/>
  <c r="AO7" i="38"/>
  <c r="AN7" i="38"/>
  <c r="AM7" i="38"/>
  <c r="AL7" i="38"/>
  <c r="AE7" i="38"/>
  <c r="M7" i="38"/>
  <c r="AL5" i="38"/>
  <c r="AU99" i="38" l="1"/>
  <c r="Q99" i="38"/>
  <c r="Q100" i="38" s="1"/>
  <c r="AU65" i="38"/>
  <c r="AI65" i="38"/>
  <c r="AI66" i="38" s="1"/>
  <c r="Q32" i="38"/>
  <c r="Q33" i="38" s="1"/>
  <c r="AU32" i="38"/>
  <c r="M65" i="38"/>
  <c r="AW72" i="38"/>
  <c r="AW74" i="38"/>
  <c r="AW76" i="38"/>
  <c r="AW78" i="38"/>
  <c r="AW80" i="38"/>
  <c r="AW82" i="38"/>
  <c r="AW84" i="38"/>
  <c r="AW86" i="38"/>
  <c r="AW88" i="38"/>
  <c r="AW90" i="38"/>
  <c r="AW73" i="38"/>
  <c r="AW75" i="38"/>
  <c r="AW77" i="38"/>
  <c r="AW79" i="38"/>
  <c r="AW81" i="38"/>
  <c r="AW83" i="38"/>
  <c r="AW85" i="38"/>
  <c r="AW87" i="38"/>
  <c r="AW89" i="38"/>
  <c r="AW91" i="38"/>
  <c r="AW92" i="38"/>
  <c r="AW93" i="38"/>
  <c r="AW94" i="38"/>
  <c r="AW96" i="38"/>
  <c r="AW97" i="38"/>
  <c r="AW40" i="38"/>
  <c r="AW42" i="38"/>
  <c r="AW44" i="38"/>
  <c r="AW46" i="38"/>
  <c r="AW48" i="38"/>
  <c r="AW50" i="38"/>
  <c r="AW52" i="38"/>
  <c r="AW54" i="38"/>
  <c r="AW56" i="38"/>
  <c r="AW58" i="38"/>
  <c r="AW60" i="38"/>
  <c r="AW62" i="38"/>
  <c r="AW64" i="38"/>
  <c r="M32" i="38"/>
  <c r="AW95" i="38"/>
  <c r="AW98" i="38"/>
  <c r="AL99" i="38"/>
  <c r="AN99" i="38"/>
  <c r="AP99" i="38"/>
  <c r="M99" i="38"/>
  <c r="AO99" i="38"/>
  <c r="AW66" i="38"/>
  <c r="AM65" i="38"/>
  <c r="AO65" i="38"/>
  <c r="AV65" i="38"/>
  <c r="AW39" i="38"/>
  <c r="AW41" i="38"/>
  <c r="AW43" i="38"/>
  <c r="AW45" i="38"/>
  <c r="AW47" i="38"/>
  <c r="AW49" i="38"/>
  <c r="AW51" i="38"/>
  <c r="AW53" i="38"/>
  <c r="AW55" i="38"/>
  <c r="AW57" i="38"/>
  <c r="AW59" i="38"/>
  <c r="AW61" i="38"/>
  <c r="AW63" i="38"/>
  <c r="AL65" i="38"/>
  <c r="AP65" i="38"/>
  <c r="AW33" i="38"/>
  <c r="AW8" i="38"/>
  <c r="AW10" i="38"/>
  <c r="AW12" i="38"/>
  <c r="AW14" i="38"/>
  <c r="AW16" i="38"/>
  <c r="AW18" i="38"/>
  <c r="AW20" i="38"/>
  <c r="AW22" i="38"/>
  <c r="AW24" i="38"/>
  <c r="AW26" i="38"/>
  <c r="AW28" i="38"/>
  <c r="AW30" i="38"/>
  <c r="AO32" i="38"/>
  <c r="AW7" i="38"/>
  <c r="AW9" i="38"/>
  <c r="AW11" i="38"/>
  <c r="AW13" i="38"/>
  <c r="AW15" i="38"/>
  <c r="AW17" i="38"/>
  <c r="AW19" i="38"/>
  <c r="AW21" i="38"/>
  <c r="AW23" i="38"/>
  <c r="AW25" i="38"/>
  <c r="AW27" i="38"/>
  <c r="AW29" i="38"/>
  <c r="AW31" i="38"/>
  <c r="AM32" i="38"/>
  <c r="AV32" i="38"/>
  <c r="AL32" i="38"/>
  <c r="AN32" i="38"/>
  <c r="AP32" i="38"/>
  <c r="AE65" i="38"/>
  <c r="AN65" i="38"/>
  <c r="AE32" i="38"/>
  <c r="AE99" i="38"/>
  <c r="AV99" i="38"/>
  <c r="Y95" i="3"/>
  <c r="AH95" i="3" s="1"/>
  <c r="AH96" i="3" s="1"/>
  <c r="G95" i="3"/>
  <c r="P95" i="3" s="1"/>
  <c r="P96" i="3" s="1"/>
  <c r="Y61" i="3"/>
  <c r="AH61" i="3" s="1"/>
  <c r="AH62" i="3" s="1"/>
  <c r="AW99" i="38" l="1"/>
  <c r="AW65" i="38"/>
  <c r="AQ95" i="3"/>
  <c r="AW32" i="38"/>
  <c r="G61" i="3"/>
  <c r="G32" i="3"/>
  <c r="Z13" i="2"/>
  <c r="AD13" i="2"/>
  <c r="AE13" i="2"/>
  <c r="AQ61" i="3" l="1"/>
  <c r="P61" i="3"/>
  <c r="AQ32" i="3"/>
  <c r="P32" i="3"/>
  <c r="P33" i="3" s="1"/>
  <c r="AV13" i="2"/>
  <c r="AD20" i="2"/>
  <c r="AE20" i="2"/>
  <c r="Z20" i="2"/>
  <c r="AF13" i="2"/>
  <c r="H13" i="2"/>
  <c r="I13" i="2"/>
  <c r="M13" i="2"/>
  <c r="AR60" i="2"/>
  <c r="AI12" i="2" l="1"/>
  <c r="AI14" i="2"/>
  <c r="AI9" i="2"/>
  <c r="AI18" i="2"/>
  <c r="AI15" i="2"/>
  <c r="AI8" i="2"/>
  <c r="AI16" i="2"/>
  <c r="AI17" i="2"/>
  <c r="AI11" i="2"/>
  <c r="AI19" i="2"/>
  <c r="AI7" i="2"/>
  <c r="AI10" i="2"/>
  <c r="AI13" i="2"/>
  <c r="AJ13" i="2"/>
  <c r="AJ7" i="2"/>
  <c r="AV20" i="2"/>
  <c r="AJ8" i="2"/>
  <c r="AJ16" i="2"/>
  <c r="AJ9" i="2"/>
  <c r="AJ17" i="2"/>
  <c r="AJ18" i="2"/>
  <c r="AJ11" i="2"/>
  <c r="AJ19" i="2"/>
  <c r="AJ12" i="2"/>
  <c r="AJ14" i="2"/>
  <c r="AJ15" i="2"/>
  <c r="AJ10" i="2"/>
  <c r="H20" i="2"/>
  <c r="Q13" i="2" s="1"/>
  <c r="AK16" i="2"/>
  <c r="AK11" i="2"/>
  <c r="AK19" i="2"/>
  <c r="AK14" i="2"/>
  <c r="AK8" i="2"/>
  <c r="AK18" i="2"/>
  <c r="AK9" i="2"/>
  <c r="AK17" i="2"/>
  <c r="AK12" i="2"/>
  <c r="AK15" i="2"/>
  <c r="AK10" i="2"/>
  <c r="AK13" i="2"/>
  <c r="AW13" i="2"/>
  <c r="AX13" i="2" s="1"/>
  <c r="I20" i="2"/>
  <c r="AS20" i="2" s="1"/>
  <c r="AS13" i="2"/>
  <c r="AR13" i="2"/>
  <c r="AF20" i="2"/>
  <c r="AK20" i="2"/>
  <c r="M20" i="2"/>
  <c r="S7" i="2" s="1"/>
  <c r="N13" i="2"/>
  <c r="AP72" i="24"/>
  <c r="AP73" i="24"/>
  <c r="AP74" i="24"/>
  <c r="AP67" i="24"/>
  <c r="AP68" i="24"/>
  <c r="AW68" i="24"/>
  <c r="AP69" i="24"/>
  <c r="AW69" i="24"/>
  <c r="AP70" i="24"/>
  <c r="AW70" i="24"/>
  <c r="AP57" i="24"/>
  <c r="AP58" i="24"/>
  <c r="AP59" i="24"/>
  <c r="AP60" i="24"/>
  <c r="AP61" i="24"/>
  <c r="AP62" i="24"/>
  <c r="AP63" i="24"/>
  <c r="AP64" i="24"/>
  <c r="AP65" i="24"/>
  <c r="AP55" i="24"/>
  <c r="AP43" i="24"/>
  <c r="AP44" i="24"/>
  <c r="AP45" i="24"/>
  <c r="AP46" i="24"/>
  <c r="AP47" i="24"/>
  <c r="AP48" i="24"/>
  <c r="AP49" i="24"/>
  <c r="AP50" i="24"/>
  <c r="AP51" i="24"/>
  <c r="AP52" i="24"/>
  <c r="AP53" i="24"/>
  <c r="AP42" i="24"/>
  <c r="AP31" i="24"/>
  <c r="AP32" i="24"/>
  <c r="AP33" i="24"/>
  <c r="AP34" i="24"/>
  <c r="AP35" i="24"/>
  <c r="AP36" i="24"/>
  <c r="AP37" i="24"/>
  <c r="AP38" i="24"/>
  <c r="AP39" i="24"/>
  <c r="AP40" i="24"/>
  <c r="AP19" i="24"/>
  <c r="AP20" i="24"/>
  <c r="AP21" i="24"/>
  <c r="AP22" i="24"/>
  <c r="AP23" i="24"/>
  <c r="AP24" i="24"/>
  <c r="AP25" i="24"/>
  <c r="AP30" i="24"/>
  <c r="AP7" i="24"/>
  <c r="AP8" i="24"/>
  <c r="AP9" i="24"/>
  <c r="AP10" i="24"/>
  <c r="AP11" i="24"/>
  <c r="AP12" i="24"/>
  <c r="AP13" i="24"/>
  <c r="AP14" i="24"/>
  <c r="AP15" i="24"/>
  <c r="AP16" i="24"/>
  <c r="AP18" i="24"/>
  <c r="X75" i="24"/>
  <c r="Y75" i="24"/>
  <c r="D75" i="24"/>
  <c r="E75" i="24"/>
  <c r="F75" i="24"/>
  <c r="G75" i="24"/>
  <c r="L75" i="24"/>
  <c r="AV75" i="24" s="1"/>
  <c r="M75" i="24"/>
  <c r="AO71" i="24"/>
  <c r="AI20" i="2" l="1"/>
  <c r="AK7" i="2"/>
  <c r="AR20" i="2"/>
  <c r="AJ20" i="2"/>
  <c r="Q12" i="2"/>
  <c r="Q14" i="2"/>
  <c r="Q15" i="2"/>
  <c r="Q8" i="2"/>
  <c r="Q16" i="2"/>
  <c r="Q9" i="2"/>
  <c r="Q17" i="2"/>
  <c r="Q19" i="2"/>
  <c r="Q18" i="2"/>
  <c r="Q11" i="2"/>
  <c r="Q7" i="2"/>
  <c r="Q10" i="2"/>
  <c r="R11" i="24"/>
  <c r="R19" i="24"/>
  <c r="R27" i="24"/>
  <c r="R35" i="24"/>
  <c r="R43" i="24"/>
  <c r="R51" i="24"/>
  <c r="R59" i="24"/>
  <c r="R67" i="24"/>
  <c r="R6" i="24"/>
  <c r="R14" i="24"/>
  <c r="R22" i="24"/>
  <c r="R30" i="24"/>
  <c r="R38" i="24"/>
  <c r="R46" i="24"/>
  <c r="R62" i="24"/>
  <c r="R70" i="24"/>
  <c r="R16" i="24"/>
  <c r="R40" i="24"/>
  <c r="R64" i="24"/>
  <c r="R9" i="24"/>
  <c r="R25" i="24"/>
  <c r="R33" i="24"/>
  <c r="R49" i="24"/>
  <c r="R57" i="24"/>
  <c r="R65" i="24"/>
  <c r="R73" i="24"/>
  <c r="R12" i="24"/>
  <c r="R20" i="24"/>
  <c r="R28" i="24"/>
  <c r="R36" i="24"/>
  <c r="R44" i="24"/>
  <c r="R52" i="24"/>
  <c r="R60" i="24"/>
  <c r="R68" i="24"/>
  <c r="R24" i="24"/>
  <c r="R7" i="24"/>
  <c r="R15" i="24"/>
  <c r="R23" i="24"/>
  <c r="R31" i="24"/>
  <c r="R39" i="24"/>
  <c r="R47" i="24"/>
  <c r="R55" i="24"/>
  <c r="R63" i="24"/>
  <c r="R10" i="24"/>
  <c r="R18" i="24"/>
  <c r="R26" i="24"/>
  <c r="R34" i="24"/>
  <c r="R42" i="24"/>
  <c r="R50" i="24"/>
  <c r="R58" i="24"/>
  <c r="R74" i="24"/>
  <c r="R32" i="24"/>
  <c r="R48" i="24"/>
  <c r="R56" i="24"/>
  <c r="R13" i="24"/>
  <c r="R21" i="24"/>
  <c r="R37" i="24"/>
  <c r="R45" i="24"/>
  <c r="R53" i="24"/>
  <c r="R61" i="24"/>
  <c r="R69" i="24"/>
  <c r="R8" i="24"/>
  <c r="R72" i="24"/>
  <c r="R17" i="24"/>
  <c r="R66" i="24"/>
  <c r="R29" i="24"/>
  <c r="R41" i="24"/>
  <c r="R71" i="24"/>
  <c r="R54" i="24"/>
  <c r="S8" i="24"/>
  <c r="S16" i="24"/>
  <c r="S24" i="24"/>
  <c r="S32" i="24"/>
  <c r="S40" i="24"/>
  <c r="S48" i="24"/>
  <c r="S56" i="24"/>
  <c r="S64" i="24"/>
  <c r="S72" i="24"/>
  <c r="S21" i="24"/>
  <c r="S11" i="24"/>
  <c r="S19" i="24"/>
  <c r="S27" i="24"/>
  <c r="S35" i="24"/>
  <c r="S43" i="24"/>
  <c r="S51" i="24"/>
  <c r="S59" i="24"/>
  <c r="S67" i="24"/>
  <c r="S53" i="24"/>
  <c r="S14" i="24"/>
  <c r="S22" i="24"/>
  <c r="S30" i="24"/>
  <c r="S38" i="24"/>
  <c r="S46" i="24"/>
  <c r="S62" i="24"/>
  <c r="S70" i="24"/>
  <c r="S45" i="24"/>
  <c r="S6" i="24"/>
  <c r="S9" i="24"/>
  <c r="S25" i="24"/>
  <c r="S33" i="24"/>
  <c r="S49" i="24"/>
  <c r="S57" i="24"/>
  <c r="S65" i="24"/>
  <c r="S73" i="24"/>
  <c r="S12" i="24"/>
  <c r="S20" i="24"/>
  <c r="S28" i="24"/>
  <c r="S36" i="24"/>
  <c r="S44" i="24"/>
  <c r="S52" i="24"/>
  <c r="S60" i="24"/>
  <c r="S68" i="24"/>
  <c r="S7" i="24"/>
  <c r="S15" i="24"/>
  <c r="S23" i="24"/>
  <c r="S31" i="24"/>
  <c r="S39" i="24"/>
  <c r="S47" i="24"/>
  <c r="S55" i="24"/>
  <c r="S63" i="24"/>
  <c r="S13" i="24"/>
  <c r="S37" i="24"/>
  <c r="S69" i="24"/>
  <c r="S10" i="24"/>
  <c r="S18" i="24"/>
  <c r="S26" i="24"/>
  <c r="S34" i="24"/>
  <c r="S42" i="24"/>
  <c r="S50" i="24"/>
  <c r="S58" i="24"/>
  <c r="S74" i="24"/>
  <c r="S61" i="24"/>
  <c r="S17" i="24"/>
  <c r="S41" i="24"/>
  <c r="S66" i="24"/>
  <c r="S29" i="24"/>
  <c r="S71" i="24"/>
  <c r="S54" i="24"/>
  <c r="S18" i="2"/>
  <c r="S16" i="2"/>
  <c r="S11" i="2"/>
  <c r="S19" i="2"/>
  <c r="S14" i="2"/>
  <c r="S8" i="2"/>
  <c r="S9" i="2"/>
  <c r="S17" i="2"/>
  <c r="S12" i="2"/>
  <c r="S15" i="2"/>
  <c r="S10" i="2"/>
  <c r="S13" i="2"/>
  <c r="AQ75" i="24"/>
  <c r="AW20" i="2"/>
  <c r="AX20" i="2" s="1"/>
  <c r="AW75" i="24"/>
  <c r="N20" i="2"/>
  <c r="AX71" i="24"/>
  <c r="AN71" i="24"/>
  <c r="AP66" i="24"/>
  <c r="N75" i="24"/>
  <c r="AP41" i="24"/>
  <c r="AP75" i="24"/>
  <c r="AP54" i="24"/>
  <c r="Q20" i="2" l="1"/>
  <c r="R75" i="24"/>
  <c r="S75" i="24"/>
  <c r="S20" i="2"/>
  <c r="AP17" i="24"/>
  <c r="AV96" i="3"/>
  <c r="AV62" i="3"/>
  <c r="W95" i="3"/>
  <c r="E95" i="3"/>
  <c r="W61" i="3"/>
  <c r="E61" i="3"/>
  <c r="F61" i="3"/>
  <c r="E32" i="3"/>
  <c r="AO32" i="3" s="1"/>
  <c r="AP60" i="2"/>
  <c r="AQ60" i="2"/>
  <c r="AO95" i="3" l="1"/>
  <c r="AO61" i="3"/>
  <c r="X13" i="2"/>
  <c r="Y13" i="2"/>
  <c r="F13" i="2"/>
  <c r="F20" i="2" s="1"/>
  <c r="G13" i="2"/>
  <c r="G20" i="2" s="1"/>
  <c r="AP6" i="24"/>
  <c r="AP13" i="2" l="1"/>
  <c r="X20" i="2"/>
  <c r="AP20" i="2" s="1"/>
  <c r="AQ13" i="2"/>
  <c r="Y20" i="2"/>
  <c r="AQ20" i="2" s="1"/>
  <c r="X95" i="3"/>
  <c r="F95" i="3"/>
  <c r="X61" i="3"/>
  <c r="AP61" i="3" s="1"/>
  <c r="T61" i="3"/>
  <c r="AG61" i="3" s="1"/>
  <c r="AG62" i="3" s="1"/>
  <c r="U61" i="3"/>
  <c r="V61" i="3"/>
  <c r="AC61" i="3"/>
  <c r="AI61" i="3" s="1"/>
  <c r="AI62" i="3" s="1"/>
  <c r="AD61" i="3"/>
  <c r="AJ61" i="3" s="1"/>
  <c r="AJ62" i="3" s="1"/>
  <c r="F32" i="3"/>
  <c r="AP32" i="3" s="1"/>
  <c r="AP95" i="3" l="1"/>
  <c r="D13" i="2"/>
  <c r="D20" i="2" s="1"/>
  <c r="E13" i="2"/>
  <c r="E20" i="2" s="1"/>
  <c r="AM61" i="24" l="1"/>
  <c r="AN61" i="24"/>
  <c r="AO61" i="24"/>
  <c r="AW61" i="24"/>
  <c r="AM62" i="24"/>
  <c r="AN62" i="24"/>
  <c r="AO62" i="24"/>
  <c r="AW62" i="24"/>
  <c r="AM63" i="24"/>
  <c r="AN63" i="24"/>
  <c r="AO63" i="24"/>
  <c r="AW63" i="24"/>
  <c r="AW6" i="24"/>
  <c r="AW7" i="24"/>
  <c r="AW8" i="24"/>
  <c r="AW9" i="24"/>
  <c r="AW10" i="24"/>
  <c r="AW11" i="24"/>
  <c r="AW12" i="24"/>
  <c r="AW13" i="24"/>
  <c r="AW14" i="24"/>
  <c r="AW15" i="24"/>
  <c r="AW16" i="24"/>
  <c r="AW18" i="24"/>
  <c r="AW19" i="24"/>
  <c r="AW20" i="24"/>
  <c r="AW21" i="24"/>
  <c r="AW22" i="24"/>
  <c r="AW23" i="24"/>
  <c r="AW24" i="24"/>
  <c r="AW25" i="24"/>
  <c r="AW30" i="24"/>
  <c r="AW31" i="24"/>
  <c r="AW32" i="24"/>
  <c r="AW33" i="24"/>
  <c r="AW34" i="24"/>
  <c r="AW35" i="24"/>
  <c r="AW36" i="24"/>
  <c r="AW37" i="24"/>
  <c r="AW38" i="24"/>
  <c r="AW39" i="24"/>
  <c r="AW40" i="24"/>
  <c r="AW42" i="24"/>
  <c r="AW43" i="24"/>
  <c r="AW44" i="24"/>
  <c r="AW45" i="24"/>
  <c r="AW46" i="24"/>
  <c r="AW47" i="24"/>
  <c r="AW48" i="24"/>
  <c r="AW49" i="24"/>
  <c r="AW50" i="24"/>
  <c r="AW51" i="24"/>
  <c r="AW52" i="24"/>
  <c r="AW53" i="24"/>
  <c r="AW55" i="24"/>
  <c r="AW56" i="24"/>
  <c r="AW57" i="24"/>
  <c r="AW58" i="24"/>
  <c r="AW59" i="24"/>
  <c r="AW60" i="24"/>
  <c r="AW64" i="24"/>
  <c r="AW65" i="24"/>
  <c r="AW67" i="24"/>
  <c r="AW72" i="24"/>
  <c r="AW73" i="24"/>
  <c r="AW74" i="24"/>
  <c r="AF7" i="24"/>
  <c r="AF8" i="24"/>
  <c r="AF9" i="24"/>
  <c r="AF10" i="24"/>
  <c r="AF11" i="24"/>
  <c r="AF12" i="24"/>
  <c r="AF13" i="24"/>
  <c r="AF14" i="24"/>
  <c r="AF15" i="24"/>
  <c r="AF16" i="24"/>
  <c r="AF18" i="24"/>
  <c r="AF19" i="24"/>
  <c r="AF20" i="24"/>
  <c r="AF21" i="24"/>
  <c r="AF22" i="24"/>
  <c r="AF23" i="24"/>
  <c r="AF24" i="24"/>
  <c r="AF25" i="24"/>
  <c r="AF26" i="24"/>
  <c r="AF27" i="24"/>
  <c r="AF28" i="24"/>
  <c r="AF30" i="24"/>
  <c r="AF31" i="24"/>
  <c r="AF32" i="24"/>
  <c r="AF33" i="24"/>
  <c r="AF34" i="24"/>
  <c r="AF35" i="24"/>
  <c r="AF36" i="24"/>
  <c r="AF37" i="24"/>
  <c r="AF38" i="24"/>
  <c r="AF39" i="24"/>
  <c r="AF40" i="24"/>
  <c r="AF42" i="24"/>
  <c r="AF43" i="24"/>
  <c r="AF44" i="24"/>
  <c r="AF45" i="24"/>
  <c r="AF46" i="24"/>
  <c r="AF47" i="24"/>
  <c r="AF48" i="24"/>
  <c r="AF49" i="24"/>
  <c r="AF50" i="24"/>
  <c r="AF51" i="24"/>
  <c r="AF52" i="24"/>
  <c r="AF53" i="24"/>
  <c r="AF55" i="24"/>
  <c r="AF57" i="24"/>
  <c r="AF58" i="24"/>
  <c r="AF59" i="24"/>
  <c r="AF60" i="24"/>
  <c r="AF61" i="24"/>
  <c r="AF62" i="24"/>
  <c r="AF63" i="24"/>
  <c r="AF64" i="24"/>
  <c r="AF65" i="24"/>
  <c r="AF67" i="24"/>
  <c r="AF68" i="24"/>
  <c r="AF69" i="24"/>
  <c r="AF70" i="24"/>
  <c r="AF6" i="24"/>
  <c r="AF41" i="24"/>
  <c r="N18" i="24"/>
  <c r="N19" i="24"/>
  <c r="N20" i="24"/>
  <c r="N21" i="24"/>
  <c r="N22" i="24"/>
  <c r="N23" i="24"/>
  <c r="N24" i="24"/>
  <c r="N25" i="24"/>
  <c r="N26" i="24"/>
  <c r="N27" i="24"/>
  <c r="N28" i="24"/>
  <c r="N30" i="24"/>
  <c r="N31" i="24"/>
  <c r="N32" i="24"/>
  <c r="N33" i="24"/>
  <c r="N34" i="24"/>
  <c r="N35" i="24"/>
  <c r="N36" i="24"/>
  <c r="N37" i="24"/>
  <c r="N38" i="24"/>
  <c r="N39" i="24"/>
  <c r="N40" i="24"/>
  <c r="N42" i="24"/>
  <c r="N43" i="24"/>
  <c r="N44" i="24"/>
  <c r="N45" i="24"/>
  <c r="N46" i="24"/>
  <c r="N47" i="24"/>
  <c r="N48" i="24"/>
  <c r="N49" i="24"/>
  <c r="N50" i="24"/>
  <c r="N51" i="24"/>
  <c r="N52" i="24"/>
  <c r="N53" i="24"/>
  <c r="N55" i="24"/>
  <c r="N57" i="24"/>
  <c r="N58" i="24"/>
  <c r="N59" i="24"/>
  <c r="N60" i="24"/>
  <c r="N61" i="24"/>
  <c r="N62" i="24"/>
  <c r="N63" i="24"/>
  <c r="N64" i="24"/>
  <c r="N65" i="24"/>
  <c r="N67" i="24"/>
  <c r="N68" i="24"/>
  <c r="N69" i="24"/>
  <c r="N70" i="24"/>
  <c r="N72" i="24"/>
  <c r="N73" i="24"/>
  <c r="N74" i="24"/>
  <c r="N6" i="24"/>
  <c r="AW66" i="24"/>
  <c r="AW41" i="24"/>
  <c r="AW17" i="24"/>
  <c r="AX29" i="24" l="1"/>
  <c r="AX41" i="24"/>
  <c r="AX66" i="24"/>
  <c r="AF54" i="24"/>
  <c r="AX60" i="24"/>
  <c r="AX59" i="24"/>
  <c r="AX58" i="24"/>
  <c r="AX57" i="24"/>
  <c r="AX55" i="24"/>
  <c r="AX42" i="24"/>
  <c r="AX40" i="24"/>
  <c r="AX39" i="24"/>
  <c r="AX38" i="24"/>
  <c r="AX37" i="24"/>
  <c r="AX36" i="24"/>
  <c r="AX35" i="24"/>
  <c r="AX34" i="24"/>
  <c r="AX33" i="24"/>
  <c r="AX32" i="24"/>
  <c r="AX31" i="24"/>
  <c r="AX30" i="24"/>
  <c r="AX28" i="24"/>
  <c r="AX27" i="24"/>
  <c r="AX26" i="24"/>
  <c r="AX25" i="24"/>
  <c r="AX24" i="24"/>
  <c r="AX23" i="24"/>
  <c r="AX22" i="24"/>
  <c r="AX21" i="24"/>
  <c r="AX20" i="24"/>
  <c r="AX19" i="24"/>
  <c r="AX18" i="24"/>
  <c r="AX6" i="24"/>
  <c r="AX63" i="24"/>
  <c r="AX61" i="24"/>
  <c r="AW54" i="24"/>
  <c r="AX53" i="24"/>
  <c r="AX52" i="24"/>
  <c r="AX51" i="24"/>
  <c r="AX50" i="24"/>
  <c r="AX49" i="24"/>
  <c r="AX48" i="24"/>
  <c r="AX47" i="24"/>
  <c r="AX46" i="24"/>
  <c r="AX45" i="24"/>
  <c r="AX44" i="24"/>
  <c r="AX43" i="24"/>
  <c r="AX16" i="24"/>
  <c r="AX15" i="24"/>
  <c r="AX14" i="24"/>
  <c r="AX13" i="24"/>
  <c r="AX12" i="24"/>
  <c r="AX11" i="24"/>
  <c r="AX10" i="24"/>
  <c r="AX9" i="24"/>
  <c r="AX8" i="24"/>
  <c r="AX7" i="24"/>
  <c r="AF66" i="24"/>
  <c r="AX70" i="24"/>
  <c r="AX69" i="24"/>
  <c r="AX68" i="24"/>
  <c r="AX67" i="24"/>
  <c r="AX65" i="24"/>
  <c r="AX64" i="24"/>
  <c r="AX62" i="24"/>
  <c r="AF29" i="24"/>
  <c r="AF75" i="24"/>
  <c r="AF17" i="24"/>
  <c r="AX74" i="24"/>
  <c r="AX73" i="24"/>
  <c r="AX72" i="24"/>
  <c r="AX17" i="24"/>
  <c r="N66" i="24"/>
  <c r="N54" i="24"/>
  <c r="N41" i="24"/>
  <c r="N29" i="24"/>
  <c r="AX54" i="24" l="1"/>
  <c r="AX75" i="24"/>
  <c r="D20" i="19" l="1"/>
  <c r="D21" i="19"/>
  <c r="D22" i="19"/>
  <c r="AC95" i="3" l="1"/>
  <c r="AI95" i="3" s="1"/>
  <c r="AI96" i="3" s="1"/>
  <c r="AD95" i="3"/>
  <c r="AJ95" i="3" s="1"/>
  <c r="AJ96" i="3" s="1"/>
  <c r="C61" i="3"/>
  <c r="AM61" i="3" s="1"/>
  <c r="D61" i="3"/>
  <c r="AN61" i="3" s="1"/>
  <c r="K61" i="3"/>
  <c r="L61" i="3"/>
  <c r="R61" i="3" s="1"/>
  <c r="B61" i="3"/>
  <c r="O61" i="3" s="1"/>
  <c r="K32" i="3"/>
  <c r="L32" i="3"/>
  <c r="AS60" i="2"/>
  <c r="AW60" i="2"/>
  <c r="AX60" i="2" s="1"/>
  <c r="N40" i="2"/>
  <c r="AU61" i="3" l="1"/>
  <c r="Q61" i="3"/>
  <c r="AV32" i="3"/>
  <c r="R32" i="3"/>
  <c r="R33" i="3" s="1"/>
  <c r="AU32" i="3"/>
  <c r="Q32" i="3"/>
  <c r="Q33" i="3" s="1"/>
  <c r="M61" i="3"/>
  <c r="AF60" i="2" l="1"/>
  <c r="AV69" i="3" l="1"/>
  <c r="AV70" i="3"/>
  <c r="AV71" i="3"/>
  <c r="AV72" i="3"/>
  <c r="AV73" i="3"/>
  <c r="AV74" i="3"/>
  <c r="AV75" i="3"/>
  <c r="AV76" i="3"/>
  <c r="AV77" i="3"/>
  <c r="AV78" i="3"/>
  <c r="AV79" i="3"/>
  <c r="AV80" i="3"/>
  <c r="AV81" i="3"/>
  <c r="AV82" i="3"/>
  <c r="AV83" i="3"/>
  <c r="AV84" i="3"/>
  <c r="AV85" i="3"/>
  <c r="AV86" i="3"/>
  <c r="AV87" i="3"/>
  <c r="AV88" i="3"/>
  <c r="AV89" i="3"/>
  <c r="AV90" i="3"/>
  <c r="AV91" i="3"/>
  <c r="AV92" i="3"/>
  <c r="AV93" i="3"/>
  <c r="AV94" i="3"/>
  <c r="AE96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K95" i="3"/>
  <c r="L95" i="3"/>
  <c r="R95" i="3" s="1"/>
  <c r="R96" i="3" s="1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6" i="3"/>
  <c r="AV40" i="3"/>
  <c r="AW40" i="3" s="1"/>
  <c r="AV41" i="3"/>
  <c r="AW41" i="3" s="1"/>
  <c r="AV42" i="3"/>
  <c r="AW42" i="3" s="1"/>
  <c r="AV43" i="3"/>
  <c r="AW43" i="3" s="1"/>
  <c r="AV44" i="3"/>
  <c r="AW44" i="3" s="1"/>
  <c r="AV45" i="3"/>
  <c r="AW45" i="3" s="1"/>
  <c r="AV46" i="3"/>
  <c r="AW46" i="3" s="1"/>
  <c r="AV47" i="3"/>
  <c r="AW47" i="3" s="1"/>
  <c r="AV48" i="3"/>
  <c r="AW48" i="3" s="1"/>
  <c r="AV49" i="3"/>
  <c r="AW49" i="3" s="1"/>
  <c r="AV50" i="3"/>
  <c r="AW50" i="3" s="1"/>
  <c r="AV51" i="3"/>
  <c r="AW51" i="3" s="1"/>
  <c r="AV52" i="3"/>
  <c r="AW52" i="3" s="1"/>
  <c r="AV53" i="3"/>
  <c r="AW53" i="3" s="1"/>
  <c r="AV54" i="3"/>
  <c r="AW54" i="3" s="1"/>
  <c r="AV55" i="3"/>
  <c r="AW55" i="3" s="1"/>
  <c r="AV56" i="3"/>
  <c r="AW56" i="3" s="1"/>
  <c r="AV57" i="3"/>
  <c r="AW57" i="3" s="1"/>
  <c r="AV58" i="3"/>
  <c r="AW58" i="3" s="1"/>
  <c r="AV59" i="3"/>
  <c r="AW59" i="3" s="1"/>
  <c r="AV60" i="3"/>
  <c r="AW60" i="3" s="1"/>
  <c r="AV61" i="3"/>
  <c r="AW62" i="3"/>
  <c r="AV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39" i="3"/>
  <c r="AU95" i="3" l="1"/>
  <c r="Q95" i="3"/>
  <c r="Q96" i="3" s="1"/>
  <c r="AV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39" i="3"/>
  <c r="M95" i="3"/>
  <c r="AW96" i="3"/>
  <c r="AW61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3" i="3"/>
  <c r="AE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7" i="3"/>
  <c r="AX48" i="2"/>
  <c r="AF48" i="2"/>
  <c r="AF28" i="2"/>
  <c r="AN66" i="24"/>
  <c r="AN54" i="24"/>
  <c r="AO54" i="24"/>
  <c r="U75" i="24"/>
  <c r="V75" i="24"/>
  <c r="AN75" i="24" s="1"/>
  <c r="W75" i="24"/>
  <c r="C75" i="24"/>
  <c r="T95" i="3"/>
  <c r="AG95" i="3" s="1"/>
  <c r="AG96" i="3" s="1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6" i="3"/>
  <c r="AL57" i="3"/>
  <c r="AL58" i="3"/>
  <c r="AL59" i="3"/>
  <c r="AL60" i="3"/>
  <c r="AM48" i="2"/>
  <c r="U53" i="2"/>
  <c r="AM28" i="2"/>
  <c r="AM8" i="2"/>
  <c r="U13" i="2"/>
  <c r="C13" i="2"/>
  <c r="AM7" i="24"/>
  <c r="AM8" i="24"/>
  <c r="AM9" i="24"/>
  <c r="AM10" i="24"/>
  <c r="AM11" i="24"/>
  <c r="AM12" i="24"/>
  <c r="AM13" i="24"/>
  <c r="AM14" i="24"/>
  <c r="AM15" i="24"/>
  <c r="AM16" i="24"/>
  <c r="AM17" i="24"/>
  <c r="AM18" i="24"/>
  <c r="AM19" i="24"/>
  <c r="AM20" i="24"/>
  <c r="AM21" i="24"/>
  <c r="AM22" i="24"/>
  <c r="AM23" i="24"/>
  <c r="AM24" i="24"/>
  <c r="AM25" i="24"/>
  <c r="AM30" i="24"/>
  <c r="AM31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M44" i="24"/>
  <c r="AM45" i="24"/>
  <c r="AM46" i="24"/>
  <c r="AM47" i="24"/>
  <c r="AM48" i="24"/>
  <c r="AM49" i="24"/>
  <c r="AM50" i="24"/>
  <c r="AM51" i="24"/>
  <c r="AM52" i="24"/>
  <c r="AM53" i="24"/>
  <c r="AM54" i="24"/>
  <c r="AM55" i="24"/>
  <c r="AM57" i="24"/>
  <c r="AM58" i="24"/>
  <c r="AM59" i="24"/>
  <c r="AM60" i="24"/>
  <c r="AM64" i="24"/>
  <c r="AM66" i="24"/>
  <c r="AM67" i="24"/>
  <c r="AM68" i="24"/>
  <c r="AM69" i="24"/>
  <c r="AM70" i="24"/>
  <c r="AM72" i="24"/>
  <c r="AM73" i="24"/>
  <c r="AM74" i="24"/>
  <c r="AM6" i="24"/>
  <c r="B95" i="3"/>
  <c r="O95" i="3" s="1"/>
  <c r="O96" i="3" s="1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61" i="3"/>
  <c r="AL62" i="3"/>
  <c r="AL39" i="3"/>
  <c r="AL7" i="3"/>
  <c r="B32" i="3"/>
  <c r="AM5" i="2"/>
  <c r="U5" i="2"/>
  <c r="AN7" i="24"/>
  <c r="AO7" i="24"/>
  <c r="AN8" i="24"/>
  <c r="AO8" i="24"/>
  <c r="AN9" i="24"/>
  <c r="AO9" i="24"/>
  <c r="AN10" i="24"/>
  <c r="AO10" i="24"/>
  <c r="AN11" i="24"/>
  <c r="AO11" i="24"/>
  <c r="AN12" i="24"/>
  <c r="AO12" i="24"/>
  <c r="AN13" i="24"/>
  <c r="AO13" i="24"/>
  <c r="AN14" i="24"/>
  <c r="AO14" i="24"/>
  <c r="AN15" i="24"/>
  <c r="AO15" i="24"/>
  <c r="AN16" i="24"/>
  <c r="AO16" i="24"/>
  <c r="AN17" i="24"/>
  <c r="AO17" i="24"/>
  <c r="AN18" i="24"/>
  <c r="AO18" i="24"/>
  <c r="AN19" i="24"/>
  <c r="AO19" i="24"/>
  <c r="AN20" i="24"/>
  <c r="AO20" i="24"/>
  <c r="AN21" i="24"/>
  <c r="AO21" i="24"/>
  <c r="AN22" i="24"/>
  <c r="AO22" i="24"/>
  <c r="AN23" i="24"/>
  <c r="AO23" i="24"/>
  <c r="AN24" i="24"/>
  <c r="AO24" i="24"/>
  <c r="AN25" i="24"/>
  <c r="AO25" i="24"/>
  <c r="AN30" i="24"/>
  <c r="AO30" i="24"/>
  <c r="AN31" i="24"/>
  <c r="AO31" i="24"/>
  <c r="AN32" i="24"/>
  <c r="AO32" i="24"/>
  <c r="AN33" i="24"/>
  <c r="AO33" i="24"/>
  <c r="AN34" i="24"/>
  <c r="AO34" i="24"/>
  <c r="AN35" i="24"/>
  <c r="AO35" i="24"/>
  <c r="AN36" i="24"/>
  <c r="AO36" i="24"/>
  <c r="AN37" i="24"/>
  <c r="AO37" i="24"/>
  <c r="AN38" i="24"/>
  <c r="AO38" i="24"/>
  <c r="AN39" i="24"/>
  <c r="AO39" i="24"/>
  <c r="AN40" i="24"/>
  <c r="AO40" i="24"/>
  <c r="AN41" i="24"/>
  <c r="AO41" i="24"/>
  <c r="AN42" i="24"/>
  <c r="AO42" i="24"/>
  <c r="AN43" i="24"/>
  <c r="AO43" i="24"/>
  <c r="AN44" i="24"/>
  <c r="AO44" i="24"/>
  <c r="AN45" i="24"/>
  <c r="AO45" i="24"/>
  <c r="AN46" i="24"/>
  <c r="AO46" i="24"/>
  <c r="AN47" i="24"/>
  <c r="AO47" i="24"/>
  <c r="AN48" i="24"/>
  <c r="AO48" i="24"/>
  <c r="AN49" i="24"/>
  <c r="AO49" i="24"/>
  <c r="AN50" i="24"/>
  <c r="AO50" i="24"/>
  <c r="AN51" i="24"/>
  <c r="AO51" i="24"/>
  <c r="AN52" i="24"/>
  <c r="AO52" i="24"/>
  <c r="AN53" i="24"/>
  <c r="AO53" i="24"/>
  <c r="AN55" i="24"/>
  <c r="AO55" i="24"/>
  <c r="AN57" i="24"/>
  <c r="AO57" i="24"/>
  <c r="AN58" i="24"/>
  <c r="AO58" i="24"/>
  <c r="AN59" i="24"/>
  <c r="AO59" i="24"/>
  <c r="AN60" i="24"/>
  <c r="AO60" i="24"/>
  <c r="AN64" i="24"/>
  <c r="AO64" i="24"/>
  <c r="AO66" i="24"/>
  <c r="AN67" i="24"/>
  <c r="AO67" i="24"/>
  <c r="AN68" i="24"/>
  <c r="AO68" i="24"/>
  <c r="AN69" i="24"/>
  <c r="AO69" i="24"/>
  <c r="AN70" i="24"/>
  <c r="AO70" i="24"/>
  <c r="AN72" i="24"/>
  <c r="AO72" i="24"/>
  <c r="AN73" i="24"/>
  <c r="AO73" i="24"/>
  <c r="AN74" i="24"/>
  <c r="AO74" i="24"/>
  <c r="AO6" i="24"/>
  <c r="AN6" i="24"/>
  <c r="O21" i="19"/>
  <c r="O14" i="19"/>
  <c r="O15" i="19"/>
  <c r="O7" i="19"/>
  <c r="O8" i="19"/>
  <c r="O13" i="19"/>
  <c r="O6" i="19"/>
  <c r="V95" i="3"/>
  <c r="U95" i="3"/>
  <c r="D95" i="3"/>
  <c r="C95" i="3"/>
  <c r="D32" i="3"/>
  <c r="AN32" i="3" s="1"/>
  <c r="C32" i="3"/>
  <c r="AM32" i="3" s="1"/>
  <c r="AO60" i="2"/>
  <c r="AN60" i="2"/>
  <c r="W13" i="2"/>
  <c r="V13" i="2"/>
  <c r="AH14" i="24" l="1"/>
  <c r="AH22" i="24"/>
  <c r="AH30" i="24"/>
  <c r="AH38" i="24"/>
  <c r="AH46" i="24"/>
  <c r="AH62" i="24"/>
  <c r="AH70" i="24"/>
  <c r="AH9" i="24"/>
  <c r="AH25" i="24"/>
  <c r="AH33" i="24"/>
  <c r="AH49" i="24"/>
  <c r="AH57" i="24"/>
  <c r="AH65" i="24"/>
  <c r="AH73" i="24"/>
  <c r="AH6" i="24"/>
  <c r="AH12" i="24"/>
  <c r="AH20" i="24"/>
  <c r="AH28" i="24"/>
  <c r="AH36" i="24"/>
  <c r="AH44" i="24"/>
  <c r="AH52" i="24"/>
  <c r="AH60" i="24"/>
  <c r="AH68" i="24"/>
  <c r="AH7" i="24"/>
  <c r="AH15" i="24"/>
  <c r="AH23" i="24"/>
  <c r="AH31" i="24"/>
  <c r="AH39" i="24"/>
  <c r="AH47" i="24"/>
  <c r="AH55" i="24"/>
  <c r="AH63" i="24"/>
  <c r="AH10" i="24"/>
  <c r="AH18" i="24"/>
  <c r="AH26" i="24"/>
  <c r="AH34" i="24"/>
  <c r="AH42" i="24"/>
  <c r="AH50" i="24"/>
  <c r="AH58" i="24"/>
  <c r="AH74" i="24"/>
  <c r="AH13" i="24"/>
  <c r="AH21" i="24"/>
  <c r="AH37" i="24"/>
  <c r="AH45" i="24"/>
  <c r="AH53" i="24"/>
  <c r="AH61" i="24"/>
  <c r="AH69" i="24"/>
  <c r="AH8" i="24"/>
  <c r="AH16" i="24"/>
  <c r="AH24" i="24"/>
  <c r="AH32" i="24"/>
  <c r="AH40" i="24"/>
  <c r="AH48" i="24"/>
  <c r="AH56" i="24"/>
  <c r="AH64" i="24"/>
  <c r="AH72" i="24"/>
  <c r="AH11" i="24"/>
  <c r="AH19" i="24"/>
  <c r="AH27" i="24"/>
  <c r="AH35" i="24"/>
  <c r="AH43" i="24"/>
  <c r="AH51" i="24"/>
  <c r="AH59" i="24"/>
  <c r="AH67" i="24"/>
  <c r="AH17" i="24"/>
  <c r="AH66" i="24"/>
  <c r="AH54" i="24"/>
  <c r="AH41" i="24"/>
  <c r="AH29" i="24"/>
  <c r="AH71" i="24"/>
  <c r="P14" i="24"/>
  <c r="P22" i="24"/>
  <c r="P30" i="24"/>
  <c r="P38" i="24"/>
  <c r="P46" i="24"/>
  <c r="P62" i="24"/>
  <c r="P70" i="24"/>
  <c r="P9" i="24"/>
  <c r="P25" i="24"/>
  <c r="P33" i="24"/>
  <c r="P49" i="24"/>
  <c r="P57" i="24"/>
  <c r="P65" i="24"/>
  <c r="P73" i="24"/>
  <c r="P6" i="24"/>
  <c r="P12" i="24"/>
  <c r="P20" i="24"/>
  <c r="P28" i="24"/>
  <c r="P36" i="24"/>
  <c r="P44" i="24"/>
  <c r="P52" i="24"/>
  <c r="P60" i="24"/>
  <c r="P68" i="24"/>
  <c r="P19" i="24"/>
  <c r="P59" i="24"/>
  <c r="P7" i="24"/>
  <c r="P15" i="24"/>
  <c r="P23" i="24"/>
  <c r="P31" i="24"/>
  <c r="P39" i="24"/>
  <c r="P47" i="24"/>
  <c r="P55" i="24"/>
  <c r="P63" i="24"/>
  <c r="P10" i="24"/>
  <c r="P18" i="24"/>
  <c r="P26" i="24"/>
  <c r="P34" i="24"/>
  <c r="P42" i="24"/>
  <c r="P50" i="24"/>
  <c r="P58" i="24"/>
  <c r="P74" i="24"/>
  <c r="P11" i="24"/>
  <c r="P43" i="24"/>
  <c r="P67" i="24"/>
  <c r="P13" i="24"/>
  <c r="P21" i="24"/>
  <c r="P37" i="24"/>
  <c r="P45" i="24"/>
  <c r="P53" i="24"/>
  <c r="P61" i="24"/>
  <c r="P69" i="24"/>
  <c r="P8" i="24"/>
  <c r="P16" i="24"/>
  <c r="P24" i="24"/>
  <c r="P32" i="24"/>
  <c r="P40" i="24"/>
  <c r="P48" i="24"/>
  <c r="P56" i="24"/>
  <c r="P64" i="24"/>
  <c r="P72" i="24"/>
  <c r="P27" i="24"/>
  <c r="P35" i="24"/>
  <c r="P51" i="24"/>
  <c r="P17" i="24"/>
  <c r="P41" i="24"/>
  <c r="P29" i="24"/>
  <c r="P54" i="24"/>
  <c r="P71" i="24"/>
  <c r="P66" i="24"/>
  <c r="AW95" i="3"/>
  <c r="AL32" i="3"/>
  <c r="O32" i="3"/>
  <c r="O33" i="3" s="1"/>
  <c r="AN95" i="3"/>
  <c r="AM95" i="3"/>
  <c r="C20" i="2"/>
  <c r="AN13" i="2"/>
  <c r="V20" i="2"/>
  <c r="AN20" i="2" s="1"/>
  <c r="U20" i="2"/>
  <c r="AH7" i="2" s="1"/>
  <c r="AM13" i="2"/>
  <c r="AO13" i="2"/>
  <c r="W20" i="2"/>
  <c r="AO20" i="2" s="1"/>
  <c r="AM53" i="2"/>
  <c r="U60" i="2"/>
  <c r="AH47" i="2" s="1"/>
  <c r="AM75" i="24"/>
  <c r="AX28" i="2"/>
  <c r="AX8" i="2"/>
  <c r="AW7" i="3"/>
  <c r="AW33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4" i="3"/>
  <c r="AW13" i="3"/>
  <c r="AW12" i="3"/>
  <c r="AW11" i="3"/>
  <c r="AW10" i="3"/>
  <c r="AW9" i="3"/>
  <c r="AW8" i="3"/>
  <c r="AO75" i="24"/>
  <c r="O22" i="19"/>
  <c r="O20" i="19"/>
  <c r="AW32" i="3"/>
  <c r="AE32" i="3"/>
  <c r="AL95" i="3"/>
  <c r="P13" i="2" l="1"/>
  <c r="P7" i="2"/>
  <c r="AM60" i="2"/>
  <c r="AH51" i="2"/>
  <c r="AH59" i="2"/>
  <c r="AH54" i="2"/>
  <c r="AH49" i="2"/>
  <c r="AH57" i="2"/>
  <c r="AH52" i="2"/>
  <c r="AH55" i="2"/>
  <c r="AH58" i="2"/>
  <c r="AH48" i="2"/>
  <c r="AH56" i="2"/>
  <c r="AH50" i="2"/>
  <c r="AH53" i="2"/>
  <c r="AH75" i="24"/>
  <c r="P75" i="24"/>
  <c r="AM20" i="2"/>
  <c r="AH11" i="2"/>
  <c r="AH19" i="2"/>
  <c r="AH14" i="2"/>
  <c r="AH9" i="2"/>
  <c r="AH17" i="2"/>
  <c r="AH12" i="2"/>
  <c r="AH15" i="2"/>
  <c r="AH16" i="2"/>
  <c r="AH18" i="2"/>
  <c r="AH8" i="2"/>
  <c r="AH10" i="2"/>
  <c r="AH13" i="2"/>
  <c r="P16" i="2"/>
  <c r="P11" i="2"/>
  <c r="P19" i="2"/>
  <c r="P14" i="2"/>
  <c r="P9" i="2"/>
  <c r="P17" i="2"/>
  <c r="P12" i="2"/>
  <c r="P15" i="2"/>
  <c r="P18" i="2"/>
  <c r="P8" i="2"/>
  <c r="P10" i="2"/>
  <c r="AH60" i="2" l="1"/>
  <c r="AH20" i="2"/>
  <c r="P20" i="2"/>
</calcChain>
</file>

<file path=xl/sharedStrings.xml><?xml version="1.0" encoding="utf-8"?>
<sst xmlns="http://schemas.openxmlformats.org/spreadsheetml/2006/main" count="3137" uniqueCount="258">
  <si>
    <t>Importação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</si>
  <si>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</si>
  <si>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</si>
  <si>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</si>
  <si>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</si>
  <si>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</si>
  <si>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</si>
  <si>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</si>
  <si>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</si>
  <si>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</si>
  <si>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</si>
  <si>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</si>
  <si>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</si>
  <si>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Exportação</t>
  </si>
  <si>
    <t>D</t>
  </si>
  <si>
    <t>1ª Trim</t>
  </si>
  <si>
    <t>2º Trim</t>
  </si>
  <si>
    <t>3º Trim</t>
  </si>
  <si>
    <t>4º Trim</t>
  </si>
  <si>
    <t>HL</t>
  </si>
  <si>
    <t>Intra UE</t>
  </si>
  <si>
    <t>Intra + Extra UE</t>
  </si>
  <si>
    <t>Vinho com DO</t>
  </si>
  <si>
    <t>Vinho com IG</t>
  </si>
  <si>
    <t>Vinho</t>
  </si>
  <si>
    <t>Porto</t>
  </si>
  <si>
    <t>Madeira</t>
  </si>
  <si>
    <t>Outros</t>
  </si>
  <si>
    <t>Vinhos Espumantes e Espumosos</t>
  </si>
  <si>
    <t>Outros Vinhos e Mostos</t>
  </si>
  <si>
    <t>Total</t>
  </si>
  <si>
    <t>Extra UE</t>
  </si>
  <si>
    <t>Destino</t>
  </si>
  <si>
    <t>OUTROS DESTINOS</t>
  </si>
  <si>
    <t>TOTAL</t>
  </si>
  <si>
    <t>1.000 €</t>
  </si>
  <si>
    <t>Europa Comunitária</t>
  </si>
  <si>
    <t>Branco</t>
  </si>
  <si>
    <t>Tinto</t>
  </si>
  <si>
    <t>Países Terceiros</t>
  </si>
  <si>
    <t>Evolução das Exportações de Espumantes e Espumosos</t>
  </si>
  <si>
    <t>Evolução das Exportações do Vinho Licoroso DOP Porto</t>
  </si>
  <si>
    <t>Preço Médio (€ / l)</t>
  </si>
  <si>
    <t>%</t>
  </si>
  <si>
    <t>€ / Litro</t>
  </si>
  <si>
    <t>Exportações (1)</t>
  </si>
  <si>
    <t>TVH</t>
  </si>
  <si>
    <t>Importações (2)</t>
  </si>
  <si>
    <t>Saldo [ (1)-(2) ]</t>
  </si>
  <si>
    <t>Cobertura [ (1) / (2) ]</t>
  </si>
  <si>
    <t xml:space="preserve">Evolução anual </t>
  </si>
  <si>
    <t>ÁFRICA</t>
  </si>
  <si>
    <t>AMÉRICA</t>
  </si>
  <si>
    <t>ÁSIA</t>
  </si>
  <si>
    <t>OCEANIA</t>
  </si>
  <si>
    <t>EUROPA NÃO COMUNITÁRIA</t>
  </si>
  <si>
    <t>EUROPA COMUNITÁRIA</t>
  </si>
  <si>
    <t>1 - Evolução Recente da Balança Comercial</t>
  </si>
  <si>
    <t>Evolução das Exportações por Continente</t>
  </si>
  <si>
    <t>Espumantes e Espumosos - Evolução das Exportações com Destino a uma Seleção de Mercados</t>
  </si>
  <si>
    <t>Exportações por Tipo de Produto</t>
  </si>
  <si>
    <t>Evolução Recente da Balança Comercial (1.000 €)</t>
  </si>
  <si>
    <t>mês</t>
  </si>
  <si>
    <t>Mês</t>
  </si>
  <si>
    <t>TVH - Taxa de Variação Homóloga</t>
  </si>
  <si>
    <t>Análise Estatistica do Comércio Internacional de Vinho</t>
  </si>
  <si>
    <t>0 - Nota Introdutória</t>
  </si>
  <si>
    <t>Nota</t>
  </si>
  <si>
    <t>Todos os dados constantes no ficheiro têm como Fonte o Instituto Nacional de Estatistica (INE), pelo que os dados relativos ao Vinho com DOP Porto e Madeira podem diferir dos dados divulgados pelo Instituto dos Vinhos Douro e Porto, IP (IVDP, IP) e Instituto do Vinho, Bordado e do Artesanato da Madeira, IP (IVBAM, IP).</t>
  </si>
  <si>
    <t xml:space="preserve">             </t>
  </si>
  <si>
    <t>jan-dez</t>
  </si>
  <si>
    <t>Intra+ Extra</t>
  </si>
  <si>
    <t>INTA</t>
  </si>
  <si>
    <t>Extra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</si>
  <si>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</si>
  <si>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</si>
  <si>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</si>
  <si>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</si>
  <si>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</si>
  <si>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</si>
  <si>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</si>
  <si>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</si>
  <si>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</si>
  <si>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</si>
  <si>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</si>
  <si>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</si>
  <si>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2014 - Dados Definitivos</t>
  </si>
  <si>
    <t>Evolução das Exportações com Destino a uma Seleção de Mercados (NC 2204)</t>
  </si>
  <si>
    <t>Superior a 2 Litros</t>
  </si>
  <si>
    <t>Vinho Branco, Capacidade até 2 litros - Evolução das Exportações com destino a uma selecção de Mercados</t>
  </si>
  <si>
    <t>Vinho Branco, Capacidade superior a 2 litros - Evolução das Exportações com Destino a uma Seleção de Mercados</t>
  </si>
  <si>
    <t>Vinho Tinto, Capacidade superior a 2 litros - Evolução das Exportações com Destino a uma Seleção de Mercados</t>
  </si>
  <si>
    <t>2016 -  Dados Definitivos</t>
  </si>
  <si>
    <t>Vinho (ex-mesa)</t>
  </si>
  <si>
    <t>Vinho com Indicação de Casta</t>
  </si>
  <si>
    <t>Vinho Licoroso com DOP / IGP</t>
  </si>
  <si>
    <t>Vinho Licoroso sem DOP / IGP</t>
  </si>
  <si>
    <t>Até 2 Litros</t>
  </si>
  <si>
    <t>Superior a 2 até 10 Litros</t>
  </si>
  <si>
    <t>Superior a 10 Litros</t>
  </si>
  <si>
    <t>Evolução das Exportações de Vinho (NC 2204) por Mercado / Acondicionamento</t>
  </si>
  <si>
    <t>Evolução das Exportações de Vinho Tranquilo sem Certificação</t>
  </si>
  <si>
    <t xml:space="preserve">Evolução das Exportações de Vinho Tranquilo com DOP </t>
  </si>
  <si>
    <t>Evolução das Exportações de Vinho Tranquilo com IGP</t>
  </si>
  <si>
    <t>DOP Porto  - Evolução das Exportações com Destino a uma Seleção de Mercados</t>
  </si>
  <si>
    <t>DOP Madeira  - Evolução das Exportações com Destino a uma Seleção de Mercados</t>
  </si>
  <si>
    <t>2 - Evolução  Mensal e Trimestral das Exportações Nacionais (NC 2204)</t>
  </si>
  <si>
    <t>3 - Evolução  Mensal e Trimestral das Importações Nacionais (NC 2204)</t>
  </si>
  <si>
    <t>4- Exportações por Tipo de Produto</t>
  </si>
  <si>
    <t>2017 - Dados Definitivos</t>
  </si>
  <si>
    <t>2007/2019</t>
  </si>
  <si>
    <t>Quota 2019</t>
  </si>
  <si>
    <t>2010 a 2020</t>
  </si>
  <si>
    <t>2015 - Ddados Definitivos Revistos</t>
  </si>
  <si>
    <t>2018 - Dados Definitivos</t>
  </si>
  <si>
    <t>2019 - Dados Definitivos</t>
  </si>
  <si>
    <t>2020 - Dados Definitivos - 9 de setembro</t>
  </si>
  <si>
    <t>Evolução  Mensal e Trimestral das Exportações</t>
  </si>
  <si>
    <t>D       2020/2019</t>
  </si>
  <si>
    <t>janeiro-dezembro</t>
  </si>
  <si>
    <t>Evolução  Mensal e Trimestral das Importações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</si>
  <si>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2020 /2019</t>
    </r>
  </si>
  <si>
    <t>Quota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</si>
  <si>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2020/2019</t>
    </r>
  </si>
  <si>
    <t>2020/2019</t>
  </si>
  <si>
    <t>2020 /2019</t>
  </si>
  <si>
    <t>Até 2 litros</t>
  </si>
  <si>
    <t>Vinho Certificado</t>
  </si>
  <si>
    <t xml:space="preserve">Evolução das Exportações de Vinho Tranquilo sem DO / IG (ex-mesa) com Destino a uma Seleção de Mercados </t>
  </si>
  <si>
    <t>Vinho Tinto, Capacidade até 2 litros - Evolução das Exportações com destino a uma selecção de Mercados</t>
  </si>
  <si>
    <t>Evolução das Exportações do Vinho Licoroso DOP Madeira</t>
  </si>
  <si>
    <t>FRANCA</t>
  </si>
  <si>
    <t>REINO UNIDO</t>
  </si>
  <si>
    <t>E.U.AMERICA</t>
  </si>
  <si>
    <t>BRASIL</t>
  </si>
  <si>
    <t>CANADA</t>
  </si>
  <si>
    <t>ALEMANHA</t>
  </si>
  <si>
    <t>PAISES BAIXOS</t>
  </si>
  <si>
    <t>BELGICA</t>
  </si>
  <si>
    <t>SUICA</t>
  </si>
  <si>
    <t>SUECIA</t>
  </si>
  <si>
    <t>ANGOLA</t>
  </si>
  <si>
    <t>POLONIA</t>
  </si>
  <si>
    <t>DINAMARCA</t>
  </si>
  <si>
    <t>ESPANHA</t>
  </si>
  <si>
    <t>NORUEGA</t>
  </si>
  <si>
    <t>CHINA</t>
  </si>
  <si>
    <t>LUXEMBURGO</t>
  </si>
  <si>
    <t>FINLANDIA</t>
  </si>
  <si>
    <t>FEDERAÇÃO RUSSA</t>
  </si>
  <si>
    <t>ITALIA</t>
  </si>
  <si>
    <t>JAPAO</t>
  </si>
  <si>
    <t>MACAU</t>
  </si>
  <si>
    <t>GUINE BISSAU</t>
  </si>
  <si>
    <t>IRLANDA</t>
  </si>
  <si>
    <t>AUSTRALIA</t>
  </si>
  <si>
    <t>LETONIA</t>
  </si>
  <si>
    <t>AUSTRIA</t>
  </si>
  <si>
    <t>REP. CHECA</t>
  </si>
  <si>
    <t>LITUANIA</t>
  </si>
  <si>
    <t>ESTONIA</t>
  </si>
  <si>
    <t>ROMENIA</t>
  </si>
  <si>
    <t>CHIPRE</t>
  </si>
  <si>
    <t>REP. ESLOVACA</t>
  </si>
  <si>
    <t>MALTA</t>
  </si>
  <si>
    <t>HUNGRIA</t>
  </si>
  <si>
    <t>COREIA DO SUL</t>
  </si>
  <si>
    <t>S.TOME PRINCIPE</t>
  </si>
  <si>
    <t>MOCAMBIQUE</t>
  </si>
  <si>
    <t>PAISES PT N/ DETERM.</t>
  </si>
  <si>
    <t>UCRANIA</t>
  </si>
  <si>
    <t>CABO VERDE</t>
  </si>
  <si>
    <t>SUAZILANDIA</t>
  </si>
  <si>
    <t>SINGAPURA</t>
  </si>
  <si>
    <t>COLOMBIA</t>
  </si>
  <si>
    <t>MEXICO</t>
  </si>
  <si>
    <t>NOVA ZELANDIA</t>
  </si>
  <si>
    <t>BIELORRUSSIA</t>
  </si>
  <si>
    <t>HONG-KONG</t>
  </si>
  <si>
    <t>EMIRATOS ARABES</t>
  </si>
  <si>
    <t>BULGARIA</t>
  </si>
  <si>
    <t>ESLOVENIA</t>
  </si>
  <si>
    <t>PROV/ABAST.BORDO UE</t>
  </si>
  <si>
    <t>CROACIA</t>
  </si>
  <si>
    <t>COSTA DO MARFIM</t>
  </si>
  <si>
    <t>ISRAEL</t>
  </si>
  <si>
    <t>GRECIA</t>
  </si>
  <si>
    <t>AFRICA DO SUL</t>
  </si>
  <si>
    <t>ANDORRA</t>
  </si>
  <si>
    <t>URUGUAI</t>
  </si>
  <si>
    <t>NAMIBIA</t>
  </si>
  <si>
    <t>PARAGUAI</t>
  </si>
  <si>
    <t>TAIWAN</t>
  </si>
  <si>
    <t>DOP Branco  - Evolução das Exportações com Destino a uma Seleção de Mercados</t>
  </si>
  <si>
    <t>DOP Tinto - Evolução das Exportações com Destino a uma Seleção de Mercados</t>
  </si>
  <si>
    <t>ISLANDIA</t>
  </si>
  <si>
    <t>RUANDA</t>
  </si>
  <si>
    <t>CAMAROES</t>
  </si>
  <si>
    <t>IGP  Branco - Evolução das Exportações com Destino a uma Selecção de Mercados</t>
  </si>
  <si>
    <t>SERVIA</t>
  </si>
  <si>
    <t>IGP  Tinto - Evolução das Exportações com Destino a uma Selecção de Mercados</t>
  </si>
  <si>
    <t>TURQUIA</t>
  </si>
  <si>
    <t>MARROCOS</t>
  </si>
  <si>
    <t>NIGERIA</t>
  </si>
  <si>
    <t>TIMOR LESTE</t>
  </si>
  <si>
    <t>SENEGAL</t>
  </si>
  <si>
    <t>ZAIRE</t>
  </si>
  <si>
    <t>FILIPINAS</t>
  </si>
  <si>
    <t>QUENIA</t>
  </si>
  <si>
    <t>ALTO V/BURKINA FASO</t>
  </si>
  <si>
    <t>UGANDA</t>
  </si>
  <si>
    <t>GUINE</t>
  </si>
  <si>
    <t>BOLIVIA</t>
  </si>
  <si>
    <t>VENEZUELA</t>
  </si>
  <si>
    <t>REP.DOMINICANA</t>
  </si>
  <si>
    <t>MALASIA</t>
  </si>
  <si>
    <t>TAILANDIA</t>
  </si>
  <si>
    <t>INDIA</t>
  </si>
  <si>
    <t>CAZAQUISTAO</t>
  </si>
  <si>
    <t>Evolução das Exportações de Vinho com DOP Vinho Verde -  Branco e Acondicionamento até 2 litros - com Destino a uma Seleção de Mercados</t>
  </si>
  <si>
    <t>GUATEMALA</t>
  </si>
  <si>
    <t>BERMUDAS</t>
  </si>
  <si>
    <t>NOVA CALEDONIA</t>
  </si>
  <si>
    <t>PROV/ABAST.BORDO PT</t>
  </si>
  <si>
    <t>Evolução das Exportações de Vinhos Tranquilos com DOP + Vinho com IGP + Vinho (ex-mesa)</t>
  </si>
  <si>
    <t xml:space="preserve">Evolução das Exportações de Vinhos Tranquilos  com DOP + Vinho com IGP + Vinho (ex-mesa)com Destino a uma Seleção de Mercados </t>
  </si>
  <si>
    <t xml:space="preserve">Evolução das Exportações de Vinhos Tranquilos com DOP + Vinho com IGP </t>
  </si>
  <si>
    <t>Evolução das Exportações de Vinhos Tranquilos com DOP + Vinho com IGP com Destino a uma Seleção de Mercados</t>
  </si>
  <si>
    <t xml:space="preserve">Evolução das Exportações de Vinho Tranquilo com DOP com Destino a uma Seleção de Mercados </t>
  </si>
  <si>
    <t xml:space="preserve">Evolução das Exportações de Vinho Tranquilo com IGP com Destino a uma Seleção de Mercados </t>
  </si>
  <si>
    <t>32 - DOP Madeira  - Evolução das Exportações com Destino a uma Seleção de Mercados</t>
  </si>
  <si>
    <t>31 - Evolução das Exportações do Vinho Licoroso DOP Madeira</t>
  </si>
  <si>
    <t>30 - DOP Porto  - Evolução das Exportações com Destino a uma Seleção de Mercados</t>
  </si>
  <si>
    <t>29 - Evolução das Exportações do Vinho Licoroso DOP Porto</t>
  </si>
  <si>
    <t>28 - Espumantes e Espumosos - Evolução das Exportações com Destino a uma Seleção de Mercados</t>
  </si>
  <si>
    <t>27 - Evolução das Exportações de Espumantes e Espumosos</t>
  </si>
  <si>
    <t>26 - Vinho Tinto, Capacidade superior a 2 litros - Evolução das Exportações com Destino a uma Seleção de Mercados</t>
  </si>
  <si>
    <t>25 - Vinho Branco, Capacidade superior a 2 litros - Evolução das Exportações com Destino a uma Seleção de Mercados</t>
  </si>
  <si>
    <t>24 - Vinho Tinto, Capacidade até 2 litros - Evolução das Exportações com destino a uma selecção de Mercados</t>
  </si>
  <si>
    <t>23 - Vinho Branco, Capacidade até 2 litros - Evolução das Exportações com destino a uma selecção de Mercados</t>
  </si>
  <si>
    <t xml:space="preserve">22 - Evolução das Exportações de Vinho Tranquilo sem DO / IG (ex-mesa) com Destino a uma Seleção de Mercados </t>
  </si>
  <si>
    <t>21 - Evolução das Exportações de Vinho Tranquilo sem Certificação</t>
  </si>
  <si>
    <t>20 - IGP  Tinto - Evolução das Exportações com Destino a uma Selecção de Mercados</t>
  </si>
  <si>
    <t>19 - IGP  Branco - Evolução das Exportações com Destino a uma Selecção de Mercados</t>
  </si>
  <si>
    <t xml:space="preserve">18 - Evolução das Exportações de Vinho Tranquilo com IGP com Destino a uma Seleção de Mercados  </t>
  </si>
  <si>
    <t>17 - Evolução das Exportações de Vinho Tranquilo com IGP</t>
  </si>
  <si>
    <t>16 - DOP Tinto - Evolução das Exportações com Destino a uma Seleção de Mercados</t>
  </si>
  <si>
    <t>15 - Evolução das Exportações de Vinho com DOP Vinho Verde -  Branco e Acondicionamento até 2 litros - com Destino a uma Seleção de Mercados</t>
  </si>
  <si>
    <t>14- DOP Branco  - Evolução das Exportações com Destino a uma Seleção de Mercados</t>
  </si>
  <si>
    <t>13 - Evolução das Exportações de Vinho Tranquilo com DOP com Destino a uma Selecção de Mercados</t>
  </si>
  <si>
    <t xml:space="preserve">12 - Evolução das Exportações de Vinho Tranquilo com DOP </t>
  </si>
  <si>
    <t>11 - Evolução das Exportações de Vinhos Tranquilos com DOP + Vinho com IGP com Destino a uma Seleção de Mercados</t>
  </si>
  <si>
    <t xml:space="preserve">10 - Evolução das Exportações de Vinhos Tranquilos com DOP + Vinho com IGP </t>
  </si>
  <si>
    <t>9 - Evolução das Exportações de Vinhos Tranquilos com DOP + Vinho com IGP + Vinho com Destino a uma Seleção de Mercados</t>
  </si>
  <si>
    <t>8- Evolução das Exportações de Vinhos Tranquilos com DOP + Vinho com IGP + Vinho</t>
  </si>
  <si>
    <t>7 - Evolução das Exportações com Destino a uma Selecção de Mercados</t>
  </si>
  <si>
    <t>6 - Evolução das Exportações de Vinho (NC 2204) por Mercado / Acondicionamento</t>
  </si>
  <si>
    <t>5- Evolução das Exportações por Continente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</si>
</sst>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164" formatCode="0.0%"/>
  </numFmts>
  <fonts count="20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i/>
      <sz val="11"/>
      <color theme="1"/>
      <name val="Calibri"/>
      <family val="2"/>
    </font>
    <font>
      <b/>
      <sz val="11"/>
      <color theme="0"/>
      <name val="Symbol"/>
      <family val="1"/>
      <charset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9"/>
      <color theme="0"/>
      <name val="Symbol"/>
      <family val="1"/>
      <charset val="2"/>
    </font>
    <font>
      <b/>
      <sz val="11"/>
      <name val="Calibri"/>
      <family val="2"/>
    </font>
    <font>
      <b/>
      <sz val="12"/>
      <color theme="4" tint="-0.249977111117893"/>
      <name val="Calibri"/>
      <family val="2"/>
    </font>
    <font>
      <b/>
      <i/>
      <sz val="11"/>
      <color theme="1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color rgb="FF000000"/>
      <name val="Calibri"/>
      <family val="2"/>
    </font>
    <font>
      <b/>
      <sz val="11"/>
      <color theme="0"/>
      <name val="Calibri"/>
      <family val="1"/>
      <charset val="2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rgb="FFD9E1F2"/>
      </patternFill>
    </fill>
  </fills>
  <borders count="127">
    <border>
      <left/>
      <right/>
      <top/>
      <bottom/>
      <diagonal/>
    </border>
    <border>
      <left style="medium">
        <color theme="5" tint="-0.24994659260841701"/>
      </left>
      <right/>
      <top/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/>
      <right/>
      <top/>
      <bottom style="medium">
        <color theme="5" tint="-0.24994659260841701"/>
      </bottom>
      <diagonal/>
    </border>
    <border>
      <left style="medium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8" tint="-0.24994659260841701"/>
      </left>
      <right/>
      <top/>
      <bottom/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 style="medium">
        <color theme="0"/>
      </left>
      <right/>
      <top style="medium">
        <color theme="8" tint="-0.24994659260841701"/>
      </top>
      <bottom/>
      <diagonal/>
    </border>
    <border>
      <left/>
      <right style="medium">
        <color theme="0"/>
      </right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 style="medium">
        <color theme="0"/>
      </left>
      <right/>
      <top/>
      <bottom style="medium">
        <color theme="8" tint="-0.24994659260841701"/>
      </bottom>
      <diagonal/>
    </border>
    <border>
      <left/>
      <right style="medium">
        <color theme="0"/>
      </right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/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0"/>
      </left>
      <right style="medium">
        <color theme="8" tint="-0.24994659260841701"/>
      </right>
      <top/>
      <bottom/>
      <diagonal/>
    </border>
    <border>
      <left style="medium">
        <color theme="0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0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0"/>
      </left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/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/>
      <bottom/>
      <diagonal/>
    </border>
    <border>
      <left style="medium">
        <color theme="0"/>
      </left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/>
      </left>
      <right style="medium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/>
      </left>
      <right style="thin">
        <color theme="0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0"/>
      </left>
      <right style="thin">
        <color theme="0"/>
      </right>
      <top/>
      <bottom style="medium">
        <color theme="8" tint="-0.24994659260841701"/>
      </bottom>
      <diagonal/>
    </border>
    <border>
      <left style="thin">
        <color theme="0"/>
      </left>
      <right style="medium">
        <color theme="0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0"/>
      </left>
      <right style="thin">
        <color theme="0"/>
      </right>
      <top style="medium">
        <color theme="8" tint="-0.24994659260841701"/>
      </top>
      <bottom/>
      <diagonal/>
    </border>
    <border>
      <left style="thin">
        <color theme="0"/>
      </left>
      <right style="medium">
        <color theme="0"/>
      </right>
      <top style="medium">
        <color theme="8" tint="-0.24994659260841701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0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/>
      <diagonal/>
    </border>
    <border>
      <left style="thin">
        <color theme="8" tint="-0.24994659260841701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8" tint="-0.24994659260841701"/>
      </left>
      <right style="thin">
        <color theme="0"/>
      </right>
      <top style="medium">
        <color theme="0"/>
      </top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0"/>
      </bottom>
      <diagonal/>
    </border>
    <border>
      <left style="thin">
        <color theme="8" tint="-0.24994659260841701"/>
      </left>
      <right style="medium">
        <color theme="0"/>
      </right>
      <top style="medium">
        <color theme="8" tint="-0.24994659260841701"/>
      </top>
      <bottom/>
      <diagonal/>
    </border>
    <border>
      <left style="thin">
        <color theme="8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5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0"/>
      </left>
      <right/>
      <top style="medium">
        <color theme="8" tint="-0.24994659260841701"/>
      </top>
      <bottom style="thin">
        <color theme="0"/>
      </bottom>
      <diagonal/>
    </border>
    <border>
      <left/>
      <right/>
      <top style="medium">
        <color theme="8" tint="-0.24994659260841701"/>
      </top>
      <bottom style="thin">
        <color theme="0"/>
      </bottom>
      <diagonal/>
    </border>
    <border>
      <left/>
      <right style="medium">
        <color theme="0"/>
      </right>
      <top style="medium">
        <color theme="8" tint="-0.24994659260841701"/>
      </top>
      <bottom style="thin">
        <color theme="0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0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0"/>
      </right>
      <top/>
      <bottom/>
      <diagonal/>
    </border>
    <border>
      <left style="medium">
        <color theme="8" tint="-0.24994659260841701"/>
      </left>
      <right style="medium">
        <color theme="0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/>
      <right style="thin">
        <color theme="0"/>
      </right>
      <top style="thin">
        <color theme="0"/>
      </top>
      <bottom style="medium">
        <color theme="8" tint="-0.24994659260841701"/>
      </bottom>
      <diagonal/>
    </border>
    <border>
      <left style="thin">
        <color theme="0"/>
      </left>
      <right/>
      <top style="thin">
        <color theme="0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/>
      <bottom style="medium">
        <color theme="8" tint="-0.24994659260841701"/>
      </bottom>
      <diagonal/>
    </border>
    <border>
      <left/>
      <right style="medium">
        <color theme="0"/>
      </right>
      <top style="thin">
        <color theme="0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8" tint="-0.24994659260841701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8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/>
      <right style="medium">
        <color theme="8" tint="-0.24994659260841701"/>
      </right>
      <top/>
      <bottom style="medium">
        <color theme="0"/>
      </bottom>
      <diagonal/>
    </border>
    <border>
      <left style="thin">
        <color theme="0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0"/>
      </right>
      <top style="medium">
        <color theme="0"/>
      </top>
      <bottom style="medium">
        <color theme="8" tint="-0.24994659260841701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8" tint="-0.24994659260841701"/>
      </bottom>
      <diagonal/>
    </border>
    <border>
      <left/>
      <right style="medium">
        <color theme="0"/>
      </right>
      <top/>
      <bottom style="thin">
        <color theme="8" tint="-0.24994659260841701"/>
      </bottom>
      <diagonal/>
    </border>
    <border>
      <left/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8" tint="-0.24994659260841701"/>
      </bottom>
      <diagonal/>
    </border>
    <border>
      <left/>
      <right style="thin">
        <color theme="0"/>
      </right>
      <top style="medium">
        <color theme="8" tint="-0.24994659260841701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thin">
        <color rgb="FF8EA9DB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0"/>
  </cellStyleXfs>
  <cellXfs count="548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6" fontId="4" fillId="0" borderId="0" xfId="0" applyNumberFormat="1" applyFont="1" applyAlignment="1">
      <alignment horizontal="right"/>
    </xf>
    <xf numFmtId="0" fontId="4" fillId="0" borderId="0" xfId="0" applyFont="1"/>
    <xf numFmtId="3" fontId="0" fillId="0" borderId="0" xfId="0" applyNumberFormat="1" applyBorder="1"/>
    <xf numFmtId="164" fontId="0" fillId="0" borderId="0" xfId="0" applyNumberFormat="1" applyBorder="1"/>
    <xf numFmtId="0" fontId="6" fillId="0" borderId="0" xfId="0" applyFont="1" applyBorder="1"/>
    <xf numFmtId="0" fontId="4" fillId="0" borderId="1" xfId="0" applyFont="1" applyBorder="1"/>
    <xf numFmtId="0" fontId="4" fillId="0" borderId="0" xfId="0" applyFont="1" applyBorder="1"/>
    <xf numFmtId="3" fontId="4" fillId="0" borderId="0" xfId="0" applyNumberFormat="1" applyFont="1" applyBorder="1"/>
    <xf numFmtId="164" fontId="4" fillId="0" borderId="0" xfId="0" applyNumberFormat="1" applyFont="1" applyBorder="1"/>
    <xf numFmtId="0" fontId="0" fillId="0" borderId="2" xfId="0" applyBorder="1"/>
    <xf numFmtId="3" fontId="0" fillId="0" borderId="0" xfId="0" applyNumberFormat="1"/>
    <xf numFmtId="0" fontId="0" fillId="0" borderId="0" xfId="0" applyBorder="1" applyAlignment="1">
      <alignment horizontal="left" indent="1"/>
    </xf>
    <xf numFmtId="2" fontId="0" fillId="0" borderId="0" xfId="0" applyNumberFormat="1" applyBorder="1"/>
    <xf numFmtId="0" fontId="8" fillId="0" borderId="0" xfId="0" applyFont="1"/>
    <xf numFmtId="4" fontId="0" fillId="0" borderId="0" xfId="0" applyNumberFormat="1" applyBorder="1"/>
    <xf numFmtId="0" fontId="0" fillId="0" borderId="0" xfId="0" applyBorder="1" applyAlignment="1"/>
    <xf numFmtId="0" fontId="2" fillId="0" borderId="0" xfId="1"/>
    <xf numFmtId="0" fontId="0" fillId="0" borderId="5" xfId="0" applyBorder="1"/>
    <xf numFmtId="0" fontId="5" fillId="0" borderId="0" xfId="0" applyFont="1"/>
    <xf numFmtId="0" fontId="6" fillId="0" borderId="0" xfId="0" applyFont="1"/>
    <xf numFmtId="0" fontId="9" fillId="0" borderId="0" xfId="0" applyFont="1"/>
    <xf numFmtId="0" fontId="0" fillId="0" borderId="0" xfId="0" applyAlignment="1">
      <alignment vertical="top" wrapText="1"/>
    </xf>
    <xf numFmtId="3" fontId="5" fillId="0" borderId="0" xfId="0" applyNumberFormat="1" applyFont="1"/>
    <xf numFmtId="0" fontId="3" fillId="3" borderId="17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4" fillId="0" borderId="20" xfId="0" applyFont="1" applyBorder="1"/>
    <xf numFmtId="3" fontId="4" fillId="0" borderId="21" xfId="0" applyNumberFormat="1" applyFont="1" applyBorder="1"/>
    <xf numFmtId="164" fontId="11" fillId="0" borderId="8" xfId="0" applyNumberFormat="1" applyFont="1" applyFill="1" applyBorder="1" applyAlignment="1"/>
    <xf numFmtId="3" fontId="0" fillId="0" borderId="9" xfId="0" applyNumberFormat="1" applyBorder="1"/>
    <xf numFmtId="3" fontId="0" fillId="0" borderId="13" xfId="0" applyNumberFormat="1" applyBorder="1"/>
    <xf numFmtId="3" fontId="0" fillId="0" borderId="7" xfId="0" applyNumberFormat="1" applyBorder="1"/>
    <xf numFmtId="3" fontId="0" fillId="0" borderId="14" xfId="0" applyNumberFormat="1" applyBorder="1"/>
    <xf numFmtId="3" fontId="6" fillId="0" borderId="7" xfId="0" applyNumberFormat="1" applyFont="1" applyBorder="1"/>
    <xf numFmtId="3" fontId="6" fillId="0" borderId="14" xfId="0" applyNumberFormat="1" applyFont="1" applyBorder="1"/>
    <xf numFmtId="3" fontId="4" fillId="0" borderId="20" xfId="0" applyNumberFormat="1" applyFont="1" applyBorder="1"/>
    <xf numFmtId="164" fontId="11" fillId="0" borderId="23" xfId="0" applyNumberFormat="1" applyFont="1" applyFill="1" applyBorder="1" applyAlignment="1"/>
    <xf numFmtId="3" fontId="0" fillId="0" borderId="25" xfId="0" applyNumberFormat="1" applyBorder="1"/>
    <xf numFmtId="3" fontId="0" fillId="0" borderId="24" xfId="0" applyNumberFormat="1" applyBorder="1"/>
    <xf numFmtId="3" fontId="0" fillId="0" borderId="26" xfId="0" applyNumberFormat="1" applyBorder="1" applyProtection="1"/>
    <xf numFmtId="164" fontId="11" fillId="0" borderId="27" xfId="0" applyNumberFormat="1" applyFont="1" applyFill="1" applyBorder="1" applyAlignment="1"/>
    <xf numFmtId="0" fontId="0" fillId="0" borderId="7" xfId="0" applyBorder="1"/>
    <xf numFmtId="0" fontId="0" fillId="0" borderId="15" xfId="0" applyBorder="1"/>
    <xf numFmtId="0" fontId="7" fillId="3" borderId="28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2" fontId="0" fillId="0" borderId="7" xfId="0" applyNumberFormat="1" applyBorder="1"/>
    <xf numFmtId="0" fontId="3" fillId="3" borderId="30" xfId="0" applyFont="1" applyFill="1" applyBorder="1" applyAlignment="1">
      <alignment horizontal="center"/>
    </xf>
    <xf numFmtId="164" fontId="11" fillId="0" borderId="31" xfId="0" applyNumberFormat="1" applyFont="1" applyFill="1" applyBorder="1" applyAlignment="1"/>
    <xf numFmtId="2" fontId="0" fillId="0" borderId="25" xfId="0" applyNumberFormat="1" applyBorder="1"/>
    <xf numFmtId="0" fontId="3" fillId="3" borderId="20" xfId="0" applyFont="1" applyFill="1" applyBorder="1"/>
    <xf numFmtId="3" fontId="3" fillId="3" borderId="20" xfId="0" applyNumberFormat="1" applyFont="1" applyFill="1" applyBorder="1"/>
    <xf numFmtId="0" fontId="3" fillId="3" borderId="15" xfId="0" applyFont="1" applyFill="1" applyBorder="1"/>
    <xf numFmtId="3" fontId="3" fillId="3" borderId="32" xfId="0" applyNumberFormat="1" applyFont="1" applyFill="1" applyBorder="1"/>
    <xf numFmtId="3" fontId="0" fillId="0" borderId="35" xfId="0" applyNumberFormat="1" applyBorder="1"/>
    <xf numFmtId="3" fontId="0" fillId="0" borderId="36" xfId="0" applyNumberFormat="1" applyBorder="1"/>
    <xf numFmtId="3" fontId="0" fillId="0" borderId="36" xfId="0" applyNumberFormat="1" applyBorder="1" applyProtection="1"/>
    <xf numFmtId="3" fontId="0" fillId="0" borderId="37" xfId="0" applyNumberFormat="1" applyBorder="1"/>
    <xf numFmtId="3" fontId="0" fillId="0" borderId="37" xfId="0" applyNumberFormat="1" applyBorder="1" applyProtection="1"/>
    <xf numFmtId="3" fontId="6" fillId="0" borderId="36" xfId="0" applyNumberFormat="1" applyFont="1" applyBorder="1"/>
    <xf numFmtId="3" fontId="6" fillId="0" borderId="36" xfId="0" applyNumberFormat="1" applyFont="1" applyBorder="1" applyProtection="1"/>
    <xf numFmtId="3" fontId="0" fillId="0" borderId="38" xfId="0" applyNumberFormat="1" applyBorder="1"/>
    <xf numFmtId="3" fontId="0" fillId="0" borderId="38" xfId="0" applyNumberFormat="1" applyBorder="1" applyProtection="1"/>
    <xf numFmtId="3" fontId="3" fillId="3" borderId="39" xfId="0" applyNumberFormat="1" applyFont="1" applyFill="1" applyBorder="1"/>
    <xf numFmtId="0" fontId="3" fillId="3" borderId="43" xfId="0" applyFont="1" applyFill="1" applyBorder="1" applyAlignment="1">
      <alignment horizontal="center"/>
    </xf>
    <xf numFmtId="0" fontId="3" fillId="0" borderId="0" xfId="0" applyFont="1" applyFill="1"/>
    <xf numFmtId="2" fontId="3" fillId="3" borderId="20" xfId="0" applyNumberFormat="1" applyFont="1" applyFill="1" applyBorder="1"/>
    <xf numFmtId="2" fontId="0" fillId="0" borderId="35" xfId="0" applyNumberFormat="1" applyBorder="1"/>
    <xf numFmtId="2" fontId="0" fillId="0" borderId="36" xfId="0" applyNumberFormat="1" applyBorder="1"/>
    <xf numFmtId="2" fontId="0" fillId="0" borderId="37" xfId="0" applyNumberFormat="1" applyBorder="1"/>
    <xf numFmtId="2" fontId="0" fillId="0" borderId="38" xfId="0" applyNumberFormat="1" applyBorder="1"/>
    <xf numFmtId="2" fontId="3" fillId="3" borderId="39" xfId="0" applyNumberFormat="1" applyFont="1" applyFill="1" applyBorder="1"/>
    <xf numFmtId="0" fontId="3" fillId="3" borderId="50" xfId="0" applyFont="1" applyFill="1" applyBorder="1" applyAlignment="1">
      <alignment horizontal="center"/>
    </xf>
    <xf numFmtId="3" fontId="0" fillId="0" borderId="51" xfId="0" applyNumberFormat="1" applyBorder="1"/>
    <xf numFmtId="3" fontId="0" fillId="0" borderId="45" xfId="0" applyNumberFormat="1" applyBorder="1"/>
    <xf numFmtId="3" fontId="0" fillId="0" borderId="52" xfId="0" applyNumberFormat="1" applyBorder="1"/>
    <xf numFmtId="3" fontId="0" fillId="0" borderId="46" xfId="0" applyNumberFormat="1" applyBorder="1"/>
    <xf numFmtId="3" fontId="4" fillId="0" borderId="34" xfId="0" applyNumberFormat="1" applyFont="1" applyBorder="1"/>
    <xf numFmtId="3" fontId="3" fillId="3" borderId="53" xfId="0" applyNumberFormat="1" applyFont="1" applyFill="1" applyBorder="1"/>
    <xf numFmtId="3" fontId="3" fillId="3" borderId="54" xfId="0" applyNumberFormat="1" applyFont="1" applyFill="1" applyBorder="1"/>
    <xf numFmtId="164" fontId="3" fillId="3" borderId="22" xfId="0" applyNumberFormat="1" applyFont="1" applyFill="1" applyBorder="1" applyAlignment="1"/>
    <xf numFmtId="2" fontId="3" fillId="3" borderId="54" xfId="0" applyNumberFormat="1" applyFont="1" applyFill="1" applyBorder="1"/>
    <xf numFmtId="0" fontId="0" fillId="0" borderId="7" xfId="0" applyBorder="1" applyAlignment="1">
      <alignment horizontal="left"/>
    </xf>
    <xf numFmtId="3" fontId="0" fillId="0" borderId="51" xfId="0" applyNumberFormat="1" applyBorder="1" applyAlignment="1">
      <alignment horizontal="right"/>
    </xf>
    <xf numFmtId="3" fontId="0" fillId="0" borderId="52" xfId="0" applyNumberFormat="1" applyBorder="1" applyAlignment="1">
      <alignment horizontal="right"/>
    </xf>
    <xf numFmtId="3" fontId="0" fillId="0" borderId="56" xfId="0" applyNumberFormat="1" applyBorder="1" applyAlignment="1">
      <alignment horizontal="right"/>
    </xf>
    <xf numFmtId="3" fontId="0" fillId="0" borderId="38" xfId="0" applyNumberFormat="1" applyBorder="1" applyAlignment="1">
      <alignment horizontal="right"/>
    </xf>
    <xf numFmtId="3" fontId="0" fillId="0" borderId="48" xfId="0" applyNumberFormat="1" applyBorder="1" applyAlignment="1">
      <alignment horizontal="right"/>
    </xf>
    <xf numFmtId="3" fontId="3" fillId="3" borderId="57" xfId="0" applyNumberFormat="1" applyFont="1" applyFill="1" applyBorder="1"/>
    <xf numFmtId="3" fontId="3" fillId="3" borderId="50" xfId="0" applyNumberFormat="1" applyFont="1" applyFill="1" applyBorder="1"/>
    <xf numFmtId="3" fontId="3" fillId="3" borderId="58" xfId="0" applyNumberFormat="1" applyFont="1" applyFill="1" applyBorder="1"/>
    <xf numFmtId="3" fontId="0" fillId="0" borderId="7" xfId="0" applyNumberFormat="1" applyBorder="1" applyAlignment="1">
      <alignment horizontal="right"/>
    </xf>
    <xf numFmtId="3" fontId="0" fillId="0" borderId="15" xfId="0" applyNumberFormat="1" applyBorder="1" applyAlignment="1">
      <alignment horizontal="right"/>
    </xf>
    <xf numFmtId="3" fontId="3" fillId="3" borderId="59" xfId="0" applyNumberFormat="1" applyFont="1" applyFill="1" applyBorder="1"/>
    <xf numFmtId="2" fontId="0" fillId="0" borderId="51" xfId="0" applyNumberFormat="1" applyBorder="1"/>
    <xf numFmtId="2" fontId="0" fillId="0" borderId="45" xfId="0" applyNumberFormat="1" applyBorder="1"/>
    <xf numFmtId="2" fontId="0" fillId="0" borderId="52" xfId="0" applyNumberFormat="1" applyBorder="1"/>
    <xf numFmtId="2" fontId="0" fillId="0" borderId="46" xfId="0" applyNumberFormat="1" applyBorder="1"/>
    <xf numFmtId="2" fontId="0" fillId="0" borderId="56" xfId="0" applyNumberFormat="1" applyBorder="1"/>
    <xf numFmtId="2" fontId="0" fillId="0" borderId="48" xfId="0" applyNumberFormat="1" applyBorder="1"/>
    <xf numFmtId="3" fontId="0" fillId="0" borderId="16" xfId="0" applyNumberFormat="1" applyBorder="1"/>
    <xf numFmtId="3" fontId="0" fillId="0" borderId="48" xfId="0" applyNumberFormat="1" applyBorder="1"/>
    <xf numFmtId="3" fontId="3" fillId="3" borderId="60" xfId="0" applyNumberFormat="1" applyFont="1" applyFill="1" applyBorder="1"/>
    <xf numFmtId="2" fontId="0" fillId="0" borderId="9" xfId="0" applyNumberFormat="1" applyBorder="1"/>
    <xf numFmtId="2" fontId="0" fillId="0" borderId="13" xfId="0" applyNumberFormat="1" applyBorder="1"/>
    <xf numFmtId="2" fontId="0" fillId="0" borderId="14" xfId="0" applyNumberFormat="1" applyBorder="1"/>
    <xf numFmtId="2" fontId="0" fillId="0" borderId="15" xfId="0" applyNumberFormat="1" applyBorder="1"/>
    <xf numFmtId="2" fontId="0" fillId="0" borderId="19" xfId="0" applyNumberFormat="1" applyBorder="1"/>
    <xf numFmtId="0" fontId="0" fillId="0" borderId="16" xfId="0" applyBorder="1"/>
    <xf numFmtId="0" fontId="4" fillId="0" borderId="21" xfId="0" applyFont="1" applyBorder="1"/>
    <xf numFmtId="164" fontId="11" fillId="0" borderId="61" xfId="0" applyNumberFormat="1" applyFont="1" applyFill="1" applyBorder="1" applyAlignment="1"/>
    <xf numFmtId="3" fontId="0" fillId="0" borderId="15" xfId="0" applyNumberFormat="1" applyBorder="1"/>
    <xf numFmtId="4" fontId="4" fillId="0" borderId="20" xfId="0" applyNumberFormat="1" applyFont="1" applyBorder="1"/>
    <xf numFmtId="4" fontId="4" fillId="0" borderId="34" xfId="0" applyNumberFormat="1" applyFont="1" applyBorder="1"/>
    <xf numFmtId="4" fontId="4" fillId="0" borderId="21" xfId="0" applyNumberFormat="1" applyFont="1" applyBorder="1"/>
    <xf numFmtId="4" fontId="0" fillId="0" borderId="7" xfId="0" applyNumberFormat="1" applyBorder="1"/>
    <xf numFmtId="4" fontId="0" fillId="0" borderId="36" xfId="0" applyNumberFormat="1" applyBorder="1"/>
    <xf numFmtId="4" fontId="0" fillId="0" borderId="25" xfId="0" applyNumberFormat="1" applyBorder="1"/>
    <xf numFmtId="4" fontId="0" fillId="0" borderId="37" xfId="0" applyNumberFormat="1" applyBorder="1"/>
    <xf numFmtId="4" fontId="0" fillId="0" borderId="24" xfId="0" applyNumberFormat="1" applyBorder="1"/>
    <xf numFmtId="4" fontId="0" fillId="0" borderId="15" xfId="0" applyNumberFormat="1" applyBorder="1"/>
    <xf numFmtId="4" fontId="0" fillId="0" borderId="38" xfId="0" applyNumberFormat="1" applyBorder="1"/>
    <xf numFmtId="3" fontId="0" fillId="0" borderId="56" xfId="0" applyNumberFormat="1" applyBorder="1"/>
    <xf numFmtId="3" fontId="0" fillId="0" borderId="72" xfId="0" applyNumberFormat="1" applyBorder="1"/>
    <xf numFmtId="3" fontId="0" fillId="0" borderId="73" xfId="0" applyNumberFormat="1" applyBorder="1"/>
    <xf numFmtId="164" fontId="11" fillId="0" borderId="14" xfId="0" applyNumberFormat="1" applyFont="1" applyFill="1" applyBorder="1" applyAlignment="1"/>
    <xf numFmtId="0" fontId="3" fillId="3" borderId="7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0" borderId="9" xfId="0" applyBorder="1"/>
    <xf numFmtId="3" fontId="0" fillId="0" borderId="38" xfId="0" applyNumberFormat="1" applyBorder="1" applyProtection="1">
      <protection locked="0"/>
    </xf>
    <xf numFmtId="0" fontId="0" fillId="0" borderId="48" xfId="0" applyBorder="1" applyProtection="1">
      <protection locked="0"/>
    </xf>
    <xf numFmtId="0" fontId="3" fillId="3" borderId="75" xfId="0" applyFont="1" applyFill="1" applyBorder="1" applyAlignment="1">
      <alignment horizontal="center"/>
    </xf>
    <xf numFmtId="0" fontId="3" fillId="3" borderId="77" xfId="0" applyFont="1" applyFill="1" applyBorder="1" applyAlignment="1">
      <alignment horizontal="center"/>
    </xf>
    <xf numFmtId="2" fontId="3" fillId="3" borderId="59" xfId="0" applyNumberFormat="1" applyFont="1" applyFill="1" applyBorder="1"/>
    <xf numFmtId="164" fontId="3" fillId="3" borderId="19" xfId="0" applyNumberFormat="1" applyFont="1" applyFill="1" applyBorder="1" applyAlignment="1"/>
    <xf numFmtId="0" fontId="0" fillId="0" borderId="23" xfId="0" applyBorder="1"/>
    <xf numFmtId="2" fontId="0" fillId="0" borderId="72" xfId="0" applyNumberFormat="1" applyBorder="1"/>
    <xf numFmtId="2" fontId="0" fillId="0" borderId="73" xfId="0" applyNumberFormat="1" applyBorder="1"/>
    <xf numFmtId="2" fontId="0" fillId="0" borderId="80" xfId="0" applyNumberFormat="1" applyBorder="1"/>
    <xf numFmtId="3" fontId="0" fillId="0" borderId="51" xfId="0" applyNumberFormat="1" applyFont="1" applyBorder="1"/>
    <xf numFmtId="3" fontId="0" fillId="0" borderId="35" xfId="0" applyNumberFormat="1" applyFont="1" applyBorder="1"/>
    <xf numFmtId="3" fontId="0" fillId="0" borderId="45" xfId="0" applyNumberFormat="1" applyFont="1" applyBorder="1"/>
    <xf numFmtId="3" fontId="0" fillId="0" borderId="56" xfId="0" applyNumberFormat="1" applyFont="1" applyBorder="1"/>
    <xf numFmtId="3" fontId="0" fillId="0" borderId="38" xfId="0" applyNumberFormat="1" applyFont="1" applyBorder="1"/>
    <xf numFmtId="3" fontId="0" fillId="0" borderId="48" xfId="0" applyNumberFormat="1" applyFont="1" applyBorder="1"/>
    <xf numFmtId="3" fontId="3" fillId="3" borderId="84" xfId="0" applyNumberFormat="1" applyFont="1" applyFill="1" applyBorder="1"/>
    <xf numFmtId="3" fontId="3" fillId="3" borderId="33" xfId="0" applyNumberFormat="1" applyFont="1" applyFill="1" applyBorder="1"/>
    <xf numFmtId="3" fontId="0" fillId="0" borderId="36" xfId="0" applyNumberFormat="1" applyFont="1" applyBorder="1"/>
    <xf numFmtId="3" fontId="0" fillId="0" borderId="46" xfId="0" applyNumberFormat="1" applyFont="1" applyBorder="1"/>
    <xf numFmtId="3" fontId="0" fillId="0" borderId="20" xfId="0" applyNumberFormat="1" applyBorder="1"/>
    <xf numFmtId="3" fontId="0" fillId="0" borderId="34" xfId="0" applyNumberFormat="1" applyBorder="1"/>
    <xf numFmtId="3" fontId="0" fillId="0" borderId="22" xfId="0" applyNumberFormat="1" applyBorder="1"/>
    <xf numFmtId="164" fontId="3" fillId="3" borderId="29" xfId="0" applyNumberFormat="1" applyFont="1" applyFill="1" applyBorder="1" applyAlignment="1"/>
    <xf numFmtId="4" fontId="0" fillId="0" borderId="20" xfId="0" applyNumberFormat="1" applyBorder="1"/>
    <xf numFmtId="4" fontId="0" fillId="0" borderId="34" xfId="0" applyNumberFormat="1" applyBorder="1"/>
    <xf numFmtId="4" fontId="0" fillId="0" borderId="35" xfId="0" applyNumberFormat="1" applyBorder="1"/>
    <xf numFmtId="3" fontId="0" fillId="0" borderId="38" xfId="0" applyNumberFormat="1" applyBorder="1" applyAlignment="1"/>
    <xf numFmtId="3" fontId="0" fillId="0" borderId="48" xfId="0" applyNumberFormat="1" applyBorder="1" applyAlignment="1"/>
    <xf numFmtId="0" fontId="3" fillId="3" borderId="8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3" fontId="0" fillId="0" borderId="10" xfId="0" applyNumberFormat="1" applyBorder="1"/>
    <xf numFmtId="4" fontId="0" fillId="0" borderId="9" xfId="0" applyNumberFormat="1" applyBorder="1"/>
    <xf numFmtId="0" fontId="0" fillId="0" borderId="7" xfId="0" applyBorder="1" applyAlignment="1">
      <alignment horizontal="center"/>
    </xf>
    <xf numFmtId="0" fontId="0" fillId="0" borderId="21" xfId="0" applyBorder="1" applyAlignment="1">
      <alignment horizontal="center"/>
    </xf>
    <xf numFmtId="4" fontId="0" fillId="0" borderId="22" xfId="0" applyNumberFormat="1" applyBorder="1"/>
    <xf numFmtId="0" fontId="0" fillId="0" borderId="15" xfId="0" applyBorder="1" applyAlignment="1">
      <alignment horizontal="center"/>
    </xf>
    <xf numFmtId="0" fontId="3" fillId="3" borderId="15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75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2" fontId="0" fillId="0" borderId="20" xfId="0" applyNumberFormat="1" applyBorder="1"/>
    <xf numFmtId="2" fontId="4" fillId="0" borderId="22" xfId="0" applyNumberFormat="1" applyFont="1" applyBorder="1"/>
    <xf numFmtId="0" fontId="0" fillId="0" borderId="7" xfId="0" applyBorder="1" applyAlignment="1">
      <alignment horizontal="left" indent="1"/>
    </xf>
    <xf numFmtId="0" fontId="0" fillId="0" borderId="0" xfId="0" applyBorder="1" applyAlignment="1">
      <alignment horizontal="left"/>
    </xf>
    <xf numFmtId="3" fontId="0" fillId="0" borderId="46" xfId="0" applyNumberFormat="1" applyBorder="1" applyAlignment="1"/>
    <xf numFmtId="3" fontId="4" fillId="0" borderId="44" xfId="0" applyNumberFormat="1" applyFont="1" applyBorder="1"/>
    <xf numFmtId="3" fontId="0" fillId="0" borderId="36" xfId="0" applyNumberFormat="1" applyBorder="1" applyAlignment="1"/>
    <xf numFmtId="3" fontId="4" fillId="0" borderId="90" xfId="0" applyNumberFormat="1" applyFont="1" applyBorder="1" applyAlignment="1">
      <alignment horizontal="right"/>
    </xf>
    <xf numFmtId="164" fontId="3" fillId="3" borderId="14" xfId="0" applyNumberFormat="1" applyFont="1" applyFill="1" applyBorder="1" applyAlignment="1"/>
    <xf numFmtId="2" fontId="4" fillId="0" borderId="34" xfId="0" applyNumberFormat="1" applyFont="1" applyBorder="1"/>
    <xf numFmtId="2" fontId="3" fillId="3" borderId="60" xfId="0" applyNumberFormat="1" applyFont="1" applyFill="1" applyBorder="1"/>
    <xf numFmtId="164" fontId="3" fillId="3" borderId="30" xfId="0" applyNumberFormat="1" applyFont="1" applyFill="1" applyBorder="1" applyAlignment="1"/>
    <xf numFmtId="0" fontId="5" fillId="0" borderId="21" xfId="0" applyFont="1" applyBorder="1" applyAlignment="1">
      <alignment horizontal="center"/>
    </xf>
    <xf numFmtId="0" fontId="0" fillId="0" borderId="7" xfId="0" applyBorder="1" applyAlignment="1">
      <alignment horizontal="right"/>
    </xf>
    <xf numFmtId="0" fontId="0" fillId="0" borderId="15" xfId="0" applyBorder="1" applyAlignment="1">
      <alignment horizontal="right"/>
    </xf>
    <xf numFmtId="3" fontId="0" fillId="0" borderId="7" xfId="0" applyNumberFormat="1" applyBorder="1" applyAlignment="1"/>
    <xf numFmtId="0" fontId="3" fillId="3" borderId="30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25" xfId="0" applyFont="1" applyBorder="1"/>
    <xf numFmtId="0" fontId="6" fillId="0" borderId="24" xfId="0" applyFont="1" applyBorder="1"/>
    <xf numFmtId="0" fontId="0" fillId="0" borderId="91" xfId="0" applyBorder="1"/>
    <xf numFmtId="0" fontId="6" fillId="0" borderId="92" xfId="0" applyFont="1" applyBorder="1"/>
    <xf numFmtId="3" fontId="6" fillId="0" borderId="0" xfId="0" applyNumberFormat="1" applyFont="1" applyBorder="1"/>
    <xf numFmtId="0" fontId="3" fillId="3" borderId="50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6" fillId="0" borderId="7" xfId="0" applyFont="1" applyBorder="1"/>
    <xf numFmtId="0" fontId="6" fillId="0" borderId="63" xfId="0" applyFont="1" applyBorder="1"/>
    <xf numFmtId="0" fontId="13" fillId="0" borderId="7" xfId="0" applyFont="1" applyBorder="1"/>
    <xf numFmtId="0" fontId="0" fillId="0" borderId="93" xfId="0" applyBorder="1"/>
    <xf numFmtId="0" fontId="14" fillId="0" borderId="0" xfId="0" applyFont="1"/>
    <xf numFmtId="0" fontId="4" fillId="0" borderId="7" xfId="0" applyFont="1" applyBorder="1"/>
    <xf numFmtId="0" fontId="4" fillId="0" borderId="10" xfId="0" applyFont="1" applyBorder="1"/>
    <xf numFmtId="4" fontId="4" fillId="0" borderId="35" xfId="0" applyNumberFormat="1" applyFont="1" applyBorder="1"/>
    <xf numFmtId="0" fontId="0" fillId="0" borderId="92" xfId="0" applyFont="1" applyBorder="1"/>
    <xf numFmtId="0" fontId="0" fillId="0" borderId="24" xfId="0" applyFont="1" applyBorder="1"/>
    <xf numFmtId="3" fontId="0" fillId="0" borderId="37" xfId="0" applyNumberFormat="1" applyFont="1" applyBorder="1"/>
    <xf numFmtId="3" fontId="4" fillId="0" borderId="22" xfId="0" applyNumberFormat="1" applyFont="1" applyBorder="1"/>
    <xf numFmtId="3" fontId="0" fillId="0" borderId="47" xfId="0" applyNumberFormat="1" applyBorder="1"/>
    <xf numFmtId="0" fontId="0" fillId="0" borderId="0" xfId="0" applyFont="1" applyBorder="1"/>
    <xf numFmtId="0" fontId="3" fillId="3" borderId="21" xfId="0" applyFont="1" applyFill="1" applyBorder="1"/>
    <xf numFmtId="0" fontId="6" fillId="0" borderId="16" xfId="0" applyFont="1" applyBorder="1"/>
    <xf numFmtId="3" fontId="6" fillId="0" borderId="38" xfId="0" applyNumberFormat="1" applyFont="1" applyBorder="1"/>
    <xf numFmtId="3" fontId="4" fillId="0" borderId="90" xfId="0" applyNumberFormat="1" applyFont="1" applyBorder="1"/>
    <xf numFmtId="3" fontId="6" fillId="0" borderId="52" xfId="0" applyNumberFormat="1" applyFont="1" applyBorder="1"/>
    <xf numFmtId="3" fontId="0" fillId="0" borderId="90" xfId="0" applyNumberFormat="1" applyBorder="1"/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3" fontId="0" fillId="0" borderId="25" xfId="0" applyNumberFormat="1" applyFont="1" applyBorder="1"/>
    <xf numFmtId="3" fontId="6" fillId="0" borderId="15" xfId="0" applyNumberFormat="1" applyFont="1" applyBorder="1"/>
    <xf numFmtId="3" fontId="4" fillId="0" borderId="35" xfId="0" applyNumberFormat="1" applyFont="1" applyBorder="1"/>
    <xf numFmtId="4" fontId="4" fillId="0" borderId="90" xfId="0" applyNumberFormat="1" applyFont="1" applyBorder="1"/>
    <xf numFmtId="4" fontId="4" fillId="0" borderId="22" xfId="0" applyNumberFormat="1" applyFont="1" applyBorder="1"/>
    <xf numFmtId="4" fontId="0" fillId="0" borderId="37" xfId="0" applyNumberFormat="1" applyFont="1" applyBorder="1"/>
    <xf numFmtId="4" fontId="6" fillId="0" borderId="52" xfId="0" applyNumberFormat="1" applyFont="1" applyBorder="1"/>
    <xf numFmtId="4" fontId="6" fillId="0" borderId="36" xfId="0" applyNumberFormat="1" applyFont="1" applyBorder="1"/>
    <xf numFmtId="4" fontId="6" fillId="0" borderId="14" xfId="0" applyNumberFormat="1" applyFont="1" applyBorder="1"/>
    <xf numFmtId="4" fontId="0" fillId="0" borderId="90" xfId="0" applyNumberFormat="1" applyBorder="1"/>
    <xf numFmtId="4" fontId="0" fillId="0" borderId="36" xfId="0" applyNumberFormat="1" applyFont="1" applyBorder="1"/>
    <xf numFmtId="4" fontId="0" fillId="0" borderId="25" xfId="0" applyNumberFormat="1" applyFont="1" applyBorder="1"/>
    <xf numFmtId="4" fontId="6" fillId="0" borderId="7" xfId="0" applyNumberFormat="1" applyFont="1" applyBorder="1"/>
    <xf numFmtId="4" fontId="6" fillId="0" borderId="15" xfId="0" applyNumberFormat="1" applyFont="1" applyBorder="1"/>
    <xf numFmtId="4" fontId="6" fillId="0" borderId="38" xfId="0" applyNumberFormat="1" applyFont="1" applyBorder="1"/>
    <xf numFmtId="164" fontId="15" fillId="0" borderId="23" xfId="0" applyNumberFormat="1" applyFont="1" applyFill="1" applyBorder="1" applyAlignment="1"/>
    <xf numFmtId="164" fontId="15" fillId="0" borderId="27" xfId="0" applyNumberFormat="1" applyFont="1" applyFill="1" applyBorder="1" applyAlignment="1"/>
    <xf numFmtId="4" fontId="3" fillId="3" borderId="39" xfId="0" applyNumberFormat="1" applyFont="1" applyFill="1" applyBorder="1"/>
    <xf numFmtId="3" fontId="0" fillId="0" borderId="92" xfId="0" applyNumberFormat="1" applyBorder="1"/>
    <xf numFmtId="3" fontId="0" fillId="0" borderId="97" xfId="0" applyNumberFormat="1" applyBorder="1"/>
    <xf numFmtId="3" fontId="0" fillId="0" borderId="91" xfId="0" applyNumberFormat="1" applyBorder="1"/>
    <xf numFmtId="3" fontId="0" fillId="0" borderId="24" xfId="0" applyNumberFormat="1" applyFont="1" applyBorder="1"/>
    <xf numFmtId="3" fontId="0" fillId="0" borderId="7" xfId="0" applyNumberFormat="1" applyFont="1" applyBorder="1"/>
    <xf numFmtId="3" fontId="0" fillId="0" borderId="0" xfId="0" applyNumberFormat="1" applyFont="1" applyBorder="1"/>
    <xf numFmtId="0" fontId="0" fillId="0" borderId="63" xfId="0" applyFont="1" applyBorder="1"/>
    <xf numFmtId="3" fontId="6" fillId="0" borderId="16" xfId="0" applyNumberFormat="1" applyFont="1" applyBorder="1"/>
    <xf numFmtId="0" fontId="3" fillId="3" borderId="18" xfId="0" applyFont="1" applyFill="1" applyBorder="1" applyAlignment="1">
      <alignment horizontal="center" vertical="center"/>
    </xf>
    <xf numFmtId="3" fontId="6" fillId="0" borderId="91" xfId="0" applyNumberFormat="1" applyFont="1" applyBorder="1"/>
    <xf numFmtId="3" fontId="6" fillId="0" borderId="97" xfId="0" applyNumberFormat="1" applyFont="1" applyBorder="1"/>
    <xf numFmtId="3" fontId="6" fillId="0" borderId="97" xfId="0" applyNumberFormat="1" applyFont="1" applyBorder="1" applyProtection="1"/>
    <xf numFmtId="3" fontId="6" fillId="0" borderId="99" xfId="0" applyNumberFormat="1" applyFont="1" applyBorder="1"/>
    <xf numFmtId="164" fontId="11" fillId="0" borderId="98" xfId="0" applyNumberFormat="1" applyFont="1" applyFill="1" applyBorder="1" applyAlignment="1"/>
    <xf numFmtId="2" fontId="3" fillId="3" borderId="7" xfId="0" applyNumberFormat="1" applyFont="1" applyFill="1" applyBorder="1"/>
    <xf numFmtId="2" fontId="3" fillId="3" borderId="76" xfId="0" applyNumberFormat="1" applyFont="1" applyFill="1" applyBorder="1"/>
    <xf numFmtId="2" fontId="0" fillId="0" borderId="91" xfId="0" applyNumberFormat="1" applyBorder="1"/>
    <xf numFmtId="2" fontId="0" fillId="0" borderId="97" xfId="0" applyNumberFormat="1" applyBorder="1"/>
    <xf numFmtId="164" fontId="15" fillId="4" borderId="23" xfId="0" applyNumberFormat="1" applyFont="1" applyFill="1" applyBorder="1" applyAlignment="1"/>
    <xf numFmtId="2" fontId="3" fillId="3" borderId="33" xfId="0" applyNumberFormat="1" applyFont="1" applyFill="1" applyBorder="1"/>
    <xf numFmtId="164" fontId="15" fillId="0" borderId="98" xfId="0" applyNumberFormat="1" applyFont="1" applyFill="1" applyBorder="1" applyAlignment="1"/>
    <xf numFmtId="164" fontId="16" fillId="0" borderId="103" xfId="0" applyNumberFormat="1" applyFont="1" applyFill="1" applyBorder="1" applyAlignment="1"/>
    <xf numFmtId="164" fontId="16" fillId="0" borderId="23" xfId="0" applyNumberFormat="1" applyFont="1" applyFill="1" applyBorder="1" applyAlignment="1"/>
    <xf numFmtId="164" fontId="15" fillId="0" borderId="103" xfId="0" applyNumberFormat="1" applyFont="1" applyFill="1" applyBorder="1" applyAlignment="1"/>
    <xf numFmtId="164" fontId="16" fillId="0" borderId="31" xfId="0" applyNumberFormat="1" applyFont="1" applyFill="1" applyBorder="1" applyAlignment="1"/>
    <xf numFmtId="4" fontId="0" fillId="0" borderId="91" xfId="0" applyNumberFormat="1" applyBorder="1"/>
    <xf numFmtId="4" fontId="0" fillId="0" borderId="97" xfId="0" applyNumberFormat="1" applyBorder="1"/>
    <xf numFmtId="4" fontId="0" fillId="0" borderId="92" xfId="0" applyNumberFormat="1" applyBorder="1"/>
    <xf numFmtId="4" fontId="6" fillId="0" borderId="0" xfId="0" applyNumberFormat="1" applyFont="1" applyBorder="1"/>
    <xf numFmtId="4" fontId="0" fillId="0" borderId="24" xfId="0" applyNumberFormat="1" applyFont="1" applyBorder="1"/>
    <xf numFmtId="4" fontId="3" fillId="3" borderId="33" xfId="0" applyNumberFormat="1" applyFont="1" applyFill="1" applyBorder="1"/>
    <xf numFmtId="4" fontId="0" fillId="0" borderId="7" xfId="0" applyNumberFormat="1" applyFont="1" applyBorder="1"/>
    <xf numFmtId="4" fontId="0" fillId="0" borderId="0" xfId="0" applyNumberFormat="1" applyFont="1" applyBorder="1"/>
    <xf numFmtId="4" fontId="6" fillId="0" borderId="16" xfId="0" applyNumberFormat="1" applyFont="1" applyBorder="1"/>
    <xf numFmtId="164" fontId="3" fillId="3" borderId="31" xfId="0" applyNumberFormat="1" applyFont="1" applyFill="1" applyBorder="1" applyAlignment="1"/>
    <xf numFmtId="0" fontId="17" fillId="0" borderId="0" xfId="0" applyFont="1" applyAlignment="1">
      <alignment vertical="center"/>
    </xf>
    <xf numFmtId="0" fontId="17" fillId="0" borderId="0" xfId="0" applyFont="1"/>
    <xf numFmtId="3" fontId="0" fillId="0" borderId="52" xfId="0" applyNumberFormat="1" applyBorder="1" applyAlignment="1"/>
    <xf numFmtId="3" fontId="0" fillId="0" borderId="79" xfId="0" applyNumberFormat="1" applyBorder="1" applyAlignment="1"/>
    <xf numFmtId="3" fontId="0" fillId="0" borderId="80" xfId="0" applyNumberFormat="1" applyBorder="1" applyAlignment="1"/>
    <xf numFmtId="3" fontId="0" fillId="0" borderId="79" xfId="0" applyNumberFormat="1" applyBorder="1" applyAlignment="1">
      <alignment horizontal="right"/>
    </xf>
    <xf numFmtId="164" fontId="11" fillId="0" borderId="22" xfId="0" applyNumberFormat="1" applyFont="1" applyFill="1" applyBorder="1" applyAlignment="1"/>
    <xf numFmtId="0" fontId="0" fillId="0" borderId="0" xfId="0" applyAlignment="1">
      <alignment horizontal="right"/>
    </xf>
    <xf numFmtId="2" fontId="4" fillId="0" borderId="20" xfId="0" applyNumberFormat="1" applyFont="1" applyBorder="1"/>
    <xf numFmtId="0" fontId="3" fillId="3" borderId="104" xfId="0" applyFont="1" applyFill="1" applyBorder="1" applyAlignment="1">
      <alignment horizontal="center"/>
    </xf>
    <xf numFmtId="3" fontId="0" fillId="0" borderId="79" xfId="0" applyNumberFormat="1" applyBorder="1"/>
    <xf numFmtId="3" fontId="0" fillId="0" borderId="106" xfId="0" applyNumberFormat="1" applyBorder="1"/>
    <xf numFmtId="0" fontId="3" fillId="3" borderId="107" xfId="0" applyFont="1" applyFill="1" applyBorder="1" applyAlignment="1">
      <alignment horizontal="center"/>
    </xf>
    <xf numFmtId="3" fontId="0" fillId="0" borderId="108" xfId="0" applyNumberFormat="1" applyBorder="1"/>
    <xf numFmtId="4" fontId="3" fillId="3" borderId="20" xfId="0" applyNumberFormat="1" applyFont="1" applyFill="1" applyBorder="1"/>
    <xf numFmtId="4" fontId="3" fillId="3" borderId="54" xfId="0" applyNumberFormat="1" applyFont="1" applyFill="1" applyBorder="1"/>
    <xf numFmtId="0" fontId="3" fillId="3" borderId="1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3" fontId="0" fillId="0" borderId="21" xfId="0" applyNumberFormat="1" applyBorder="1"/>
    <xf numFmtId="0" fontId="3" fillId="3" borderId="7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0" fillId="0" borderId="10" xfId="0" applyBorder="1"/>
    <xf numFmtId="164" fontId="0" fillId="0" borderId="52" xfId="0" applyNumberFormat="1" applyBorder="1"/>
    <xf numFmtId="164" fontId="11" fillId="0" borderId="36" xfId="0" applyNumberFormat="1" applyFont="1" applyBorder="1"/>
    <xf numFmtId="164" fontId="11" fillId="0" borderId="73" xfId="0" applyNumberFormat="1" applyFont="1" applyBorder="1"/>
    <xf numFmtId="164" fontId="11" fillId="0" borderId="46" xfId="0" applyNumberFormat="1" applyFont="1" applyBorder="1"/>
    <xf numFmtId="0" fontId="0" fillId="0" borderId="52" xfId="0" applyBorder="1"/>
    <xf numFmtId="0" fontId="0" fillId="0" borderId="56" xfId="0" applyBorder="1"/>
    <xf numFmtId="164" fontId="11" fillId="0" borderId="38" xfId="0" applyNumberFormat="1" applyFont="1" applyBorder="1"/>
    <xf numFmtId="164" fontId="11" fillId="0" borderId="80" xfId="0" applyNumberFormat="1" applyFont="1" applyBorder="1"/>
    <xf numFmtId="164" fontId="11" fillId="0" borderId="48" xfId="0" applyNumberFormat="1" applyFont="1" applyBorder="1"/>
    <xf numFmtId="164" fontId="0" fillId="0" borderId="2" xfId="0" applyNumberFormat="1" applyBorder="1"/>
    <xf numFmtId="164" fontId="0" fillId="0" borderId="6" xfId="0" applyNumberFormat="1" applyBorder="1"/>
    <xf numFmtId="164" fontId="0" fillId="0" borderId="4" xfId="0" applyNumberFormat="1" applyBorder="1"/>
    <xf numFmtId="164" fontId="0" fillId="0" borderId="111" xfId="0" applyNumberFormat="1" applyBorder="1"/>
    <xf numFmtId="0" fontId="3" fillId="3" borderId="109" xfId="0" applyFont="1" applyFill="1" applyBorder="1" applyAlignment="1">
      <alignment horizontal="center"/>
    </xf>
    <xf numFmtId="0" fontId="3" fillId="3" borderId="110" xfId="0" applyFont="1" applyFill="1" applyBorder="1" applyAlignment="1">
      <alignment horizontal="center" vertical="center"/>
    </xf>
    <xf numFmtId="0" fontId="5" fillId="0" borderId="14" xfId="0" applyFont="1" applyBorder="1"/>
    <xf numFmtId="0" fontId="5" fillId="0" borderId="0" xfId="0" applyFont="1" applyAlignment="1">
      <alignment horizontal="center"/>
    </xf>
    <xf numFmtId="164" fontId="11" fillId="0" borderId="0" xfId="0" applyNumberFormat="1" applyFont="1"/>
    <xf numFmtId="164" fontId="11" fillId="0" borderId="16" xfId="0" applyNumberFormat="1" applyFont="1" applyBorder="1"/>
    <xf numFmtId="6" fontId="4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/>
    <xf numFmtId="0" fontId="3" fillId="0" borderId="21" xfId="0" applyFont="1" applyBorder="1" applyAlignment="1">
      <alignment horizontal="center"/>
    </xf>
    <xf numFmtId="0" fontId="7" fillId="0" borderId="21" xfId="0" applyFont="1" applyBorder="1"/>
    <xf numFmtId="164" fontId="11" fillId="0" borderId="61" xfId="0" applyNumberFormat="1" applyFont="1" applyBorder="1"/>
    <xf numFmtId="164" fontId="11" fillId="0" borderId="23" xfId="0" applyNumberFormat="1" applyFont="1" applyBorder="1"/>
    <xf numFmtId="0" fontId="11" fillId="0" borderId="20" xfId="0" applyFont="1" applyBorder="1" applyAlignment="1">
      <alignment horizontal="center"/>
    </xf>
    <xf numFmtId="4" fontId="0" fillId="0" borderId="21" xfId="0" applyNumberFormat="1" applyBorder="1"/>
    <xf numFmtId="4" fontId="0" fillId="0" borderId="0" xfId="0" applyNumberFormat="1"/>
    <xf numFmtId="164" fontId="11" fillId="0" borderId="31" xfId="0" applyNumberFormat="1" applyFont="1" applyBorder="1"/>
    <xf numFmtId="4" fontId="0" fillId="0" borderId="16" xfId="0" applyNumberFormat="1" applyBorder="1"/>
    <xf numFmtId="4" fontId="0" fillId="0" borderId="51" xfId="0" applyNumberFormat="1" applyBorder="1"/>
    <xf numFmtId="4" fontId="0" fillId="0" borderId="52" xfId="0" applyNumberFormat="1" applyBorder="1"/>
    <xf numFmtId="0" fontId="4" fillId="0" borderId="20" xfId="0" applyFont="1" applyBorder="1" applyAlignment="1">
      <alignment horizontal="center"/>
    </xf>
    <xf numFmtId="164" fontId="11" fillId="0" borderId="8" xfId="0" applyNumberFormat="1" applyFont="1" applyBorder="1"/>
    <xf numFmtId="4" fontId="0" fillId="0" borderId="56" xfId="0" applyNumberFormat="1" applyBorder="1"/>
    <xf numFmtId="0" fontId="3" fillId="0" borderId="79" xfId="0" applyFont="1" applyBorder="1" applyAlignment="1">
      <alignment horizontal="center"/>
    </xf>
    <xf numFmtId="0" fontId="4" fillId="0" borderId="0" xfId="0" applyFont="1" applyAlignment="1">
      <alignment horizontal="right"/>
    </xf>
    <xf numFmtId="4" fontId="0" fillId="0" borderId="10" xfId="0" applyNumberFormat="1" applyBorder="1"/>
    <xf numFmtId="4" fontId="0" fillId="0" borderId="73" xfId="0" applyNumberFormat="1" applyBorder="1"/>
    <xf numFmtId="4" fontId="0" fillId="0" borderId="72" xfId="0" applyNumberFormat="1" applyBorder="1"/>
    <xf numFmtId="4" fontId="0" fillId="0" borderId="80" xfId="0" applyNumberFormat="1" applyBorder="1"/>
    <xf numFmtId="0" fontId="0" fillId="0" borderId="14" xfId="0" applyBorder="1"/>
    <xf numFmtId="0" fontId="0" fillId="0" borderId="19" xfId="0" applyBorder="1"/>
    <xf numFmtId="164" fontId="0" fillId="0" borderId="7" xfId="0" applyNumberFormat="1" applyBorder="1"/>
    <xf numFmtId="164" fontId="0" fillId="0" borderId="14" xfId="0" applyNumberFormat="1" applyBorder="1"/>
    <xf numFmtId="164" fontId="3" fillId="3" borderId="20" xfId="0" applyNumberFormat="1" applyFont="1" applyFill="1" applyBorder="1"/>
    <xf numFmtId="164" fontId="3" fillId="3" borderId="22" xfId="0" applyNumberFormat="1" applyFont="1" applyFill="1" applyBorder="1"/>
    <xf numFmtId="164" fontId="0" fillId="0" borderId="36" xfId="0" applyNumberFormat="1" applyBorder="1"/>
    <xf numFmtId="164" fontId="0" fillId="0" borderId="38" xfId="0" applyNumberFormat="1" applyBorder="1"/>
    <xf numFmtId="164" fontId="3" fillId="3" borderId="39" xfId="0" applyNumberFormat="1" applyFont="1" applyFill="1" applyBorder="1"/>
    <xf numFmtId="0" fontId="3" fillId="3" borderId="74" xfId="0" applyFont="1" applyFill="1" applyBorder="1" applyAlignment="1">
      <alignment horizontal="center" vertical="center"/>
    </xf>
    <xf numFmtId="164" fontId="0" fillId="4" borderId="7" xfId="0" applyNumberFormat="1" applyFill="1" applyBorder="1"/>
    <xf numFmtId="164" fontId="0" fillId="4" borderId="36" xfId="0" applyNumberFormat="1" applyFill="1" applyBorder="1"/>
    <xf numFmtId="164" fontId="0" fillId="4" borderId="14" xfId="0" applyNumberFormat="1" applyFill="1" applyBorder="1"/>
    <xf numFmtId="164" fontId="0" fillId="4" borderId="25" xfId="0" applyNumberFormat="1" applyFill="1" applyBorder="1"/>
    <xf numFmtId="164" fontId="0" fillId="4" borderId="37" xfId="0" applyNumberFormat="1" applyFill="1" applyBorder="1"/>
    <xf numFmtId="164" fontId="0" fillId="4" borderId="26" xfId="0" applyNumberFormat="1" applyFill="1" applyBorder="1"/>
    <xf numFmtId="164" fontId="0" fillId="4" borderId="91" xfId="0" applyNumberFormat="1" applyFill="1" applyBorder="1"/>
    <xf numFmtId="164" fontId="0" fillId="4" borderId="97" xfId="0" applyNumberFormat="1" applyFill="1" applyBorder="1"/>
    <xf numFmtId="164" fontId="0" fillId="4" borderId="99" xfId="0" applyNumberFormat="1" applyFill="1" applyBorder="1"/>
    <xf numFmtId="164" fontId="0" fillId="4" borderId="38" xfId="0" applyNumberFormat="1" applyFill="1" applyBorder="1"/>
    <xf numFmtId="164" fontId="5" fillId="3" borderId="50" xfId="0" applyNumberFormat="1" applyFont="1" applyFill="1" applyBorder="1"/>
    <xf numFmtId="164" fontId="5" fillId="3" borderId="19" xfId="0" applyNumberFormat="1" applyFont="1" applyFill="1" applyBorder="1"/>
    <xf numFmtId="164" fontId="15" fillId="4" borderId="14" xfId="0" applyNumberFormat="1" applyFont="1" applyFill="1" applyBorder="1" applyAlignment="1"/>
    <xf numFmtId="164" fontId="3" fillId="3" borderId="59" xfId="0" applyNumberFormat="1" applyFont="1" applyFill="1" applyBorder="1"/>
    <xf numFmtId="164" fontId="3" fillId="3" borderId="113" xfId="0" applyNumberFormat="1" applyFont="1" applyFill="1" applyBorder="1"/>
    <xf numFmtId="164" fontId="3" fillId="3" borderId="15" xfId="0" applyNumberFormat="1" applyFont="1" applyFill="1" applyBorder="1"/>
    <xf numFmtId="164" fontId="3" fillId="3" borderId="50" xfId="0" applyNumberFormat="1" applyFont="1" applyFill="1" applyBorder="1"/>
    <xf numFmtId="164" fontId="3" fillId="3" borderId="19" xfId="0" applyNumberFormat="1" applyFont="1" applyFill="1" applyBorder="1"/>
    <xf numFmtId="0" fontId="3" fillId="3" borderId="114" xfId="0" applyFont="1" applyFill="1" applyBorder="1" applyAlignment="1">
      <alignment horizontal="center"/>
    </xf>
    <xf numFmtId="164" fontId="5" fillId="3" borderId="16" xfId="0" applyNumberFormat="1" applyFont="1" applyFill="1" applyBorder="1"/>
    <xf numFmtId="164" fontId="0" fillId="4" borderId="15" xfId="0" applyNumberFormat="1" applyFill="1" applyBorder="1"/>
    <xf numFmtId="164" fontId="0" fillId="4" borderId="19" xfId="0" applyNumberFormat="1" applyFill="1" applyBorder="1"/>
    <xf numFmtId="164" fontId="0" fillId="4" borderId="20" xfId="0" applyNumberFormat="1" applyFill="1" applyBorder="1"/>
    <xf numFmtId="164" fontId="0" fillId="4" borderId="34" xfId="0" applyNumberFormat="1" applyFill="1" applyBorder="1"/>
    <xf numFmtId="164" fontId="0" fillId="4" borderId="22" xfId="0" applyNumberFormat="1" applyFill="1" applyBorder="1"/>
    <xf numFmtId="164" fontId="3" fillId="3" borderId="28" xfId="0" applyNumberFormat="1" applyFont="1" applyFill="1" applyBorder="1" applyAlignment="1"/>
    <xf numFmtId="164" fontId="3" fillId="3" borderId="7" xfId="0" applyNumberFormat="1" applyFont="1" applyFill="1" applyBorder="1"/>
    <xf numFmtId="164" fontId="3" fillId="3" borderId="14" xfId="0" applyNumberFormat="1" applyFont="1" applyFill="1" applyBorder="1"/>
    <xf numFmtId="164" fontId="3" fillId="3" borderId="76" xfId="0" applyNumberFormat="1" applyFont="1" applyFill="1" applyBorder="1"/>
    <xf numFmtId="164" fontId="15" fillId="0" borderId="8" xfId="0" applyNumberFormat="1" applyFont="1" applyBorder="1"/>
    <xf numFmtId="4" fontId="0" fillId="0" borderId="13" xfId="0" applyNumberFormat="1" applyBorder="1"/>
    <xf numFmtId="0" fontId="0" fillId="0" borderId="92" xfId="0" applyBorder="1"/>
    <xf numFmtId="3" fontId="0" fillId="0" borderId="95" xfId="0" applyNumberFormat="1" applyBorder="1"/>
    <xf numFmtId="3" fontId="0" fillId="0" borderId="70" xfId="0" applyNumberFormat="1" applyBorder="1"/>
    <xf numFmtId="3" fontId="0" fillId="0" borderId="62" xfId="0" applyNumberFormat="1" applyBorder="1"/>
    <xf numFmtId="164" fontId="15" fillId="0" borderId="23" xfId="0" applyNumberFormat="1" applyFont="1" applyBorder="1"/>
    <xf numFmtId="4" fontId="0" fillId="0" borderId="95" xfId="0" applyNumberFormat="1" applyBorder="1"/>
    <xf numFmtId="4" fontId="0" fillId="0" borderId="70" xfId="0" applyNumberFormat="1" applyBorder="1"/>
    <xf numFmtId="4" fontId="0" fillId="0" borderId="62" xfId="0" applyNumberFormat="1" applyBorder="1"/>
    <xf numFmtId="0" fontId="0" fillId="0" borderId="24" xfId="0" applyBorder="1"/>
    <xf numFmtId="164" fontId="15" fillId="0" borderId="27" xfId="0" applyNumberFormat="1" applyFont="1" applyBorder="1"/>
    <xf numFmtId="4" fontId="0" fillId="0" borderId="96" xfId="0" applyNumberFormat="1" applyBorder="1"/>
    <xf numFmtId="4" fontId="0" fillId="0" borderId="94" xfId="0" applyNumberFormat="1" applyBorder="1"/>
    <xf numFmtId="4" fontId="0" fillId="0" borderId="14" xfId="0" applyNumberFormat="1" applyBorder="1"/>
    <xf numFmtId="164" fontId="15" fillId="0" borderId="31" xfId="0" applyNumberFormat="1" applyFont="1" applyBorder="1"/>
    <xf numFmtId="164" fontId="15" fillId="0" borderId="61" xfId="0" applyNumberFormat="1" applyFont="1" applyBorder="1"/>
    <xf numFmtId="0" fontId="4" fillId="0" borderId="9" xfId="0" applyFont="1" applyBorder="1"/>
    <xf numFmtId="0" fontId="3" fillId="3" borderId="115" xfId="0" applyFont="1" applyFill="1" applyBorder="1" applyAlignment="1">
      <alignment horizontal="center" vertical="center"/>
    </xf>
    <xf numFmtId="164" fontId="6" fillId="4" borderId="7" xfId="0" applyNumberFormat="1" applyFont="1" applyFill="1" applyBorder="1"/>
    <xf numFmtId="164" fontId="6" fillId="4" borderId="36" xfId="0" applyNumberFormat="1" applyFont="1" applyFill="1" applyBorder="1"/>
    <xf numFmtId="164" fontId="6" fillId="4" borderId="14" xfId="0" applyNumberFormat="1" applyFont="1" applyFill="1" applyBorder="1"/>
    <xf numFmtId="164" fontId="4" fillId="4" borderId="7" xfId="0" applyNumberFormat="1" applyFont="1" applyFill="1" applyBorder="1"/>
    <xf numFmtId="164" fontId="4" fillId="4" borderId="36" xfId="0" applyNumberFormat="1" applyFont="1" applyFill="1" applyBorder="1"/>
    <xf numFmtId="164" fontId="4" fillId="4" borderId="14" xfId="0" applyNumberFormat="1" applyFont="1" applyFill="1" applyBorder="1"/>
    <xf numFmtId="164" fontId="4" fillId="4" borderId="20" xfId="0" applyNumberFormat="1" applyFont="1" applyFill="1" applyBorder="1"/>
    <xf numFmtId="164" fontId="4" fillId="4" borderId="34" xfId="0" applyNumberFormat="1" applyFont="1" applyFill="1" applyBorder="1"/>
    <xf numFmtId="164" fontId="4" fillId="4" borderId="22" xfId="0" applyNumberFormat="1" applyFont="1" applyFill="1" applyBorder="1"/>
    <xf numFmtId="3" fontId="4" fillId="0" borderId="51" xfId="0" applyNumberFormat="1" applyFont="1" applyBorder="1"/>
    <xf numFmtId="3" fontId="4" fillId="0" borderId="13" xfId="0" applyNumberFormat="1" applyFont="1" applyBorder="1"/>
    <xf numFmtId="0" fontId="4" fillId="0" borderId="22" xfId="0" applyFont="1" applyBorder="1"/>
    <xf numFmtId="164" fontId="4" fillId="4" borderId="15" xfId="0" applyNumberFormat="1" applyFont="1" applyFill="1" applyBorder="1"/>
    <xf numFmtId="164" fontId="4" fillId="4" borderId="38" xfId="0" applyNumberFormat="1" applyFont="1" applyFill="1" applyBorder="1"/>
    <xf numFmtId="164" fontId="4" fillId="4" borderId="19" xfId="0" applyNumberFormat="1" applyFont="1" applyFill="1" applyBorder="1"/>
    <xf numFmtId="4" fontId="4" fillId="0" borderId="51" xfId="0" applyNumberFormat="1" applyFont="1" applyBorder="1"/>
    <xf numFmtId="4" fontId="4" fillId="0" borderId="13" xfId="0" applyNumberFormat="1" applyFont="1" applyBorder="1"/>
    <xf numFmtId="4" fontId="3" fillId="3" borderId="53" xfId="0" applyNumberFormat="1" applyFont="1" applyFill="1" applyBorder="1"/>
    <xf numFmtId="0" fontId="0" fillId="0" borderId="99" xfId="0" applyBorder="1"/>
    <xf numFmtId="0" fontId="3" fillId="3" borderId="116" xfId="0" applyFont="1" applyFill="1" applyBorder="1" applyAlignment="1">
      <alignment horizontal="center"/>
    </xf>
    <xf numFmtId="3" fontId="0" fillId="0" borderId="26" xfId="0" applyNumberFormat="1" applyBorder="1"/>
    <xf numFmtId="164" fontId="11" fillId="0" borderId="65" xfId="0" applyNumberFormat="1" applyFont="1" applyFill="1" applyBorder="1" applyAlignment="1"/>
    <xf numFmtId="0" fontId="0" fillId="0" borderId="64" xfId="0" applyBorder="1"/>
    <xf numFmtId="0" fontId="3" fillId="3" borderId="91" xfId="0" applyFont="1" applyFill="1" applyBorder="1" applyAlignment="1">
      <alignment horizontal="center"/>
    </xf>
    <xf numFmtId="0" fontId="3" fillId="3" borderId="117" xfId="0" applyFont="1" applyFill="1" applyBorder="1" applyAlignment="1">
      <alignment horizontal="center"/>
    </xf>
    <xf numFmtId="0" fontId="3" fillId="3" borderId="92" xfId="0" applyFont="1" applyFill="1" applyBorder="1" applyAlignment="1">
      <alignment horizontal="center"/>
    </xf>
    <xf numFmtId="0" fontId="3" fillId="3" borderId="118" xfId="0" applyFont="1" applyFill="1" applyBorder="1" applyAlignment="1">
      <alignment horizontal="center"/>
    </xf>
    <xf numFmtId="2" fontId="0" fillId="0" borderId="64" xfId="0" applyNumberFormat="1" applyBorder="1"/>
    <xf numFmtId="2" fontId="0" fillId="0" borderId="70" xfId="0" applyNumberFormat="1" applyBorder="1"/>
    <xf numFmtId="164" fontId="3" fillId="3" borderId="119" xfId="0" applyNumberFormat="1" applyFont="1" applyFill="1" applyBorder="1"/>
    <xf numFmtId="164" fontId="5" fillId="3" borderId="71" xfId="0" applyNumberFormat="1" applyFont="1" applyFill="1" applyBorder="1"/>
    <xf numFmtId="0" fontId="3" fillId="3" borderId="78" xfId="0" applyFont="1" applyFill="1" applyBorder="1" applyAlignment="1">
      <alignment horizontal="center" vertical="center"/>
    </xf>
    <xf numFmtId="164" fontId="0" fillId="0" borderId="36" xfId="0" applyNumberFormat="1" applyFont="1" applyBorder="1"/>
    <xf numFmtId="3" fontId="3" fillId="3" borderId="121" xfId="0" applyNumberFormat="1" applyFont="1" applyFill="1" applyBorder="1"/>
    <xf numFmtId="0" fontId="3" fillId="3" borderId="115" xfId="0" applyFont="1" applyFill="1" applyBorder="1" applyAlignment="1">
      <alignment horizontal="center"/>
    </xf>
    <xf numFmtId="2" fontId="3" fillId="3" borderId="121" xfId="0" applyNumberFormat="1" applyFont="1" applyFill="1" applyBorder="1"/>
    <xf numFmtId="3" fontId="0" fillId="0" borderId="124" xfId="0" applyNumberFormat="1" applyBorder="1"/>
    <xf numFmtId="3" fontId="0" fillId="0" borderId="37" xfId="0" applyNumberFormat="1" applyBorder="1" applyProtection="1">
      <protection locked="0"/>
    </xf>
    <xf numFmtId="0" fontId="3" fillId="3" borderId="125" xfId="0" applyFont="1" applyFill="1" applyBorder="1"/>
    <xf numFmtId="164" fontId="15" fillId="4" borderId="9" xfId="0" applyNumberFormat="1" applyFont="1" applyFill="1" applyBorder="1" applyAlignment="1"/>
    <xf numFmtId="164" fontId="15" fillId="4" borderId="7" xfId="0" applyNumberFormat="1" applyFont="1" applyFill="1" applyBorder="1" applyAlignment="1"/>
    <xf numFmtId="164" fontId="3" fillId="3" borderId="20" xfId="0" applyNumberFormat="1" applyFont="1" applyFill="1" applyBorder="1" applyAlignment="1"/>
    <xf numFmtId="164" fontId="3" fillId="3" borderId="39" xfId="0" applyNumberFormat="1" applyFont="1" applyFill="1" applyBorder="1" applyAlignment="1"/>
    <xf numFmtId="0" fontId="6" fillId="0" borderId="26" xfId="0" applyFont="1" applyBorder="1"/>
    <xf numFmtId="3" fontId="3" fillId="3" borderId="21" xfId="0" applyNumberFormat="1" applyFont="1" applyFill="1" applyBorder="1"/>
    <xf numFmtId="0" fontId="3" fillId="3" borderId="15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19" fillId="5" borderId="126" xfId="0" applyFont="1" applyFill="1" applyBorder="1"/>
    <xf numFmtId="0" fontId="0" fillId="0" borderId="35" xfId="0" applyBorder="1"/>
    <xf numFmtId="0" fontId="0" fillId="0" borderId="36" xfId="0" applyBorder="1"/>
    <xf numFmtId="4" fontId="0" fillId="0" borderId="45" xfId="0" applyNumberFormat="1" applyBorder="1"/>
    <xf numFmtId="4" fontId="0" fillId="0" borderId="46" xfId="0" applyNumberFormat="1" applyBorder="1"/>
    <xf numFmtId="4" fontId="0" fillId="0" borderId="48" xfId="0" applyNumberFormat="1" applyBorder="1"/>
    <xf numFmtId="4" fontId="3" fillId="3" borderId="50" xfId="0" applyNumberFormat="1" applyFont="1" applyFill="1" applyBorder="1"/>
    <xf numFmtId="4" fontId="3" fillId="3" borderId="121" xfId="0" applyNumberFormat="1" applyFont="1" applyFill="1" applyBorder="1"/>
    <xf numFmtId="0" fontId="0" fillId="0" borderId="51" xfId="0" applyBorder="1"/>
    <xf numFmtId="0" fontId="0" fillId="0" borderId="45" xfId="0" applyBorder="1"/>
    <xf numFmtId="0" fontId="0" fillId="0" borderId="46" xfId="0" applyBorder="1"/>
    <xf numFmtId="0" fontId="12" fillId="0" borderId="0" xfId="0" applyFont="1" applyAlignment="1">
      <alignment horizontal="center"/>
    </xf>
    <xf numFmtId="0" fontId="3" fillId="3" borderId="85" xfId="0" applyFont="1" applyFill="1" applyBorder="1" applyAlignment="1">
      <alignment horizontal="center" vertical="center" wrapText="1"/>
    </xf>
    <xf numFmtId="0" fontId="3" fillId="3" borderId="86" xfId="0" applyFont="1" applyFill="1" applyBorder="1" applyAlignment="1">
      <alignment horizontal="center" vertical="center" wrapText="1"/>
    </xf>
    <xf numFmtId="0" fontId="3" fillId="3" borderId="55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67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center" vertical="center" wrapText="1"/>
    </xf>
    <xf numFmtId="0" fontId="3" fillId="3" borderId="109" xfId="0" applyFont="1" applyFill="1" applyBorder="1" applyAlignment="1">
      <alignment horizontal="center" vertical="center" wrapText="1"/>
    </xf>
    <xf numFmtId="0" fontId="3" fillId="3" borderId="1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88" xfId="0" applyFont="1" applyFill="1" applyBorder="1" applyAlignment="1">
      <alignment horizontal="center"/>
    </xf>
    <xf numFmtId="0" fontId="3" fillId="3" borderId="86" xfId="0" applyFont="1" applyFill="1" applyBorder="1" applyAlignment="1">
      <alignment horizontal="center"/>
    </xf>
    <xf numFmtId="0" fontId="3" fillId="3" borderId="87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10" fillId="3" borderId="109" xfId="0" applyFont="1" applyFill="1" applyBorder="1" applyAlignment="1">
      <alignment horizontal="center" vertical="center" wrapText="1"/>
    </xf>
    <xf numFmtId="0" fontId="10" fillId="3" borderId="11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/>
    </xf>
    <xf numFmtId="0" fontId="3" fillId="3" borderId="41" xfId="0" applyFont="1" applyFill="1" applyBorder="1" applyAlignment="1">
      <alignment horizontal="center"/>
    </xf>
    <xf numFmtId="0" fontId="3" fillId="3" borderId="42" xfId="0" applyFont="1" applyFill="1" applyBorder="1" applyAlignment="1">
      <alignment horizontal="center"/>
    </xf>
    <xf numFmtId="0" fontId="3" fillId="3" borderId="4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6" fontId="3" fillId="3" borderId="9" xfId="0" applyNumberFormat="1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18" fillId="3" borderId="28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wrapText="1"/>
    </xf>
    <xf numFmtId="0" fontId="3" fillId="3" borderId="10" xfId="0" applyFont="1" applyFill="1" applyBorder="1" applyAlignment="1">
      <alignment horizontal="center" wrapText="1"/>
    </xf>
    <xf numFmtId="0" fontId="3" fillId="3" borderId="13" xfId="0" applyFont="1" applyFill="1" applyBorder="1" applyAlignment="1">
      <alignment horizontal="center" wrapText="1"/>
    </xf>
    <xf numFmtId="0" fontId="3" fillId="3" borderId="49" xfId="0" applyFont="1" applyFill="1" applyBorder="1" applyAlignment="1">
      <alignment horizontal="center" wrapText="1"/>
    </xf>
    <xf numFmtId="0" fontId="3" fillId="3" borderId="41" xfId="0" applyFont="1" applyFill="1" applyBorder="1" applyAlignment="1">
      <alignment horizontal="center" wrapText="1"/>
    </xf>
    <xf numFmtId="0" fontId="3" fillId="3" borderId="112" xfId="0" applyFont="1" applyFill="1" applyBorder="1" applyAlignment="1">
      <alignment horizont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112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3" fillId="3" borderId="12" xfId="0" applyFont="1" applyFill="1" applyBorder="1" applyAlignment="1">
      <alignment horizontal="center" vertical="center"/>
    </xf>
    <xf numFmtId="0" fontId="3" fillId="3" borderId="75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6" fontId="3" fillId="3" borderId="10" xfId="0" applyNumberFormat="1" applyFont="1" applyFill="1" applyBorder="1" applyAlignment="1">
      <alignment horizontal="center"/>
    </xf>
    <xf numFmtId="0" fontId="3" fillId="3" borderId="100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0" fontId="3" fillId="3" borderId="10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1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20" xfId="0" applyFont="1" applyFill="1" applyBorder="1" applyAlignment="1">
      <alignment horizontal="center"/>
    </xf>
    <xf numFmtId="0" fontId="3" fillId="3" borderId="81" xfId="0" applyFont="1" applyFill="1" applyBorder="1" applyAlignment="1">
      <alignment horizontal="center"/>
    </xf>
    <xf numFmtId="0" fontId="3" fillId="3" borderId="83" xfId="0" applyFont="1" applyFill="1" applyBorder="1" applyAlignment="1">
      <alignment horizontal="center"/>
    </xf>
    <xf numFmtId="0" fontId="3" fillId="3" borderId="123" xfId="0" applyFont="1" applyFill="1" applyBorder="1" applyAlignment="1">
      <alignment horizontal="center"/>
    </xf>
    <xf numFmtId="0" fontId="3" fillId="3" borderId="68" xfId="0" applyFont="1" applyFill="1" applyBorder="1" applyAlignment="1">
      <alignment horizontal="center"/>
    </xf>
    <xf numFmtId="0" fontId="3" fillId="3" borderId="69" xfId="0" applyFont="1" applyFill="1" applyBorder="1" applyAlignment="1">
      <alignment horizontal="center"/>
    </xf>
    <xf numFmtId="0" fontId="3" fillId="3" borderId="108" xfId="0" applyFont="1" applyFill="1" applyBorder="1" applyAlignment="1">
      <alignment horizontal="center"/>
    </xf>
    <xf numFmtId="0" fontId="3" fillId="3" borderId="35" xfId="0" applyFont="1" applyFill="1" applyBorder="1" applyAlignment="1">
      <alignment horizontal="center"/>
    </xf>
    <xf numFmtId="0" fontId="3" fillId="3" borderId="82" xfId="0" applyFont="1" applyFill="1" applyBorder="1" applyAlignment="1">
      <alignment horizontal="center"/>
    </xf>
    <xf numFmtId="0" fontId="3" fillId="3" borderId="122" xfId="0" applyFont="1" applyFill="1" applyBorder="1" applyAlignment="1">
      <alignment horizontal="center"/>
    </xf>
    <xf numFmtId="0" fontId="3" fillId="3" borderId="55" xfId="0" applyFont="1" applyFill="1" applyBorder="1" applyAlignment="1">
      <alignment horizontal="center"/>
    </xf>
    <xf numFmtId="0" fontId="3" fillId="3" borderId="67" xfId="0" applyFont="1" applyFill="1" applyBorder="1" applyAlignment="1">
      <alignment horizontal="center"/>
    </xf>
  </cellXfs>
  <cellStyles count="3">
    <cellStyle name="Hiperligação" xfId="1" builtinId="8"/>
    <cellStyle name="Normal" xfId="0" builtinId="0"/>
    <cellStyle name="Normal 2" xfId="2" xr:uid="{00000000-0005-0000-0000-000002000000}"/>
  </cellStyles>
  <dxfs count="48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'1'!$A$6</c:f>
              <c:strCache>
                <c:ptCount val="1"/>
                <c:pt idx="0">
                  <c:v>Exportações (1)</c:v>
                </c:pt>
              </c:strCache>
            </c:strRef>
          </c:tx>
          <c:invertIfNegative val="0"/>
          <c:val>
            <c:numRef>
              <c:f>'1'!$B$6:$N$6</c:f>
              <c:numCache>
                <c:formatCode>#,##0</c:formatCode>
                <c:ptCount val="13"/>
                <c:pt idx="0">
                  <c:v>595986.61599999934</c:v>
                </c:pt>
                <c:pt idx="1">
                  <c:v>575965.5770000004</c:v>
                </c:pt>
                <c:pt idx="2">
                  <c:v>544011.29100000043</c:v>
                </c:pt>
                <c:pt idx="3">
                  <c:v>614380.20499999926</c:v>
                </c:pt>
                <c:pt idx="4">
                  <c:v>656918.26000000106</c:v>
                </c:pt>
                <c:pt idx="5">
                  <c:v>703504.83500000078</c:v>
                </c:pt>
                <c:pt idx="6">
                  <c:v>720793.56200000143</c:v>
                </c:pt>
                <c:pt idx="7">
                  <c:v>726284.80299999879</c:v>
                </c:pt>
                <c:pt idx="8">
                  <c:v>735533.90500000014</c:v>
                </c:pt>
                <c:pt idx="9">
                  <c:v>723973.625</c:v>
                </c:pt>
                <c:pt idx="10">
                  <c:v>778040.99999999534</c:v>
                </c:pt>
                <c:pt idx="11">
                  <c:v>800341.53700000001</c:v>
                </c:pt>
                <c:pt idx="12">
                  <c:v>819402.33799999987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3-4E05-8CF1-2FFEA41A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965184"/>
        <c:axId val="296956224"/>
      </c:barChart>
      <c:catAx>
        <c:axId val="29696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296956224"/>
        <c:crosses val="autoZero"/>
        <c:auto val="1"/>
        <c:lblAlgn val="ctr"/>
        <c:lblOffset val="100"/>
        <c:noMultiLvlLbl val="0"/>
      </c:catAx>
      <c:valAx>
        <c:axId val="2969562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969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0.15259236826165959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'1'!$A$30</c:f>
              <c:strCache>
                <c:ptCount val="1"/>
                <c:pt idx="0">
                  <c:v>Importações (2)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'1'!$B$30:$N$30</c:f>
              <c:numCache>
                <c:formatCode>#,##0</c:formatCode>
                <c:ptCount val="13"/>
                <c:pt idx="0">
                  <c:v>575.60500000000002</c:v>
                </c:pt>
                <c:pt idx="1">
                  <c:v>741.03499999999963</c:v>
                </c:pt>
                <c:pt idx="2">
                  <c:v>1388.8809999999992</c:v>
                </c:pt>
                <c:pt idx="3">
                  <c:v>899.43600000000015</c:v>
                </c:pt>
                <c:pt idx="4">
                  <c:v>1170.3490000000002</c:v>
                </c:pt>
                <c:pt idx="5">
                  <c:v>1022.7370000000001</c:v>
                </c:pt>
                <c:pt idx="6">
                  <c:v>1030.066</c:v>
                </c:pt>
                <c:pt idx="7">
                  <c:v>1010.02</c:v>
                </c:pt>
                <c:pt idx="8">
                  <c:v>1183.202</c:v>
                </c:pt>
                <c:pt idx="9">
                  <c:v>1121.55</c:v>
                </c:pt>
                <c:pt idx="10">
                  <c:v>1027.2</c:v>
                </c:pt>
                <c:pt idx="11">
                  <c:v>1322.664</c:v>
                </c:pt>
                <c:pt idx="12">
                  <c:v>1463.875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5DA-BBAE-7B8F5705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445392"/>
        <c:axId val="809445952"/>
      </c:barChart>
      <c:catAx>
        <c:axId val="8094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9445952"/>
        <c:crosses val="autoZero"/>
        <c:auto val="1"/>
        <c:lblAlgn val="ctr"/>
        <c:lblOffset val="100"/>
        <c:noMultiLvlLbl val="0"/>
      </c:catAx>
      <c:valAx>
        <c:axId val="8094459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80944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'1'!$A$32</c:f>
              <c:strCache>
                <c:ptCount val="1"/>
                <c:pt idx="0">
                  <c:v>Saldo [ (1)-(2) ]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'1'!$B$32:$N$32</c:f>
              <c:numCache>
                <c:formatCode>#,##0</c:formatCode>
                <c:ptCount val="13"/>
                <c:pt idx="0">
                  <c:v>203117.0239999998</c:v>
                </c:pt>
                <c:pt idx="1">
                  <c:v>204244.86400000018</c:v>
                </c:pt>
                <c:pt idx="2">
                  <c:v>198400.41200000027</c:v>
                </c:pt>
                <c:pt idx="3">
                  <c:v>227324.11700000009</c:v>
                </c:pt>
                <c:pt idx="4">
                  <c:v>264760.33899999998</c:v>
                </c:pt>
                <c:pt idx="5">
                  <c:v>296419.00400000002</c:v>
                </c:pt>
                <c:pt idx="6">
                  <c:v>312165.44199999998</c:v>
                </c:pt>
                <c:pt idx="7">
                  <c:v>318321.61400000006</c:v>
                </c:pt>
                <c:pt idx="8">
                  <c:v>312463.31199999998</c:v>
                </c:pt>
                <c:pt idx="9">
                  <c:v>291587.27400000009</c:v>
                </c:pt>
                <c:pt idx="10">
                  <c:v>334649.34799999959</c:v>
                </c:pt>
                <c:pt idx="11">
                  <c:v>344816.77799999999</c:v>
                </c:pt>
                <c:pt idx="12">
                  <c:v>363008.511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0-4C00-9966-AB85F866F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448192"/>
        <c:axId val="809448752"/>
      </c:barChart>
      <c:catAx>
        <c:axId val="80944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9448752"/>
        <c:crosses val="autoZero"/>
        <c:auto val="1"/>
        <c:lblAlgn val="ctr"/>
        <c:lblOffset val="100"/>
        <c:noMultiLvlLbl val="0"/>
      </c:catAx>
      <c:valAx>
        <c:axId val="8094487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80944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lineChart>
        <c:grouping val="stacked"/>
        <c:varyColors val="0"/>
        <c:ser>
          <c:idx val="0"/>
          <c:order val="0"/>
          <c:tx>
            <c:strRef>
              <c:f>'[1]1'!$A$12</c:f>
              <c:strCache>
                <c:ptCount val="1"/>
                <c:pt idx="0">
                  <c:v>Cobertura [ (1) / (2) ]</c:v>
                </c:pt>
              </c:strCache>
            </c:strRef>
          </c:tx>
          <c:marker>
            <c:symbol val="none"/>
          </c:marker>
          <c:cat>
            <c:numRef>
              <c:f>'[1]1'!$B$5:$F$5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'[1]1'!$B$12:$F$12</c:f>
              <c:numCache>
                <c:formatCode>General</c:formatCode>
                <c:ptCount val="5"/>
                <c:pt idx="0">
                  <c:v>9.4217210737695982</c:v>
                </c:pt>
                <c:pt idx="1">
                  <c:v>7.1670824030294336</c:v>
                </c:pt>
                <c:pt idx="2">
                  <c:v>6.8776220200097287</c:v>
                </c:pt>
                <c:pt idx="3">
                  <c:v>6.8650922333739492</c:v>
                </c:pt>
                <c:pt idx="4">
                  <c:v>7.8787262635609423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3-4D9D-A54C-5C3F87117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450992"/>
        <c:axId val="809451552"/>
      </c:lineChart>
      <c:catAx>
        <c:axId val="80945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9451552"/>
        <c:crosses val="autoZero"/>
        <c:auto val="1"/>
        <c:lblAlgn val="ctr"/>
        <c:lblOffset val="100"/>
        <c:noMultiLvlLbl val="0"/>
      </c:catAx>
      <c:valAx>
        <c:axId val="809451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0945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81660104986879E-2"/>
          <c:y val="0.1581353248625243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'1'!$A$8</c:f>
              <c:strCache>
                <c:ptCount val="1"/>
                <c:pt idx="0">
                  <c:v>Importações (2)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'1'!$B$8:$N$8</c:f>
              <c:numCache>
                <c:formatCode>#,##0</c:formatCode>
                <c:ptCount val="13"/>
                <c:pt idx="0">
                  <c:v>63256.660999999986</c:v>
                </c:pt>
                <c:pt idx="1">
                  <c:v>80362.627999999997</c:v>
                </c:pt>
                <c:pt idx="2">
                  <c:v>79098.747999999992</c:v>
                </c:pt>
                <c:pt idx="3">
                  <c:v>89493.365000000005</c:v>
                </c:pt>
                <c:pt idx="4">
                  <c:v>81914.569000000003</c:v>
                </c:pt>
                <c:pt idx="5">
                  <c:v>86371.3</c:v>
                </c:pt>
                <c:pt idx="6">
                  <c:v>122399.001</c:v>
                </c:pt>
                <c:pt idx="7">
                  <c:v>125153.99099999999</c:v>
                </c:pt>
                <c:pt idx="8">
                  <c:v>116754.90900000001</c:v>
                </c:pt>
                <c:pt idx="9">
                  <c:v>110190.53600000002</c:v>
                </c:pt>
                <c:pt idx="10">
                  <c:v>137205.92600000018</c:v>
                </c:pt>
                <c:pt idx="11">
                  <c:v>154727.05100000001</c:v>
                </c:pt>
                <c:pt idx="12">
                  <c:v>169208.33799999999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E-4147-9876-E6662928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793424"/>
        <c:axId val="293792864"/>
      </c:barChart>
      <c:catAx>
        <c:axId val="29379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293792864"/>
        <c:crosses val="autoZero"/>
        <c:auto val="1"/>
        <c:lblAlgn val="ctr"/>
        <c:lblOffset val="100"/>
        <c:noMultiLvlLbl val="0"/>
      </c:catAx>
      <c:valAx>
        <c:axId val="2937928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9379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'1'!$A$10</c:f>
              <c:strCache>
                <c:ptCount val="1"/>
                <c:pt idx="0">
                  <c:v>Saldo [ (1)-(2) ]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'1'!$B$10:$N$10</c:f>
              <c:numCache>
                <c:formatCode>#,##0</c:formatCode>
                <c:ptCount val="13"/>
                <c:pt idx="0">
                  <c:v>532729.95499999938</c:v>
                </c:pt>
                <c:pt idx="1">
                  <c:v>495602.94900000037</c:v>
                </c:pt>
                <c:pt idx="2">
                  <c:v>464912.54300000041</c:v>
                </c:pt>
                <c:pt idx="3">
                  <c:v>524886.83999999927</c:v>
                </c:pt>
                <c:pt idx="4">
                  <c:v>575003.69100000104</c:v>
                </c:pt>
                <c:pt idx="5">
                  <c:v>617133.53500000073</c:v>
                </c:pt>
                <c:pt idx="6">
                  <c:v>598394.56100000138</c:v>
                </c:pt>
                <c:pt idx="7">
                  <c:v>601130.81199999875</c:v>
                </c:pt>
                <c:pt idx="8">
                  <c:v>618778.99600000016</c:v>
                </c:pt>
                <c:pt idx="9">
                  <c:v>613783.08899999992</c:v>
                </c:pt>
                <c:pt idx="10">
                  <c:v>640835.07399999513</c:v>
                </c:pt>
                <c:pt idx="11">
                  <c:v>645614.48600000003</c:v>
                </c:pt>
                <c:pt idx="12">
                  <c:v>650193.99999999988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F-41BF-B2B7-29FFA6FC0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790624"/>
        <c:axId val="293790064"/>
      </c:barChart>
      <c:catAx>
        <c:axId val="29379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790064"/>
        <c:crosses val="autoZero"/>
        <c:auto val="1"/>
        <c:lblAlgn val="ctr"/>
        <c:lblOffset val="100"/>
        <c:noMultiLvlLbl val="0"/>
      </c:catAx>
      <c:valAx>
        <c:axId val="2937900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9379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lineChart>
        <c:grouping val="stacked"/>
        <c:varyColors val="0"/>
        <c:ser>
          <c:idx val="0"/>
          <c:order val="0"/>
          <c:tx>
            <c:strRef>
              <c:f>'[1]1'!$A$12</c:f>
              <c:strCache>
                <c:ptCount val="1"/>
                <c:pt idx="0">
                  <c:v>Cobertura [ (1) / (2) ]</c:v>
                </c:pt>
              </c:strCache>
            </c:strRef>
          </c:tx>
          <c:marker>
            <c:symbol val="none"/>
          </c:marker>
          <c:cat>
            <c:numRef>
              <c:f>'[1]1'!$B$5:$F$5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'[1]1'!$B$12:$F$12</c:f>
              <c:numCache>
                <c:formatCode>General</c:formatCode>
                <c:ptCount val="5"/>
                <c:pt idx="0">
                  <c:v>9.4217210737695982</c:v>
                </c:pt>
                <c:pt idx="1">
                  <c:v>7.1670824030294336</c:v>
                </c:pt>
                <c:pt idx="2">
                  <c:v>6.8776220200097287</c:v>
                </c:pt>
                <c:pt idx="3">
                  <c:v>6.8650922333739492</c:v>
                </c:pt>
                <c:pt idx="4">
                  <c:v>7.8787262635609423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6-4880-A559-6FA1C9FE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3786704"/>
        <c:axId val="293786144"/>
      </c:lineChart>
      <c:catAx>
        <c:axId val="29378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786144"/>
        <c:crosses val="autoZero"/>
        <c:auto val="1"/>
        <c:lblAlgn val="ctr"/>
        <c:lblOffset val="100"/>
        <c:noMultiLvlLbl val="0"/>
      </c:catAx>
      <c:valAx>
        <c:axId val="293786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9378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'1'!$A$17</c:f>
              <c:strCache>
                <c:ptCount val="1"/>
                <c:pt idx="0">
                  <c:v>Exportações (1)</c:v>
                </c:pt>
              </c:strCache>
            </c:strRef>
          </c:tx>
          <c:invertIfNegative val="0"/>
          <c:val>
            <c:numRef>
              <c:f>'1'!$B$17:$N$17</c:f>
              <c:numCache>
                <c:formatCode>#,##0</c:formatCode>
                <c:ptCount val="13"/>
                <c:pt idx="0">
                  <c:v>392293.98699999956</c:v>
                </c:pt>
                <c:pt idx="1">
                  <c:v>370979.67800000019</c:v>
                </c:pt>
                <c:pt idx="2">
                  <c:v>344221.9980000002</c:v>
                </c:pt>
                <c:pt idx="3">
                  <c:v>386156.65199999994</c:v>
                </c:pt>
                <c:pt idx="4">
                  <c:v>390987.57200000004</c:v>
                </c:pt>
                <c:pt idx="5">
                  <c:v>406063.09400000004</c:v>
                </c:pt>
                <c:pt idx="6">
                  <c:v>407598.05399999983</c:v>
                </c:pt>
                <c:pt idx="7">
                  <c:v>406953.16900000011</c:v>
                </c:pt>
                <c:pt idx="8">
                  <c:v>421887.39099999977</c:v>
                </c:pt>
                <c:pt idx="9">
                  <c:v>431264.80099999998</c:v>
                </c:pt>
                <c:pt idx="10">
                  <c:v>442364.451999999</c:v>
                </c:pt>
                <c:pt idx="11">
                  <c:v>454202.09499999997</c:v>
                </c:pt>
                <c:pt idx="12">
                  <c:v>454929.95199999987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1-4415-9736-6C4CC6DB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788384"/>
        <c:axId val="293782784"/>
      </c:barChart>
      <c:catAx>
        <c:axId val="29378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782784"/>
        <c:crosses val="autoZero"/>
        <c:auto val="1"/>
        <c:lblAlgn val="ctr"/>
        <c:lblOffset val="100"/>
        <c:noMultiLvlLbl val="0"/>
      </c:catAx>
      <c:valAx>
        <c:axId val="2937827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9378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'1'!$A$19</c:f>
              <c:strCache>
                <c:ptCount val="1"/>
                <c:pt idx="0">
                  <c:v>Importações (2)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'1'!$B$19:$N$19</c:f>
              <c:numCache>
                <c:formatCode>#,##0</c:formatCode>
                <c:ptCount val="13"/>
                <c:pt idx="0">
                  <c:v>62681.055999999982</c:v>
                </c:pt>
                <c:pt idx="1">
                  <c:v>79621.592999999993</c:v>
                </c:pt>
                <c:pt idx="2">
                  <c:v>77709.866999999998</c:v>
                </c:pt>
                <c:pt idx="3">
                  <c:v>88593.928999999989</c:v>
                </c:pt>
                <c:pt idx="4">
                  <c:v>80744.22</c:v>
                </c:pt>
                <c:pt idx="5">
                  <c:v>85348.562999999995</c:v>
                </c:pt>
                <c:pt idx="6">
                  <c:v>121368.935</c:v>
                </c:pt>
                <c:pt idx="7">
                  <c:v>124143.97100000001</c:v>
                </c:pt>
                <c:pt idx="8">
                  <c:v>115571.70700000001</c:v>
                </c:pt>
                <c:pt idx="9">
                  <c:v>109068.98599999999</c:v>
                </c:pt>
                <c:pt idx="10">
                  <c:v>136178.72600000011</c:v>
                </c:pt>
                <c:pt idx="11">
                  <c:v>153404.38699999999</c:v>
                </c:pt>
                <c:pt idx="12">
                  <c:v>167744.46300000002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0-4710-B1AE-42E9E916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910016"/>
        <c:axId val="238907216"/>
      </c:barChart>
      <c:catAx>
        <c:axId val="23891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8907216"/>
        <c:crosses val="autoZero"/>
        <c:auto val="1"/>
        <c:lblAlgn val="ctr"/>
        <c:lblOffset val="100"/>
        <c:noMultiLvlLbl val="0"/>
      </c:catAx>
      <c:valAx>
        <c:axId val="2389072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3891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'1'!$A$21</c:f>
              <c:strCache>
                <c:ptCount val="1"/>
                <c:pt idx="0">
                  <c:v>Saldo [ (1)-(2) ]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'1'!$B$21:$N$21</c:f>
              <c:numCache>
                <c:formatCode>#,##0</c:formatCode>
                <c:ptCount val="13"/>
                <c:pt idx="0">
                  <c:v>329612.93099999957</c:v>
                </c:pt>
                <c:pt idx="1">
                  <c:v>291358.0850000002</c:v>
                </c:pt>
                <c:pt idx="2">
                  <c:v>266512.13100000017</c:v>
                </c:pt>
                <c:pt idx="3">
                  <c:v>297562.72299999994</c:v>
                </c:pt>
                <c:pt idx="4">
                  <c:v>310243.35200000007</c:v>
                </c:pt>
                <c:pt idx="5">
                  <c:v>320714.53100000008</c:v>
                </c:pt>
                <c:pt idx="6">
                  <c:v>286229.11899999983</c:v>
                </c:pt>
                <c:pt idx="7">
                  <c:v>282809.19800000009</c:v>
                </c:pt>
                <c:pt idx="8">
                  <c:v>306315.68399999978</c:v>
                </c:pt>
                <c:pt idx="9">
                  <c:v>322195.815</c:v>
                </c:pt>
                <c:pt idx="10">
                  <c:v>306185.72599999886</c:v>
                </c:pt>
                <c:pt idx="11">
                  <c:v>300797.70799999998</c:v>
                </c:pt>
                <c:pt idx="12">
                  <c:v>287185.48899999983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3-4CEC-9B1D-BBFDC226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84240"/>
        <c:axId val="237989840"/>
      </c:barChart>
      <c:catAx>
        <c:axId val="23798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7989840"/>
        <c:crosses val="autoZero"/>
        <c:auto val="1"/>
        <c:lblAlgn val="ctr"/>
        <c:lblOffset val="100"/>
        <c:noMultiLvlLbl val="0"/>
      </c:catAx>
      <c:valAx>
        <c:axId val="2379898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3798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lineChart>
        <c:grouping val="stacked"/>
        <c:varyColors val="0"/>
        <c:ser>
          <c:idx val="0"/>
          <c:order val="0"/>
          <c:tx>
            <c:strRef>
              <c:f>'[1]1'!$A$12</c:f>
              <c:strCache>
                <c:ptCount val="1"/>
                <c:pt idx="0">
                  <c:v>Cobertura [ (1) / (2) ]</c:v>
                </c:pt>
              </c:strCache>
            </c:strRef>
          </c:tx>
          <c:marker>
            <c:symbol val="none"/>
          </c:marker>
          <c:cat>
            <c:numRef>
              <c:f>'[1]1'!$B$5:$F$5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'[1]1'!$B$12:$F$12</c:f>
              <c:numCache>
                <c:formatCode>General</c:formatCode>
                <c:ptCount val="5"/>
                <c:pt idx="0">
                  <c:v>9.4217210737695982</c:v>
                </c:pt>
                <c:pt idx="1">
                  <c:v>7.1670824030294336</c:v>
                </c:pt>
                <c:pt idx="2">
                  <c:v>6.8776220200097287</c:v>
                </c:pt>
                <c:pt idx="3">
                  <c:v>6.8650922333739492</c:v>
                </c:pt>
                <c:pt idx="4">
                  <c:v>7.8787262635609423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5-436A-820C-33F119DE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439792"/>
        <c:axId val="809440352"/>
      </c:lineChart>
      <c:catAx>
        <c:axId val="809439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9440352"/>
        <c:crosses val="autoZero"/>
        <c:auto val="1"/>
        <c:lblAlgn val="ctr"/>
        <c:lblOffset val="100"/>
        <c:noMultiLvlLbl val="0"/>
      </c:catAx>
      <c:valAx>
        <c:axId val="80944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0943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'1'!$A$28</c:f>
              <c:strCache>
                <c:ptCount val="1"/>
                <c:pt idx="0">
                  <c:v>Exportações (1)</c:v>
                </c:pt>
              </c:strCache>
            </c:strRef>
          </c:tx>
          <c:invertIfNegative val="0"/>
          <c:val>
            <c:numRef>
              <c:f>'1'!$B$28:$N$28</c:f>
              <c:numCache>
                <c:formatCode>#,##0</c:formatCode>
                <c:ptCount val="13"/>
                <c:pt idx="0">
                  <c:v>203692.62899999981</c:v>
                </c:pt>
                <c:pt idx="1">
                  <c:v>204985.89900000018</c:v>
                </c:pt>
                <c:pt idx="2">
                  <c:v>199789.29300000027</c:v>
                </c:pt>
                <c:pt idx="3">
                  <c:v>228223.55300000007</c:v>
                </c:pt>
                <c:pt idx="4">
                  <c:v>265930.68799999997</c:v>
                </c:pt>
                <c:pt idx="5">
                  <c:v>297441.74100000004</c:v>
                </c:pt>
                <c:pt idx="6">
                  <c:v>313195.50799999997</c:v>
                </c:pt>
                <c:pt idx="7">
                  <c:v>319331.63400000008</c:v>
                </c:pt>
                <c:pt idx="8">
                  <c:v>313646.51399999997</c:v>
                </c:pt>
                <c:pt idx="9">
                  <c:v>292708.82400000008</c:v>
                </c:pt>
                <c:pt idx="10">
                  <c:v>335676.5479999996</c:v>
                </c:pt>
                <c:pt idx="11">
                  <c:v>346139.44199999998</c:v>
                </c:pt>
                <c:pt idx="12">
                  <c:v>364472.386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6-42E8-A151-4A90BB503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442592"/>
        <c:axId val="809443152"/>
      </c:barChart>
      <c:catAx>
        <c:axId val="80944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9443152"/>
        <c:crosses val="autoZero"/>
        <c:auto val="1"/>
        <c:lblAlgn val="ctr"/>
        <c:lblOffset val="100"/>
        <c:noMultiLvlLbl val="0"/>
      </c:catAx>
      <c:valAx>
        <c:axId val="8094431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80944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4777" cy="828675"/>
    <xdr:pic>
      <xdr:nvPicPr>
        <xdr:cNvPr id="2" name="Imagem 1">
          <a:extLst>
            <a:ext uri="{FF2B5EF4-FFF2-40B4-BE49-F238E27FC236}">
              <a16:creationId xmlns:a16="http://schemas.microsoft.com/office/drawing/2014/main" id="{20F65A37-C83D-4E2A-A1AE-8D17ED7DC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84777" cy="8286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76200</xdr:colOff>
      <xdr:row>5</xdr:row>
      <xdr:rowOff>76200</xdr:rowOff>
    </xdr:from>
    <xdr:to>
      <xdr:col>15</xdr:col>
      <xdr:colOff>57150</xdr:colOff>
      <xdr:row>6</xdr:row>
      <xdr:rowOff>257175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61453A-970F-455B-8EEA-BF24F2DA5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7</xdr:row>
      <xdr:rowOff>0</xdr:rowOff>
    </xdr:from>
    <xdr:to>
      <xdr:col>15</xdr:col>
      <xdr:colOff>57150</xdr:colOff>
      <xdr:row>8</xdr:row>
      <xdr:rowOff>200025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728198-550E-4154-B3C6-25D7C2FA4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76200</xdr:colOff>
      <xdr:row>9</xdr:row>
      <xdr:rowOff>0</xdr:rowOff>
    </xdr:from>
    <xdr:to>
      <xdr:col>15</xdr:col>
      <xdr:colOff>57150</xdr:colOff>
      <xdr:row>10</xdr:row>
      <xdr:rowOff>257175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3B82785-390D-4FCA-9804-CD827DC82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11</xdr:row>
      <xdr:rowOff>0</xdr:rowOff>
    </xdr:from>
    <xdr:to>
      <xdr:col>14</xdr:col>
      <xdr:colOff>1219200</xdr:colOff>
      <xdr:row>12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27A481-C6D4-4C9D-B1FB-0F29C93FB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16</xdr:row>
      <xdr:rowOff>28575</xdr:rowOff>
    </xdr:from>
    <xdr:to>
      <xdr:col>14</xdr:col>
      <xdr:colOff>1219200</xdr:colOff>
      <xdr:row>17</xdr:row>
      <xdr:rowOff>219075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EE1576-F1F7-4002-857C-956F69B9F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18</xdr:row>
      <xdr:rowOff>76200</xdr:rowOff>
    </xdr:from>
    <xdr:to>
      <xdr:col>14</xdr:col>
      <xdr:colOff>1219200</xdr:colOff>
      <xdr:row>19</xdr:row>
      <xdr:rowOff>200025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3E3BD5-0B16-4A29-8368-F9666F805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20</xdr:row>
      <xdr:rowOff>0</xdr:rowOff>
    </xdr:from>
    <xdr:to>
      <xdr:col>14</xdr:col>
      <xdr:colOff>1219200</xdr:colOff>
      <xdr:row>21</xdr:row>
      <xdr:rowOff>247650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1651BF3-411B-4602-814C-327059A21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22</xdr:row>
      <xdr:rowOff>0</xdr:rowOff>
    </xdr:from>
    <xdr:to>
      <xdr:col>14</xdr:col>
      <xdr:colOff>1219200</xdr:colOff>
      <xdr:row>23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2DE8C6-1F6F-49E4-8686-1DA871E0D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47625</xdr:colOff>
      <xdr:row>27</xdr:row>
      <xdr:rowOff>104775</xdr:rowOff>
    </xdr:from>
    <xdr:to>
      <xdr:col>15</xdr:col>
      <xdr:colOff>28575</xdr:colOff>
      <xdr:row>28</xdr:row>
      <xdr:rowOff>228600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A48CA8E-DC13-4447-A8A1-AD11DC7F6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47625</xdr:colOff>
      <xdr:row>28</xdr:row>
      <xdr:rowOff>352424</xdr:rowOff>
    </xdr:from>
    <xdr:to>
      <xdr:col>15</xdr:col>
      <xdr:colOff>28575</xdr:colOff>
      <xdr:row>30</xdr:row>
      <xdr:rowOff>266699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9579188-9950-4DEB-B1C8-3724E5D7A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57150</xdr:colOff>
      <xdr:row>31</xdr:row>
      <xdr:rowOff>95250</xdr:rowOff>
    </xdr:from>
    <xdr:to>
      <xdr:col>15</xdr:col>
      <xdr:colOff>38100</xdr:colOff>
      <xdr:row>32</xdr:row>
      <xdr:rowOff>228600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04F2886-964E-440D-AC94-07088F192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1219200</xdr:colOff>
      <xdr:row>34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6FC37C8-5A13-4473-A6ED-EA416CC1C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JL/Dropbox/IVV/S&#237;ntese%20Estatistica/Mar&#231;o%202013/Sintese%20Estatistica%20Jan_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EMP\DOEMP\ESTATISTICAS%20IVV\1.%20S&#205;NTESE%20ESTATISTICA\88.%20Dezembro%202020\Sintese%20Estatistica%20Dez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</sheetNames>
    <sheetDataSet>
      <sheetData sheetId="0" refreshError="1"/>
      <sheetData sheetId="1" refreshError="1"/>
      <sheetData sheetId="2">
        <row r="5">
          <cell r="B5">
            <v>2007</v>
          </cell>
          <cell r="C5">
            <v>2008</v>
          </cell>
          <cell r="D5">
            <v>2009</v>
          </cell>
          <cell r="E5">
            <v>2010</v>
          </cell>
          <cell r="F5">
            <v>2011</v>
          </cell>
        </row>
        <row r="12">
          <cell r="A12" t="str">
            <v>Cobertura [ (1) / (2) ]</v>
          </cell>
          <cell r="B12">
            <v>9.4217210737695982</v>
          </cell>
          <cell r="C12">
            <v>7.1670824030294336</v>
          </cell>
          <cell r="D12">
            <v>6.8776220200097287</v>
          </cell>
          <cell r="E12">
            <v>6.8650922333739492</v>
          </cell>
          <cell r="F12">
            <v>7.8787262635609423</v>
          </cell>
        </row>
      </sheetData>
      <sheetData sheetId="3">
        <row r="5">
          <cell r="AD5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1 (2)"/>
    </sheetNames>
    <sheetDataSet>
      <sheetData sheetId="0"/>
      <sheetData sheetId="1"/>
      <sheetData sheetId="2"/>
      <sheetData sheetId="3">
        <row r="19">
          <cell r="A19" t="str">
            <v>janeiro-dezembro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581F-4D8B-4968-8A2A-CB89C0A63742}">
  <sheetPr>
    <pageSetUpPr fitToPage="1"/>
  </sheetPr>
  <dimension ref="A2:J71"/>
  <sheetViews>
    <sheetView showGridLines="0" showRowColHeaders="0" tabSelected="1" zoomScaleNormal="100" workbookViewId="0">
      <selection activeCell="K69" sqref="K69"/>
    </sheetView>
  </sheetViews>
  <sheetFormatPr defaultRowHeight="15"/>
  <sheetData>
    <row r="2" spans="1:10" ht="15.75">
      <c r="D2" s="469" t="s">
        <v>65</v>
      </c>
      <c r="E2" s="469"/>
      <c r="F2" s="469"/>
      <c r="G2" s="469"/>
      <c r="H2" s="469"/>
      <c r="I2" s="469"/>
      <c r="J2" s="469"/>
    </row>
    <row r="3" spans="1:10" ht="15.75">
      <c r="D3" s="469" t="s">
        <v>112</v>
      </c>
      <c r="E3" s="469"/>
      <c r="F3" s="469"/>
      <c r="G3" s="469"/>
      <c r="H3" s="469"/>
      <c r="I3" s="469"/>
      <c r="J3" s="469"/>
    </row>
    <row r="7" spans="1:10">
      <c r="A7" s="21" t="s">
        <v>66</v>
      </c>
    </row>
    <row r="8" spans="1:10" ht="9" customHeight="1"/>
    <row r="9" spans="1:10">
      <c r="A9" s="21" t="s">
        <v>57</v>
      </c>
      <c r="F9" t="s">
        <v>69</v>
      </c>
    </row>
    <row r="10" spans="1:10" ht="9" customHeight="1"/>
    <row r="11" spans="1:10">
      <c r="A11" s="21" t="s">
        <v>106</v>
      </c>
    </row>
    <row r="12" spans="1:10" ht="9" customHeight="1"/>
    <row r="13" spans="1:10">
      <c r="A13" s="21" t="s">
        <v>107</v>
      </c>
    </row>
    <row r="14" spans="1:10" ht="9" customHeight="1"/>
    <row r="15" spans="1:10">
      <c r="A15" s="21" t="s">
        <v>108</v>
      </c>
    </row>
    <row r="16" spans="1:10" ht="9" customHeight="1">
      <c r="A16" s="21"/>
    </row>
    <row r="17" spans="1:1">
      <c r="A17" s="21" t="s">
        <v>257</v>
      </c>
    </row>
    <row r="18" spans="1:1" ht="9" customHeight="1"/>
    <row r="19" spans="1:1">
      <c r="A19" s="21" t="s">
        <v>256</v>
      </c>
    </row>
    <row r="20" spans="1:1" ht="9" customHeight="1"/>
    <row r="21" spans="1:1" ht="15" customHeight="1">
      <c r="A21" s="21" t="s">
        <v>255</v>
      </c>
    </row>
    <row r="22" spans="1:1" ht="9" customHeight="1"/>
    <row r="23" spans="1:1">
      <c r="A23" s="21" t="s">
        <v>254</v>
      </c>
    </row>
    <row r="24" spans="1:1" ht="9" customHeight="1"/>
    <row r="25" spans="1:1">
      <c r="A25" s="21" t="s">
        <v>253</v>
      </c>
    </row>
    <row r="26" spans="1:1" ht="9" customHeight="1"/>
    <row r="27" spans="1:1">
      <c r="A27" s="21" t="s">
        <v>252</v>
      </c>
    </row>
    <row r="28" spans="1:1" ht="9" customHeight="1"/>
    <row r="29" spans="1:1">
      <c r="A29" s="21" t="s">
        <v>251</v>
      </c>
    </row>
    <row r="30" spans="1:1" ht="9" customHeight="1"/>
    <row r="31" spans="1:1">
      <c r="A31" s="21" t="s">
        <v>250</v>
      </c>
    </row>
    <row r="32" spans="1:1" ht="9" customHeight="1"/>
    <row r="33" spans="1:1">
      <c r="A33" s="21" t="s">
        <v>249</v>
      </c>
    </row>
    <row r="34" spans="1:1" ht="9" customHeight="1"/>
    <row r="35" spans="1:1">
      <c r="A35" s="21" t="s">
        <v>248</v>
      </c>
    </row>
    <row r="36" spans="1:1" ht="9" customHeight="1"/>
    <row r="37" spans="1:1">
      <c r="A37" s="21" t="s">
        <v>247</v>
      </c>
    </row>
    <row r="38" spans="1:1" ht="9" customHeight="1"/>
    <row r="39" spans="1:1">
      <c r="A39" s="21" t="s">
        <v>246</v>
      </c>
    </row>
    <row r="40" spans="1:1" ht="9" customHeight="1"/>
    <row r="41" spans="1:1">
      <c r="A41" s="21" t="s">
        <v>245</v>
      </c>
    </row>
    <row r="42" spans="1:1" ht="9" customHeight="1"/>
    <row r="43" spans="1:1">
      <c r="A43" s="21" t="s">
        <v>244</v>
      </c>
    </row>
    <row r="44" spans="1:1" ht="9" customHeight="1"/>
    <row r="45" spans="1:1">
      <c r="A45" s="21" t="s">
        <v>243</v>
      </c>
    </row>
    <row r="46" spans="1:1" ht="9" customHeight="1"/>
    <row r="47" spans="1:1">
      <c r="A47" s="21" t="s">
        <v>242</v>
      </c>
    </row>
    <row r="48" spans="1:1" ht="9" customHeight="1"/>
    <row r="49" spans="1:1">
      <c r="A49" s="21" t="s">
        <v>241</v>
      </c>
    </row>
    <row r="50" spans="1:1" ht="9" customHeight="1"/>
    <row r="51" spans="1:1">
      <c r="A51" s="21" t="s">
        <v>240</v>
      </c>
    </row>
    <row r="52" spans="1:1" ht="9" customHeight="1"/>
    <row r="53" spans="1:1">
      <c r="A53" s="21" t="s">
        <v>239</v>
      </c>
    </row>
    <row r="54" spans="1:1" ht="9" customHeight="1"/>
    <row r="55" spans="1:1">
      <c r="A55" s="21" t="s">
        <v>238</v>
      </c>
    </row>
    <row r="56" spans="1:1" ht="9" customHeight="1"/>
    <row r="57" spans="1:1">
      <c r="A57" s="21" t="s">
        <v>237</v>
      </c>
    </row>
    <row r="58" spans="1:1" ht="9" customHeight="1"/>
    <row r="59" spans="1:1">
      <c r="A59" s="21" t="s">
        <v>236</v>
      </c>
    </row>
    <row r="60" spans="1:1" ht="9" customHeight="1"/>
    <row r="61" spans="1:1">
      <c r="A61" s="21" t="s">
        <v>235</v>
      </c>
    </row>
    <row r="62" spans="1:1" ht="9" customHeight="1"/>
    <row r="63" spans="1:1">
      <c r="A63" s="21" t="s">
        <v>234</v>
      </c>
    </row>
    <row r="64" spans="1:1" ht="9" customHeight="1"/>
    <row r="65" spans="1:1">
      <c r="A65" s="21" t="s">
        <v>233</v>
      </c>
    </row>
    <row r="66" spans="1:1" ht="9" customHeight="1"/>
    <row r="67" spans="1:1">
      <c r="A67" s="21" t="s">
        <v>232</v>
      </c>
    </row>
    <row r="68" spans="1:1" ht="9" customHeight="1"/>
    <row r="69" spans="1:1">
      <c r="A69" s="21" t="s">
        <v>231</v>
      </c>
    </row>
    <row r="70" spans="1:1" ht="9" customHeight="1"/>
    <row r="71" spans="1:1">
      <c r="A71" s="21" t="s">
        <v>230</v>
      </c>
    </row>
  </sheetData>
  <mergeCells count="2">
    <mergeCell ref="D2:J2"/>
    <mergeCell ref="D3:J3"/>
  </mergeCells>
  <hyperlinks>
    <hyperlink ref="A9" location="'1'!A1" display="1 - Evolução Recente da Balança Comercial" xr:uid="{FD3A86BC-C3C1-44F5-AB0F-9483916739A2}"/>
    <hyperlink ref="A7" location="'0'!A1" display="0 - Nota Introdutória" xr:uid="{D24FACE8-3051-4215-8DF4-A8A241F4FEA5}"/>
    <hyperlink ref="A11" location="'2'!A1" display="2 - Evolução  Mensal e Trimestral das Exportações Nacionais (NC 2204)" xr:uid="{8E7C7303-543E-4557-B1AB-71176CAC2B01}"/>
    <hyperlink ref="A13" location="'3'!A1" display="3 - Evolução  Mensal e Trimestral das Importações Nacionais (NC 2204)" xr:uid="{045C7F59-5DB8-4CB2-8CD0-3BCCD3048686}"/>
    <hyperlink ref="A15" location="'4'!A1" display="4- Exportações por Tipo de Produto" xr:uid="{BAA5448C-B1CC-497C-93D2-5BE639724332}"/>
    <hyperlink ref="A17" location="'5'!A1" display="5- Evolução das Exportações por Continente" xr:uid="{04EF4E36-A293-4041-AC2B-00852331CFF3}"/>
    <hyperlink ref="A19" location="'6'!A1" display="6 - Evolução das Exportações de Vinho (NC 2204) por Mercado / Acondicionamento" xr:uid="{EF7793A0-E203-4A5C-8010-45FE8B0B5E22}"/>
    <hyperlink ref="A21" location="'7'!A1" display="7 - Evolução das Exportações com Destino a uma Selecção de Mercados" xr:uid="{E737D972-8B2D-4820-AAC3-EB60C9EA5676}"/>
    <hyperlink ref="A23" location="'8'!A1" display="8- Evolução das Exportações de Vinhos Tranquilos com DOP + Vinho com IGP + Vinho" xr:uid="{530CFF25-56C8-49F3-B8E0-D958D0C823BF}"/>
    <hyperlink ref="A25" location="'9'!A1" display="9 - Evolução das Exportações de Vinhos Tranquilos com DOP + Vinho com IGP + Vinho com Destino a uma Seleção de Mercados" xr:uid="{1A3E8426-36B0-46C9-B9DC-0EC752B35BC1}"/>
    <hyperlink ref="A27" location="'10'!A1" display="10 - Evolução das Exportações de Vinhos Tranquilos com DOP + Vinho com IGP " xr:uid="{0FCE622B-D231-4DA9-BE63-5014771572B8}"/>
    <hyperlink ref="A29" location="'11'!A1" display="11 - Evolução das Exportações de Vinhos Tranquilos com DOP + Vinho com IGP com Destino a uma Seleção de Mercados" xr:uid="{CF926809-2AB9-411E-BD73-530BCD43C6F7}"/>
    <hyperlink ref="A31" location="'12'!A1" display="12 - Evolução das Exportações de Vinho Tranquilo com DOP " xr:uid="{104C932E-33EC-4E39-BA3E-1784BF8C978D}"/>
    <hyperlink ref="A33" location="'13'!A1" display="13 - Evolução das Exportações de Vinho Tranquilo com DOP com Destino a uma Selecção de Mercados" xr:uid="{98C9955D-7468-462E-A2E5-073BF59B1675}"/>
    <hyperlink ref="A35" location="'14'!A1" display="14- DOP Branco  - Evolução das Exportações com Destino a uma Seleção de Mercados" xr:uid="{A7951876-A126-48B8-A969-4F3AD995F462}"/>
    <hyperlink ref="A37" location="'15'!A1" display="15 - Evolução das Exportações de Vinho com DOP Vinho Verde -  Branco e Acondicionamento até 2 litros - com Destino a uma Seleção de Mercados" xr:uid="{17E5B979-C3BC-4862-8E5C-41B0BBC6D49F}"/>
    <hyperlink ref="A39" location="'16'!A1" display="16 - DOP Tinto - Evolução das Exportações com Destino a uma Seleção de Mercados" xr:uid="{D155244D-9D78-4473-8630-F7CE0FDD418F}"/>
    <hyperlink ref="A41" location="'17'!A1" display="17 - Evolução das Exportações de Vinho Tranquilo com IGP" xr:uid="{22990CFA-BE02-4E64-9998-1224E15FB642}"/>
    <hyperlink ref="A43" location="'18'!A1" display="18 - Evolução das Exportações de Vinho Tranquilo com IGP com Destino a uma Seleção de Mercados  " xr:uid="{1250F122-83D6-4459-B9B3-6784EA7CFCFE}"/>
    <hyperlink ref="A45" location="'19'!A1" display="19 - IGP  Branco - Evolução das Exportações com Destino a uma Selecção de Mercados" xr:uid="{EA904797-CE7F-47A6-92EF-F1BA39090A25}"/>
    <hyperlink ref="A47" location="'20'!A1" display="20 - IGP  Tinto - Evolução das Exportações com Destino a uma Selecção de Mercados" xr:uid="{61768BC4-B8D1-43C0-B4F1-BDF9A769F539}"/>
    <hyperlink ref="A49" location="'21'!A1" display="21 - Evolução das Exportações de Vinho Tranquilo sem Certificação" xr:uid="{4117D3BB-4912-4329-A437-44A494B0AF9F}"/>
    <hyperlink ref="A51" location="'22'!A1" display="22 - Evolução das Exportações de Vinho Tranquilo sem DO / IG (ex-mesa) com Destino a uma Seleção de Mercados " xr:uid="{CCC30EF2-7972-4718-9519-A0661A02458A}"/>
    <hyperlink ref="A53" location="'23'!A1" display="23 - Vinho Branco, Capacidade até 2 litros - Evolução das Exportações com destino a uma selecção de Mercados" xr:uid="{EA2E9235-67F3-4C44-9C3B-E423324B814F}"/>
    <hyperlink ref="A55" location="'24'!A1" display="24 - Vinho Tinto, Capacidade até 2 litros - Evolução das Exportações com destino a uma selecção de Mercados" xr:uid="{FCD8F1C1-62FD-452A-8F35-B580E44A97FF}"/>
    <hyperlink ref="A57" location="'25'!A1" display="25 - Vinho Branco, Capacidade superior a 2 litros - Evolução das Exportações com Destino a uma Seleção de Mercados" xr:uid="{B44FFE69-F7F1-4278-A80A-6BB4AE5824B4}"/>
    <hyperlink ref="A59" location="'26'!A1" display="26 - Vinho Tinto, Capacidade superior a 2 litros - Evolução das Exportações com Destino a uma Seleção de Mercados" xr:uid="{C9E100E2-DB94-4700-9C19-5494F3A70EBD}"/>
    <hyperlink ref="A61" location="'27'!A1" display="27 - Evolução das Exportações de Espumantes e Espumosos" xr:uid="{633C27CE-C40D-40F0-B172-2AC8B5B1728F}"/>
    <hyperlink ref="A63" location="'28'!A1" display="28 - Espumantes e Espumosos - Evolução das Exportações com Destino a uma Seleção de Mercados" xr:uid="{B109D9A6-5B0B-4EC3-8344-E04790626BEA}"/>
    <hyperlink ref="A65" location="'29'!A1" display="29 - Evolução das Exportações do Vinho Licoroso DOP Porto" xr:uid="{5AA9BB03-6C85-4AD9-8F3E-F908B0DCB8AA}"/>
    <hyperlink ref="A67" location="'30'!A1" display="30 - DOP Porto  - Evolução das Exportações com Destino a uma Seleção de Mercados" xr:uid="{1186F714-C8DA-43E3-8392-911B68C969D2}"/>
    <hyperlink ref="A69" location="'31'!A1" display="31 - Evolução das Exportações do Vinho Licoroso DOP Madeira" xr:uid="{26F7A89A-D388-4AC2-A0B6-79D18EE406A2}"/>
    <hyperlink ref="A71" location="'32'!A1" display="32 - DOP Madeira  - Evolução das Exportações com Destino a uma Seleção de Mercados" xr:uid="{6D0881B2-41D4-449C-AB83-A0967E8383B0}"/>
  </hyperlinks>
  <pageMargins left="0.31496062992125984" right="0.31496062992125984" top="0.35433070866141736" bottom="0.35433070866141736" header="0.31496062992125984" footer="0.31496062992125984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AC96E-CA38-43F9-9FF4-7ACB6B74613A}">
  <sheetPr>
    <pageSetUpPr fitToPage="1"/>
  </sheetPr>
  <dimension ref="A1:AJ111"/>
  <sheetViews>
    <sheetView showGridLines="0" workbookViewId="0"/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7" max="17" width="10.5703125" customWidth="1"/>
    <col min="18" max="18" width="1.140625" customWidth="1"/>
    <col min="19" max="22" width="9.140625" customWidth="1"/>
    <col min="33" max="33" width="10.5703125" customWidth="1"/>
    <col min="34" max="34" width="1.140625" customWidth="1"/>
    <col min="35" max="35" width="10.5703125" customWidth="1"/>
    <col min="36" max="36" width="2" customWidth="1"/>
    <col min="37" max="37" width="9.140625" customWidth="1"/>
    <col min="48" max="48" width="10.42578125" customWidth="1"/>
  </cols>
  <sheetData>
    <row r="1" spans="1:36" ht="15.75">
      <c r="A1" s="18" t="s">
        <v>224</v>
      </c>
      <c r="B1" s="208"/>
    </row>
    <row r="3" spans="1:36" ht="15.75" thickBot="1"/>
    <row r="4" spans="1:36" ht="15" customHeight="1">
      <c r="A4" s="489" t="s">
        <v>32</v>
      </c>
      <c r="B4" s="502"/>
      <c r="C4" s="502"/>
      <c r="D4" s="502"/>
      <c r="E4" s="502"/>
      <c r="F4" s="505" t="s">
        <v>19</v>
      </c>
      <c r="G4" s="506"/>
      <c r="H4" s="506"/>
      <c r="I4" s="506"/>
      <c r="J4" s="506"/>
      <c r="K4" s="506"/>
      <c r="L4" s="506"/>
      <c r="M4" s="506"/>
      <c r="N4" s="506"/>
      <c r="O4" s="506"/>
      <c r="P4" s="507"/>
      <c r="Q4" s="510" t="s">
        <v>121</v>
      </c>
      <c r="S4" s="480" t="s">
        <v>122</v>
      </c>
      <c r="T4" s="474"/>
      <c r="U4" s="474"/>
      <c r="V4" s="519"/>
    </row>
    <row r="5" spans="1:36" ht="15.75" thickBot="1">
      <c r="A5" s="503"/>
      <c r="B5" s="533"/>
      <c r="C5" s="533"/>
      <c r="D5" s="533"/>
      <c r="E5" s="533"/>
      <c r="F5" s="501" t="s">
        <v>70</v>
      </c>
      <c r="G5" s="499"/>
      <c r="H5" s="499"/>
      <c r="I5" s="499"/>
      <c r="J5" s="499"/>
      <c r="K5" s="499"/>
      <c r="L5" s="499"/>
      <c r="M5" s="499"/>
      <c r="N5" s="499"/>
      <c r="O5" s="499"/>
      <c r="P5" s="500"/>
      <c r="Q5" s="511"/>
      <c r="S5" s="520"/>
      <c r="T5" s="521"/>
      <c r="U5" s="521"/>
      <c r="V5" s="522"/>
    </row>
    <row r="6" spans="1:36" ht="23.25" customHeight="1" thickBot="1">
      <c r="A6" s="503"/>
      <c r="B6" s="533"/>
      <c r="C6" s="533"/>
      <c r="D6" s="533"/>
      <c r="E6" s="533"/>
      <c r="F6" s="28">
        <v>2010</v>
      </c>
      <c r="G6" s="201">
        <v>2011</v>
      </c>
      <c r="H6" s="201">
        <v>2012</v>
      </c>
      <c r="I6" s="201">
        <v>2013</v>
      </c>
      <c r="J6" s="201">
        <v>2014</v>
      </c>
      <c r="K6" s="201">
        <v>2015</v>
      </c>
      <c r="L6" s="201">
        <v>2016</v>
      </c>
      <c r="M6" s="201">
        <v>2017</v>
      </c>
      <c r="N6" s="201">
        <v>2018</v>
      </c>
      <c r="O6" s="201">
        <v>2019</v>
      </c>
      <c r="P6" s="301">
        <v>2020</v>
      </c>
      <c r="Q6" s="512"/>
      <c r="S6" s="298">
        <v>2010</v>
      </c>
      <c r="T6" s="360">
        <v>2015</v>
      </c>
      <c r="U6" s="408">
        <v>2019</v>
      </c>
      <c r="V6" s="302">
        <v>2020</v>
      </c>
      <c r="AJ6" s="195"/>
    </row>
    <row r="7" spans="1:36" ht="20.100000000000001" customHeight="1" thickBot="1">
      <c r="A7" s="32" t="s">
        <v>36</v>
      </c>
      <c r="B7" s="115"/>
      <c r="C7" s="115"/>
      <c r="D7" s="115"/>
      <c r="E7" s="115"/>
      <c r="F7" s="221">
        <v>869407.8</v>
      </c>
      <c r="G7" s="83">
        <v>965110.20999999973</v>
      </c>
      <c r="H7" s="83">
        <v>1134335.0600000003</v>
      </c>
      <c r="I7" s="83">
        <v>973385.89000000013</v>
      </c>
      <c r="J7" s="83">
        <v>752150.07</v>
      </c>
      <c r="K7" s="83">
        <v>763071.92</v>
      </c>
      <c r="L7" s="83">
        <v>1026161.45</v>
      </c>
      <c r="M7" s="83">
        <v>1069996.6599999999</v>
      </c>
      <c r="N7" s="83">
        <v>1099389.1799999997</v>
      </c>
      <c r="O7" s="83">
        <v>972319.69000000018</v>
      </c>
      <c r="P7" s="215">
        <v>904785.38999999978</v>
      </c>
      <c r="Q7" s="333">
        <f t="shared" ref="Q7:Q38" si="0">(P7-O7)/O7</f>
        <v>-6.945688819692665E-2</v>
      </c>
      <c r="S7" s="412">
        <f>F7/$F$29</f>
        <v>0.44891009773001161</v>
      </c>
      <c r="T7" s="413">
        <f>K7/$K$29</f>
        <v>0.37100854793142035</v>
      </c>
      <c r="U7" s="413">
        <f>O7/$O$29</f>
        <v>0.43070705086386885</v>
      </c>
      <c r="V7" s="414">
        <f>P7/$P$29</f>
        <v>0.37066645996188202</v>
      </c>
    </row>
    <row r="8" spans="1:36" ht="20.100000000000001" customHeight="1" thickBot="1">
      <c r="A8" s="209"/>
      <c r="B8" s="115" t="s">
        <v>37</v>
      </c>
      <c r="C8" s="115"/>
      <c r="D8" s="115"/>
      <c r="E8" s="210"/>
      <c r="F8" s="79">
        <v>263053.42000000004</v>
      </c>
      <c r="G8" s="60">
        <v>213871.74</v>
      </c>
      <c r="H8" s="60">
        <v>297066.13000000012</v>
      </c>
      <c r="I8" s="60">
        <v>247429.57000000007</v>
      </c>
      <c r="J8" s="60">
        <v>214156.28000000006</v>
      </c>
      <c r="K8" s="60">
        <v>217086.98</v>
      </c>
      <c r="L8" s="60">
        <v>264667.53000000003</v>
      </c>
      <c r="M8" s="60">
        <v>252883.48999999985</v>
      </c>
      <c r="N8" s="60">
        <v>284710.25999999995</v>
      </c>
      <c r="O8" s="60">
        <v>281289.59000000003</v>
      </c>
      <c r="P8" s="36">
        <v>270300.67999999993</v>
      </c>
      <c r="Q8" s="390">
        <f t="shared" si="0"/>
        <v>-3.9066180870753482E-2</v>
      </c>
      <c r="S8" s="415">
        <f t="shared" ref="S8:S28" si="1">F8/$F$29</f>
        <v>0.13582502535681623</v>
      </c>
      <c r="T8" s="416">
        <f t="shared" ref="T8:T28" si="2">K8/$K$29</f>
        <v>0.10554853758033357</v>
      </c>
      <c r="U8" s="416">
        <f t="shared" ref="U8:U28" si="3">O8/$O$29</f>
        <v>0.12460244402497578</v>
      </c>
      <c r="V8" s="417">
        <f t="shared" ref="V8:V28" si="4">P8/$P$29</f>
        <v>0.11073498454798157</v>
      </c>
    </row>
    <row r="9" spans="1:36" ht="20.100000000000001" customHeight="1">
      <c r="A9" s="204"/>
      <c r="B9" s="24"/>
      <c r="C9" s="392" t="s">
        <v>97</v>
      </c>
      <c r="D9" s="392"/>
      <c r="E9" s="205"/>
      <c r="F9" s="393">
        <v>201676.36000000004</v>
      </c>
      <c r="G9" s="394">
        <v>137632.03000000003</v>
      </c>
      <c r="H9" s="394">
        <v>150443.55000000008</v>
      </c>
      <c r="I9" s="394">
        <v>152618.66000000006</v>
      </c>
      <c r="J9" s="394">
        <v>179857.05000000008</v>
      </c>
      <c r="K9" s="394">
        <v>186867.49000000002</v>
      </c>
      <c r="L9" s="394">
        <v>219388.62000000005</v>
      </c>
      <c r="M9" s="394">
        <v>213260.88999999984</v>
      </c>
      <c r="N9" s="394">
        <v>237714.46999999997</v>
      </c>
      <c r="O9" s="394">
        <v>238710.52000000005</v>
      </c>
      <c r="P9" s="395">
        <v>227301.77999999997</v>
      </c>
      <c r="Q9" s="396">
        <f t="shared" si="0"/>
        <v>-4.7793201573186117E-2</v>
      </c>
      <c r="S9" s="361">
        <f t="shared" si="1"/>
        <v>0.10413358895265608</v>
      </c>
      <c r="T9" s="362">
        <f t="shared" si="2"/>
        <v>9.0855703510213312E-2</v>
      </c>
      <c r="U9" s="362">
        <f t="shared" si="3"/>
        <v>0.10574125479180678</v>
      </c>
      <c r="V9" s="363">
        <f t="shared" si="4"/>
        <v>9.311948122375685E-2</v>
      </c>
    </row>
    <row r="10" spans="1:36" ht="20.100000000000001" customHeight="1">
      <c r="A10" s="204"/>
      <c r="B10" s="24"/>
      <c r="C10" s="400" t="s">
        <v>88</v>
      </c>
      <c r="D10" s="392"/>
      <c r="E10" s="199"/>
      <c r="F10" s="43">
        <f>F11+F12</f>
        <v>61377.059999999983</v>
      </c>
      <c r="G10" s="63">
        <f t="shared" ref="G10:P10" si="5">G11+G12</f>
        <v>76239.709999999977</v>
      </c>
      <c r="H10" s="63">
        <f t="shared" si="5"/>
        <v>146622.58000000002</v>
      </c>
      <c r="I10" s="63">
        <f t="shared" si="5"/>
        <v>94810.910000000018</v>
      </c>
      <c r="J10" s="63">
        <f t="shared" si="5"/>
        <v>34299.229999999989</v>
      </c>
      <c r="K10" s="63">
        <f t="shared" si="5"/>
        <v>30219.49</v>
      </c>
      <c r="L10" s="63">
        <f t="shared" si="5"/>
        <v>45278.91</v>
      </c>
      <c r="M10" s="63">
        <f t="shared" si="5"/>
        <v>39622.600000000006</v>
      </c>
      <c r="N10" s="63">
        <f t="shared" si="5"/>
        <v>46995.789999999994</v>
      </c>
      <c r="O10" s="63">
        <f t="shared" si="5"/>
        <v>42579.07</v>
      </c>
      <c r="P10" s="445">
        <f t="shared" si="5"/>
        <v>42998.899999999994</v>
      </c>
      <c r="Q10" s="401">
        <f t="shared" si="0"/>
        <v>9.8600086850181203E-3</v>
      </c>
      <c r="S10" s="364">
        <f t="shared" si="1"/>
        <v>3.1691436404160139E-2</v>
      </c>
      <c r="T10" s="365">
        <f t="shared" si="2"/>
        <v>1.4692834070120255E-2</v>
      </c>
      <c r="U10" s="365">
        <f t="shared" si="3"/>
        <v>1.8861189233169009E-2</v>
      </c>
      <c r="V10" s="366">
        <f t="shared" si="4"/>
        <v>1.7615503324224732E-2</v>
      </c>
    </row>
    <row r="11" spans="1:36" ht="20.100000000000001" customHeight="1">
      <c r="A11" s="47"/>
      <c r="D11" s="24" t="s">
        <v>98</v>
      </c>
      <c r="E11" s="24"/>
      <c r="F11" s="222"/>
      <c r="G11" s="65"/>
      <c r="H11" s="65"/>
      <c r="I11" s="65"/>
      <c r="J11" s="65"/>
      <c r="K11" s="65"/>
      <c r="L11" s="65"/>
      <c r="M11" s="65">
        <v>11263.889999999998</v>
      </c>
      <c r="N11" s="65">
        <v>13846.999999999996</v>
      </c>
      <c r="O11" s="65">
        <v>16067.329999999998</v>
      </c>
      <c r="P11" s="40">
        <v>22170.679999999993</v>
      </c>
      <c r="Q11" s="396">
        <f t="shared" si="0"/>
        <v>0.37986087296395826</v>
      </c>
      <c r="S11" s="409">
        <f t="shared" si="1"/>
        <v>0</v>
      </c>
      <c r="T11" s="410">
        <f t="shared" si="2"/>
        <v>0</v>
      </c>
      <c r="U11" s="410">
        <f t="shared" si="3"/>
        <v>7.1173219988546806E-3</v>
      </c>
      <c r="V11" s="411">
        <f t="shared" si="4"/>
        <v>9.0827367035045715E-3</v>
      </c>
    </row>
    <row r="12" spans="1:36" ht="20.100000000000001" customHeight="1" thickBot="1">
      <c r="A12" s="47"/>
      <c r="D12" s="24" t="s">
        <v>99</v>
      </c>
      <c r="E12" s="24"/>
      <c r="F12" s="222">
        <v>61377.059999999983</v>
      </c>
      <c r="G12" s="65">
        <v>76239.709999999977</v>
      </c>
      <c r="H12" s="65">
        <v>146622.58000000002</v>
      </c>
      <c r="I12" s="65">
        <v>94810.910000000018</v>
      </c>
      <c r="J12" s="65">
        <v>34299.229999999989</v>
      </c>
      <c r="K12" s="65">
        <v>30219.49</v>
      </c>
      <c r="L12" s="65">
        <v>45278.91</v>
      </c>
      <c r="M12" s="65">
        <v>28358.71000000001</v>
      </c>
      <c r="N12" s="65">
        <v>33148.79</v>
      </c>
      <c r="O12" s="65">
        <v>26511.74</v>
      </c>
      <c r="P12" s="40">
        <v>20828.22</v>
      </c>
      <c r="Q12" s="396">
        <f t="shared" si="0"/>
        <v>-0.21437747956188466</v>
      </c>
      <c r="S12" s="409">
        <f t="shared" si="1"/>
        <v>3.1691436404160139E-2</v>
      </c>
      <c r="T12" s="410">
        <f t="shared" si="2"/>
        <v>1.4692834070120255E-2</v>
      </c>
      <c r="U12" s="410">
        <f t="shared" si="3"/>
        <v>1.1743867234314328E-2</v>
      </c>
      <c r="V12" s="411">
        <f t="shared" si="4"/>
        <v>8.53276662072016E-3</v>
      </c>
    </row>
    <row r="13" spans="1:36" ht="20.100000000000001" customHeight="1" thickBot="1">
      <c r="A13" s="47"/>
      <c r="B13" s="115" t="s">
        <v>38</v>
      </c>
      <c r="C13" s="115"/>
      <c r="D13" s="115"/>
      <c r="E13" s="115"/>
      <c r="F13" s="223">
        <v>606354.37999999989</v>
      </c>
      <c r="G13" s="156">
        <v>751238.46999999986</v>
      </c>
      <c r="H13" s="156">
        <v>837268.93000000017</v>
      </c>
      <c r="I13" s="156">
        <v>725956.32000000007</v>
      </c>
      <c r="J13" s="156">
        <v>537993.78999999992</v>
      </c>
      <c r="K13" s="156">
        <v>545984.94000000006</v>
      </c>
      <c r="L13" s="156">
        <v>761493.91999999993</v>
      </c>
      <c r="M13" s="156">
        <v>817113.16999999993</v>
      </c>
      <c r="N13" s="156">
        <v>814678.91999999969</v>
      </c>
      <c r="O13" s="156">
        <v>691030.10000000033</v>
      </c>
      <c r="P13" s="157">
        <v>634484.70999999985</v>
      </c>
      <c r="Q13" s="390">
        <f t="shared" si="0"/>
        <v>-8.1827680154598847E-2</v>
      </c>
      <c r="S13" s="415">
        <f t="shared" si="1"/>
        <v>0.31308507237319533</v>
      </c>
      <c r="T13" s="416">
        <f t="shared" si="2"/>
        <v>0.26546001035108679</v>
      </c>
      <c r="U13" s="416">
        <f t="shared" si="3"/>
        <v>0.30610460683889312</v>
      </c>
      <c r="V13" s="417">
        <f t="shared" si="4"/>
        <v>0.25993147541390044</v>
      </c>
    </row>
    <row r="14" spans="1:36" ht="20.100000000000001" customHeight="1">
      <c r="A14" s="47"/>
      <c r="B14" s="24"/>
      <c r="C14" t="s">
        <v>97</v>
      </c>
      <c r="D14" s="392"/>
      <c r="F14" s="81">
        <v>325343.82999999996</v>
      </c>
      <c r="G14" s="61">
        <v>333353.31999999989</v>
      </c>
      <c r="H14" s="61">
        <v>337405.76000000013</v>
      </c>
      <c r="I14" s="61">
        <v>344493.6</v>
      </c>
      <c r="J14" s="61">
        <v>368538.89999999991</v>
      </c>
      <c r="K14" s="61">
        <v>380815.15</v>
      </c>
      <c r="L14" s="61">
        <v>412927.78999999992</v>
      </c>
      <c r="M14" s="61">
        <v>445278.62000000005</v>
      </c>
      <c r="N14" s="61">
        <v>477132.82999999978</v>
      </c>
      <c r="O14" s="61">
        <v>499389.82000000024</v>
      </c>
      <c r="P14" s="38">
        <v>428492.19999999984</v>
      </c>
      <c r="Q14" s="396">
        <f t="shared" si="0"/>
        <v>-0.14196849266971515</v>
      </c>
      <c r="S14" s="361">
        <f t="shared" si="1"/>
        <v>0.16798806097800856</v>
      </c>
      <c r="T14" s="362">
        <f t="shared" si="2"/>
        <v>0.18515381332835054</v>
      </c>
      <c r="U14" s="362">
        <f t="shared" si="3"/>
        <v>0.22121398837828571</v>
      </c>
      <c r="V14" s="363">
        <f t="shared" si="4"/>
        <v>0.17554183417492927</v>
      </c>
    </row>
    <row r="15" spans="1:36" ht="20.100000000000001" customHeight="1">
      <c r="A15" s="47"/>
      <c r="B15" s="24"/>
      <c r="C15" s="400" t="s">
        <v>88</v>
      </c>
      <c r="D15" s="392"/>
      <c r="E15" s="400"/>
      <c r="F15" s="43">
        <f>F16+F17</f>
        <v>281010.55</v>
      </c>
      <c r="G15" s="63">
        <f t="shared" ref="G15:P15" si="6">G16+G17</f>
        <v>417885.14999999997</v>
      </c>
      <c r="H15" s="63">
        <f t="shared" si="6"/>
        <v>499863.17</v>
      </c>
      <c r="I15" s="63">
        <f t="shared" si="6"/>
        <v>381462.72000000003</v>
      </c>
      <c r="J15" s="63">
        <f t="shared" si="6"/>
        <v>169454.89000000004</v>
      </c>
      <c r="K15" s="63">
        <f t="shared" si="6"/>
        <v>165169.79000000004</v>
      </c>
      <c r="L15" s="63">
        <f t="shared" si="6"/>
        <v>348566.13</v>
      </c>
      <c r="M15" s="63">
        <f t="shared" si="6"/>
        <v>371834.55</v>
      </c>
      <c r="N15" s="63">
        <f t="shared" si="6"/>
        <v>337546.08999999997</v>
      </c>
      <c r="O15" s="63">
        <f t="shared" si="6"/>
        <v>191640.28</v>
      </c>
      <c r="P15" s="445">
        <f t="shared" si="6"/>
        <v>205992.51000000007</v>
      </c>
      <c r="Q15" s="401">
        <f t="shared" si="0"/>
        <v>7.4891510281659315E-2</v>
      </c>
      <c r="S15" s="364">
        <f t="shared" si="1"/>
        <v>0.14509701139518683</v>
      </c>
      <c r="T15" s="365">
        <f t="shared" si="2"/>
        <v>8.0306197022736267E-2</v>
      </c>
      <c r="U15" s="365">
        <f t="shared" si="3"/>
        <v>8.4890618460607387E-2</v>
      </c>
      <c r="V15" s="366">
        <f t="shared" si="4"/>
        <v>8.4389641238971178E-2</v>
      </c>
    </row>
    <row r="16" spans="1:36" ht="20.100000000000001" customHeight="1">
      <c r="A16" s="47"/>
      <c r="D16" s="24" t="s">
        <v>98</v>
      </c>
      <c r="E16" s="24"/>
      <c r="F16" s="222"/>
      <c r="G16" s="65"/>
      <c r="H16" s="65"/>
      <c r="I16" s="65"/>
      <c r="J16" s="65"/>
      <c r="K16" s="65"/>
      <c r="L16" s="65"/>
      <c r="M16" s="65">
        <v>106095.01</v>
      </c>
      <c r="N16" s="65">
        <v>120917.99999999997</v>
      </c>
      <c r="O16" s="65">
        <v>107338.07999999999</v>
      </c>
      <c r="P16" s="40">
        <v>163858.42000000007</v>
      </c>
      <c r="Q16" s="396">
        <f t="shared" si="0"/>
        <v>0.5265637320883706</v>
      </c>
      <c r="S16" s="409">
        <f t="shared" si="1"/>
        <v>0</v>
      </c>
      <c r="T16" s="410">
        <f t="shared" si="2"/>
        <v>0</v>
      </c>
      <c r="U16" s="410">
        <f t="shared" si="3"/>
        <v>4.7547394501689058E-2</v>
      </c>
      <c r="V16" s="411">
        <f t="shared" si="4"/>
        <v>6.7128427522848574E-2</v>
      </c>
    </row>
    <row r="17" spans="1:35" ht="20.100000000000001" customHeight="1" thickBot="1">
      <c r="A17" s="47"/>
      <c r="D17" s="24" t="s">
        <v>99</v>
      </c>
      <c r="E17" s="24"/>
      <c r="F17" s="222">
        <v>281010.55</v>
      </c>
      <c r="G17" s="65">
        <v>417885.14999999997</v>
      </c>
      <c r="H17" s="65">
        <v>499863.17</v>
      </c>
      <c r="I17" s="65">
        <v>381462.72000000003</v>
      </c>
      <c r="J17" s="65">
        <v>169454.89000000004</v>
      </c>
      <c r="K17" s="65">
        <v>165169.79000000004</v>
      </c>
      <c r="L17" s="65">
        <v>348566.13</v>
      </c>
      <c r="M17" s="65">
        <v>265739.53999999998</v>
      </c>
      <c r="N17" s="65">
        <v>216628.09</v>
      </c>
      <c r="O17" s="65">
        <v>84302.200000000012</v>
      </c>
      <c r="P17" s="40">
        <v>42134.089999999989</v>
      </c>
      <c r="Q17" s="396">
        <f t="shared" si="0"/>
        <v>-0.5002017740936775</v>
      </c>
      <c r="S17" s="409">
        <f t="shared" si="1"/>
        <v>0.14509701139518683</v>
      </c>
      <c r="T17" s="410">
        <f t="shared" si="2"/>
        <v>8.0306197022736267E-2</v>
      </c>
      <c r="U17" s="410">
        <f t="shared" si="3"/>
        <v>3.7343223958918328E-2</v>
      </c>
      <c r="V17" s="411">
        <f t="shared" si="4"/>
        <v>1.7261213716122596E-2</v>
      </c>
    </row>
    <row r="18" spans="1:35" s="6" customFormat="1" ht="20.100000000000001" customHeight="1" thickBot="1">
      <c r="A18" s="32" t="s">
        <v>39</v>
      </c>
      <c r="B18" s="115"/>
      <c r="C18" s="115"/>
      <c r="D18" s="115"/>
      <c r="E18" s="115"/>
      <c r="F18" s="221">
        <v>1067300.2499999995</v>
      </c>
      <c r="G18" s="83">
        <v>1289180.1900000004</v>
      </c>
      <c r="H18" s="83">
        <v>1382807.53</v>
      </c>
      <c r="I18" s="83">
        <v>1290963.4999999998</v>
      </c>
      <c r="J18" s="83">
        <v>1343191.7199999997</v>
      </c>
      <c r="K18" s="83">
        <v>1293678.3199999994</v>
      </c>
      <c r="L18" s="83">
        <v>1025528.0000000002</v>
      </c>
      <c r="M18" s="83">
        <v>1190419.8500000006</v>
      </c>
      <c r="N18" s="83">
        <v>1158286.4200000011</v>
      </c>
      <c r="O18" s="83">
        <v>1285176.8800000015</v>
      </c>
      <c r="P18" s="215">
        <v>1536183.7500000007</v>
      </c>
      <c r="Q18" s="343">
        <f t="shared" si="0"/>
        <v>0.19530920132954685</v>
      </c>
      <c r="R18"/>
      <c r="S18" s="415">
        <f t="shared" si="1"/>
        <v>0.55108990226998833</v>
      </c>
      <c r="T18" s="416">
        <f t="shared" si="2"/>
        <v>0.62899145206857976</v>
      </c>
      <c r="U18" s="416">
        <f t="shared" si="3"/>
        <v>0.56929294913613115</v>
      </c>
      <c r="V18" s="417">
        <f t="shared" si="4"/>
        <v>0.62933354003811792</v>
      </c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20.100000000000001" customHeight="1" thickBot="1">
      <c r="A19" s="209"/>
      <c r="B19" s="115" t="s">
        <v>37</v>
      </c>
      <c r="C19" s="115"/>
      <c r="D19" s="115"/>
      <c r="E19" s="210"/>
      <c r="F19" s="418">
        <v>178290.35</v>
      </c>
      <c r="G19" s="229">
        <v>187318.94000000012</v>
      </c>
      <c r="H19" s="229">
        <v>200305.42999999988</v>
      </c>
      <c r="I19" s="229">
        <v>187496.30999999994</v>
      </c>
      <c r="J19" s="229">
        <v>202196.22000000006</v>
      </c>
      <c r="K19" s="229">
        <v>212018.85999999984</v>
      </c>
      <c r="L19" s="229">
        <v>203516.2699999999</v>
      </c>
      <c r="M19" s="229">
        <v>221636.57</v>
      </c>
      <c r="N19" s="229">
        <v>225954.43999999989</v>
      </c>
      <c r="O19" s="229">
        <v>247089.49000000005</v>
      </c>
      <c r="P19" s="419">
        <v>313450.68000000011</v>
      </c>
      <c r="Q19" s="338">
        <f t="shared" si="0"/>
        <v>0.26857147991199481</v>
      </c>
      <c r="R19" s="6"/>
      <c r="S19" s="415">
        <f t="shared" si="1"/>
        <v>9.2058454551268085E-2</v>
      </c>
      <c r="T19" s="416">
        <f t="shared" si="2"/>
        <v>0.10308439784113015</v>
      </c>
      <c r="U19" s="416">
        <f t="shared" si="3"/>
        <v>0.10945287504910799</v>
      </c>
      <c r="V19" s="417">
        <f t="shared" si="4"/>
        <v>0.12841238951509237</v>
      </c>
    </row>
    <row r="20" spans="1:35" ht="20.100000000000001" customHeight="1">
      <c r="A20" s="204"/>
      <c r="B20" s="24"/>
      <c r="C20" s="392" t="s">
        <v>97</v>
      </c>
      <c r="D20" s="392"/>
      <c r="E20" s="205"/>
      <c r="F20" s="393">
        <v>137562.09</v>
      </c>
      <c r="G20" s="394">
        <v>143136.1100000001</v>
      </c>
      <c r="H20" s="394">
        <v>156432.25999999986</v>
      </c>
      <c r="I20" s="394">
        <v>162128.85999999996</v>
      </c>
      <c r="J20" s="394">
        <v>179191.89000000007</v>
      </c>
      <c r="K20" s="394">
        <v>192101.72999999984</v>
      </c>
      <c r="L20" s="394">
        <v>188014.5499999999</v>
      </c>
      <c r="M20" s="394">
        <v>202475.79</v>
      </c>
      <c r="N20" s="394">
        <v>208131.63999999987</v>
      </c>
      <c r="O20" s="394">
        <v>226732.84000000003</v>
      </c>
      <c r="P20" s="395">
        <v>289005.00000000012</v>
      </c>
      <c r="Q20" s="396">
        <f t="shared" si="0"/>
        <v>0.27464993602161947</v>
      </c>
      <c r="S20" s="361">
        <f t="shared" si="1"/>
        <v>7.1028821303241868E-2</v>
      </c>
      <c r="T20" s="362">
        <f t="shared" si="2"/>
        <v>9.340061144225266E-2</v>
      </c>
      <c r="U20" s="362">
        <f t="shared" si="3"/>
        <v>0.10043551915562815</v>
      </c>
      <c r="V20" s="363">
        <f t="shared" si="4"/>
        <v>0.11839764594483979</v>
      </c>
    </row>
    <row r="21" spans="1:35" ht="20.100000000000001" customHeight="1">
      <c r="A21" s="204"/>
      <c r="B21" s="24"/>
      <c r="C21" s="400" t="s">
        <v>88</v>
      </c>
      <c r="D21" s="392"/>
      <c r="E21" s="199"/>
      <c r="F21" s="43">
        <f>F22+F23</f>
        <v>40728.26</v>
      </c>
      <c r="G21" s="63">
        <f t="shared" ref="G21:P21" si="7">G22+G23</f>
        <v>44182.830000000009</v>
      </c>
      <c r="H21" s="63">
        <f t="shared" si="7"/>
        <v>43873.170000000013</v>
      </c>
      <c r="I21" s="63">
        <f t="shared" si="7"/>
        <v>25367.449999999997</v>
      </c>
      <c r="J21" s="63">
        <f t="shared" si="7"/>
        <v>23004.329999999994</v>
      </c>
      <c r="K21" s="63">
        <f t="shared" si="7"/>
        <v>19917.129999999997</v>
      </c>
      <c r="L21" s="63">
        <f t="shared" si="7"/>
        <v>15501.720000000001</v>
      </c>
      <c r="M21" s="63">
        <f t="shared" si="7"/>
        <v>19160.78</v>
      </c>
      <c r="N21" s="63">
        <f t="shared" si="7"/>
        <v>17822.800000000007</v>
      </c>
      <c r="O21" s="63">
        <f t="shared" si="7"/>
        <v>20356.650000000001</v>
      </c>
      <c r="P21" s="445">
        <f t="shared" si="7"/>
        <v>24445.68</v>
      </c>
      <c r="Q21" s="401">
        <f t="shared" si="0"/>
        <v>0.20086949473513563</v>
      </c>
      <c r="S21" s="364">
        <f t="shared" si="1"/>
        <v>2.1029633248026213E-2</v>
      </c>
      <c r="T21" s="365">
        <f t="shared" si="2"/>
        <v>9.6837863988774864E-3</v>
      </c>
      <c r="U21" s="365">
        <f t="shared" si="3"/>
        <v>9.0173558934798226E-3</v>
      </c>
      <c r="V21" s="366">
        <f t="shared" si="4"/>
        <v>1.001474357025259E-2</v>
      </c>
    </row>
    <row r="22" spans="1:35" ht="20.100000000000001" customHeight="1">
      <c r="A22" s="47"/>
      <c r="D22" s="24" t="s">
        <v>98</v>
      </c>
      <c r="E22" s="24"/>
      <c r="F22" s="222"/>
      <c r="G22" s="65"/>
      <c r="H22" s="65"/>
      <c r="I22" s="65"/>
      <c r="J22" s="65"/>
      <c r="K22" s="65"/>
      <c r="L22" s="65"/>
      <c r="M22" s="65">
        <v>8437.9499999999989</v>
      </c>
      <c r="N22" s="65">
        <v>7269.75</v>
      </c>
      <c r="O22" s="65">
        <v>8937.73</v>
      </c>
      <c r="P22" s="40">
        <v>10103.159999999996</v>
      </c>
      <c r="Q22" s="396">
        <f t="shared" si="0"/>
        <v>0.13039440663345131</v>
      </c>
      <c r="S22" s="409">
        <f t="shared" si="1"/>
        <v>0</v>
      </c>
      <c r="T22" s="410">
        <f t="shared" si="2"/>
        <v>0</v>
      </c>
      <c r="U22" s="410">
        <f t="shared" si="3"/>
        <v>3.9591333686943286E-3</v>
      </c>
      <c r="V22" s="411">
        <f t="shared" si="4"/>
        <v>4.1389953827929158E-3</v>
      </c>
    </row>
    <row r="23" spans="1:35" ht="20.100000000000001" customHeight="1" thickBot="1">
      <c r="A23" s="47"/>
      <c r="D23" s="24" t="s">
        <v>99</v>
      </c>
      <c r="E23" s="24"/>
      <c r="F23" s="222">
        <v>40728.26</v>
      </c>
      <c r="G23" s="65">
        <v>44182.830000000009</v>
      </c>
      <c r="H23" s="65">
        <v>43873.170000000013</v>
      </c>
      <c r="I23" s="65">
        <v>25367.449999999997</v>
      </c>
      <c r="J23" s="65">
        <v>23004.329999999994</v>
      </c>
      <c r="K23" s="65">
        <v>19917.129999999997</v>
      </c>
      <c r="L23" s="65">
        <v>15501.720000000001</v>
      </c>
      <c r="M23" s="65">
        <v>10722.83</v>
      </c>
      <c r="N23" s="65">
        <v>10553.050000000007</v>
      </c>
      <c r="O23" s="65">
        <v>11418.92</v>
      </c>
      <c r="P23" s="40">
        <v>14342.520000000002</v>
      </c>
      <c r="Q23" s="396">
        <f t="shared" si="0"/>
        <v>0.25603121836390852</v>
      </c>
      <c r="S23" s="409">
        <f t="shared" si="1"/>
        <v>2.1029633248026213E-2</v>
      </c>
      <c r="T23" s="410">
        <f t="shared" si="2"/>
        <v>9.6837863988774864E-3</v>
      </c>
      <c r="U23" s="410">
        <f t="shared" si="3"/>
        <v>5.0582225247854931E-3</v>
      </c>
      <c r="V23" s="411">
        <f t="shared" si="4"/>
        <v>5.8757481874596737E-3</v>
      </c>
    </row>
    <row r="24" spans="1:35" ht="20.100000000000001" customHeight="1" thickBot="1">
      <c r="A24" s="47"/>
      <c r="B24" s="115" t="s">
        <v>38</v>
      </c>
      <c r="C24" s="115"/>
      <c r="D24" s="115"/>
      <c r="E24" s="115"/>
      <c r="F24" s="221">
        <v>889009.89999999967</v>
      </c>
      <c r="G24" s="83">
        <v>1101861.2500000002</v>
      </c>
      <c r="H24" s="83">
        <v>1182502.1000000001</v>
      </c>
      <c r="I24" s="83">
        <v>1103467.19</v>
      </c>
      <c r="J24" s="83">
        <v>1140995.4999999998</v>
      </c>
      <c r="K24" s="83">
        <v>1081659.4599999995</v>
      </c>
      <c r="L24" s="83">
        <v>822011.73000000033</v>
      </c>
      <c r="M24" s="83">
        <v>968783.28000000038</v>
      </c>
      <c r="N24" s="83">
        <v>932331.98000000115</v>
      </c>
      <c r="O24" s="83">
        <v>1038087.3900000014</v>
      </c>
      <c r="P24" s="215">
        <v>1222733.0700000005</v>
      </c>
      <c r="Q24" s="343">
        <f t="shared" si="0"/>
        <v>0.1778710364644723</v>
      </c>
      <c r="R24" s="6"/>
      <c r="S24" s="415">
        <f t="shared" si="1"/>
        <v>0.45903144771872034</v>
      </c>
      <c r="T24" s="416">
        <f t="shared" si="2"/>
        <v>0.52590705422744954</v>
      </c>
      <c r="U24" s="416">
        <f t="shared" si="3"/>
        <v>0.45984007408702315</v>
      </c>
      <c r="V24" s="417">
        <f t="shared" si="4"/>
        <v>0.50092115052302555</v>
      </c>
    </row>
    <row r="25" spans="1:35" ht="20.100000000000001" customHeight="1">
      <c r="A25" s="47"/>
      <c r="B25" s="24"/>
      <c r="C25" t="s">
        <v>97</v>
      </c>
      <c r="D25" s="392"/>
      <c r="F25" s="81">
        <v>584662.32999999973</v>
      </c>
      <c r="G25" s="61">
        <v>698096.23000000033</v>
      </c>
      <c r="H25" s="61">
        <v>731358.01</v>
      </c>
      <c r="I25" s="61">
        <v>720090.62999999989</v>
      </c>
      <c r="J25" s="61">
        <v>767623.53999999969</v>
      </c>
      <c r="K25" s="61">
        <v>717158.4299999997</v>
      </c>
      <c r="L25" s="61">
        <v>592768.7100000002</v>
      </c>
      <c r="M25" s="61">
        <v>707276.67000000039</v>
      </c>
      <c r="N25" s="61">
        <v>666714.74000000115</v>
      </c>
      <c r="O25" s="61">
        <v>734316.97000000137</v>
      </c>
      <c r="P25" s="38">
        <v>914873.12000000058</v>
      </c>
      <c r="Q25" s="396">
        <f t="shared" si="0"/>
        <v>0.24588312319678363</v>
      </c>
      <c r="S25" s="361">
        <f t="shared" si="1"/>
        <v>0.30188459742293106</v>
      </c>
      <c r="T25" s="362">
        <f t="shared" si="2"/>
        <v>0.34868522976324046</v>
      </c>
      <c r="U25" s="362">
        <f t="shared" si="3"/>
        <v>0.32527932921732006</v>
      </c>
      <c r="V25" s="363">
        <f t="shared" si="4"/>
        <v>0.37479913408491528</v>
      </c>
    </row>
    <row r="26" spans="1:35" ht="20.100000000000001" customHeight="1">
      <c r="A26" s="47"/>
      <c r="B26" s="24"/>
      <c r="C26" s="400" t="s">
        <v>88</v>
      </c>
      <c r="D26" s="392"/>
      <c r="E26" s="400"/>
      <c r="F26" s="43">
        <f>F27+F28</f>
        <v>304347.56999999995</v>
      </c>
      <c r="G26" s="63">
        <f t="shared" ref="G26:P26" si="8">G27+G28</f>
        <v>403765.01999999996</v>
      </c>
      <c r="H26" s="63">
        <f t="shared" si="8"/>
        <v>451144.09</v>
      </c>
      <c r="I26" s="63">
        <f t="shared" si="8"/>
        <v>383376.56</v>
      </c>
      <c r="J26" s="63">
        <f t="shared" si="8"/>
        <v>373371.96000000008</v>
      </c>
      <c r="K26" s="63">
        <f t="shared" si="8"/>
        <v>364501.0299999998</v>
      </c>
      <c r="L26" s="63">
        <f t="shared" si="8"/>
        <v>229243.02000000011</v>
      </c>
      <c r="M26" s="63">
        <f t="shared" si="8"/>
        <v>261506.61</v>
      </c>
      <c r="N26" s="63">
        <f t="shared" si="8"/>
        <v>265617.23999999987</v>
      </c>
      <c r="O26" s="63">
        <f t="shared" si="8"/>
        <v>303770.4200000001</v>
      </c>
      <c r="P26" s="445">
        <f t="shared" si="8"/>
        <v>307859.94999999995</v>
      </c>
      <c r="Q26" s="401">
        <f t="shared" si="0"/>
        <v>1.3462568211874783E-2</v>
      </c>
      <c r="S26" s="364">
        <f t="shared" si="1"/>
        <v>0.15714685029578929</v>
      </c>
      <c r="T26" s="365">
        <f t="shared" si="2"/>
        <v>0.17722182446420909</v>
      </c>
      <c r="U26" s="365">
        <f t="shared" si="3"/>
        <v>0.13456074486970312</v>
      </c>
      <c r="V26" s="366">
        <f t="shared" si="4"/>
        <v>0.12612201643811027</v>
      </c>
    </row>
    <row r="27" spans="1:35" ht="20.100000000000001" customHeight="1">
      <c r="A27" s="47"/>
      <c r="D27" s="24" t="s">
        <v>98</v>
      </c>
      <c r="E27" s="24"/>
      <c r="F27" s="222"/>
      <c r="G27" s="65"/>
      <c r="H27" s="65"/>
      <c r="I27" s="65"/>
      <c r="J27" s="65"/>
      <c r="K27" s="65"/>
      <c r="L27" s="65"/>
      <c r="M27" s="65">
        <v>121493.77000000002</v>
      </c>
      <c r="N27" s="65">
        <v>127121.52999999997</v>
      </c>
      <c r="O27" s="65">
        <v>143104.80999999997</v>
      </c>
      <c r="P27" s="40">
        <v>160839.2699999999</v>
      </c>
      <c r="Q27" s="396">
        <f t="shared" si="0"/>
        <v>0.12392637256567363</v>
      </c>
      <c r="S27" s="361">
        <f t="shared" si="1"/>
        <v>0</v>
      </c>
      <c r="T27" s="362">
        <f t="shared" si="2"/>
        <v>0</v>
      </c>
      <c r="U27" s="362">
        <f t="shared" si="3"/>
        <v>6.3390931309366225E-2</v>
      </c>
      <c r="V27" s="363">
        <f t="shared" si="4"/>
        <v>6.5891562234170586E-2</v>
      </c>
    </row>
    <row r="28" spans="1:35" ht="20.100000000000001" customHeight="1" thickBot="1">
      <c r="A28" s="47"/>
      <c r="D28" s="24" t="s">
        <v>99</v>
      </c>
      <c r="E28" s="24"/>
      <c r="F28" s="222">
        <v>304347.56999999995</v>
      </c>
      <c r="G28" s="65">
        <v>403765.01999999996</v>
      </c>
      <c r="H28" s="65">
        <v>451144.09</v>
      </c>
      <c r="I28" s="65">
        <v>383376.56</v>
      </c>
      <c r="J28" s="65">
        <v>373371.96000000008</v>
      </c>
      <c r="K28" s="65">
        <v>364501.0299999998</v>
      </c>
      <c r="L28" s="65">
        <v>229243.02000000011</v>
      </c>
      <c r="M28" s="65">
        <v>140012.83999999997</v>
      </c>
      <c r="N28" s="65">
        <v>138495.70999999993</v>
      </c>
      <c r="O28" s="65">
        <v>160665.61000000013</v>
      </c>
      <c r="P28" s="40">
        <v>147020.68000000002</v>
      </c>
      <c r="Q28" s="405">
        <f t="shared" si="0"/>
        <v>-8.4927508755607992E-2</v>
      </c>
      <c r="S28" s="361">
        <f t="shared" si="1"/>
        <v>0.15714685029578929</v>
      </c>
      <c r="T28" s="362">
        <f t="shared" si="2"/>
        <v>0.17722182446420909</v>
      </c>
      <c r="U28" s="362">
        <f t="shared" si="3"/>
        <v>7.1169813560336886E-2</v>
      </c>
      <c r="V28" s="363">
        <f t="shared" si="4"/>
        <v>6.0230454203939666E-2</v>
      </c>
    </row>
    <row r="29" spans="1:35" ht="20.100000000000001" customHeight="1" thickBot="1">
      <c r="A29" s="56" t="s">
        <v>30</v>
      </c>
      <c r="B29" s="218"/>
      <c r="C29" s="218"/>
      <c r="D29" s="218"/>
      <c r="E29" s="218"/>
      <c r="F29" s="59">
        <f>F7+F18</f>
        <v>1936708.0499999996</v>
      </c>
      <c r="G29" s="69">
        <f t="shared" ref="G29:P29" si="9">G7+G18</f>
        <v>2254290.4000000004</v>
      </c>
      <c r="H29" s="69">
        <f t="shared" si="9"/>
        <v>2517142.5900000003</v>
      </c>
      <c r="I29" s="69">
        <f t="shared" si="9"/>
        <v>2264349.3899999997</v>
      </c>
      <c r="J29" s="69">
        <f t="shared" si="9"/>
        <v>2095341.7899999996</v>
      </c>
      <c r="K29" s="69">
        <f t="shared" si="9"/>
        <v>2056750.2399999993</v>
      </c>
      <c r="L29" s="69">
        <f t="shared" si="9"/>
        <v>2051689.4500000002</v>
      </c>
      <c r="M29" s="69">
        <f t="shared" si="9"/>
        <v>2260416.5100000007</v>
      </c>
      <c r="N29" s="69">
        <f t="shared" si="9"/>
        <v>2257675.6000000006</v>
      </c>
      <c r="O29" s="69">
        <f t="shared" si="9"/>
        <v>2257496.5700000017</v>
      </c>
      <c r="P29" s="85">
        <f t="shared" si="9"/>
        <v>2440969.1400000006</v>
      </c>
      <c r="Q29" s="356">
        <f t="shared" si="0"/>
        <v>8.1272579740840428E-2</v>
      </c>
      <c r="S29" s="387">
        <f>S7+S18</f>
        <v>1</v>
      </c>
      <c r="T29" s="389">
        <f t="shared" ref="T29:V29" si="10">T7+T18</f>
        <v>1</v>
      </c>
      <c r="U29" s="389">
        <f t="shared" si="10"/>
        <v>1</v>
      </c>
      <c r="V29" s="388">
        <f t="shared" si="10"/>
        <v>1</v>
      </c>
    </row>
    <row r="30" spans="1:35" s="6" customFormat="1" ht="20.100000000000001" customHeight="1" thickBot="1">
      <c r="A30" s="407"/>
      <c r="B30" s="115" t="s">
        <v>126</v>
      </c>
      <c r="C30" s="115"/>
      <c r="D30" s="115"/>
      <c r="E30" s="420"/>
      <c r="F30" s="33">
        <f>F9+F14+F20+F25</f>
        <v>1249244.6099999996</v>
      </c>
      <c r="G30" s="83">
        <f t="shared" ref="G30:P30" si="11">G9+G14+G20+G25</f>
        <v>1312217.6900000004</v>
      </c>
      <c r="H30" s="83">
        <f t="shared" si="11"/>
        <v>1375639.58</v>
      </c>
      <c r="I30" s="83">
        <f t="shared" si="11"/>
        <v>1379331.75</v>
      </c>
      <c r="J30" s="83">
        <f t="shared" si="11"/>
        <v>1495211.38</v>
      </c>
      <c r="K30" s="83">
        <f t="shared" si="11"/>
        <v>1476942.7999999996</v>
      </c>
      <c r="L30" s="83">
        <f t="shared" si="11"/>
        <v>1413099.67</v>
      </c>
      <c r="M30" s="83">
        <f t="shared" si="11"/>
        <v>1568291.9700000002</v>
      </c>
      <c r="N30" s="83">
        <f t="shared" si="11"/>
        <v>1589693.6800000009</v>
      </c>
      <c r="O30" s="83">
        <f t="shared" si="11"/>
        <v>1699150.1500000018</v>
      </c>
      <c r="P30" s="215">
        <f t="shared" si="11"/>
        <v>1859672.1000000006</v>
      </c>
      <c r="Q30" s="343">
        <f t="shared" si="0"/>
        <v>9.4471904086874614E-2</v>
      </c>
      <c r="S30" s="421">
        <f>F30/$F$29</f>
        <v>0.64503506865683746</v>
      </c>
      <c r="T30" s="422">
        <f>K30/$K$29</f>
        <v>0.718095358044057</v>
      </c>
      <c r="U30" s="422">
        <f>O30/$O$29</f>
        <v>0.75267009154304076</v>
      </c>
      <c r="V30" s="423">
        <f>P30/$P$29</f>
        <v>0.76185809542844118</v>
      </c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20.100000000000001" customHeight="1">
      <c r="A31" s="204"/>
      <c r="B31" s="1"/>
      <c r="C31" s="1" t="s">
        <v>37</v>
      </c>
      <c r="D31" s="1"/>
      <c r="E31" s="351"/>
      <c r="F31" s="7">
        <f>F9+F20</f>
        <v>339238.45000000007</v>
      </c>
      <c r="G31" s="61">
        <f t="shared" ref="G31:P31" si="12">G9+G20</f>
        <v>280768.14000000013</v>
      </c>
      <c r="H31" s="61">
        <f t="shared" si="12"/>
        <v>306875.80999999994</v>
      </c>
      <c r="I31" s="61">
        <f t="shared" si="12"/>
        <v>314747.52000000002</v>
      </c>
      <c r="J31" s="61">
        <f t="shared" si="12"/>
        <v>359048.94000000018</v>
      </c>
      <c r="K31" s="61">
        <f t="shared" si="12"/>
        <v>378969.21999999986</v>
      </c>
      <c r="L31" s="61">
        <f t="shared" si="12"/>
        <v>407403.16999999993</v>
      </c>
      <c r="M31" s="61">
        <f t="shared" si="12"/>
        <v>415736.67999999982</v>
      </c>
      <c r="N31" s="61">
        <f t="shared" si="12"/>
        <v>445846.10999999987</v>
      </c>
      <c r="O31" s="61">
        <f t="shared" si="12"/>
        <v>465443.3600000001</v>
      </c>
      <c r="P31" s="7">
        <f t="shared" si="12"/>
        <v>516306.78000000009</v>
      </c>
      <c r="Q31" s="406">
        <f t="shared" si="0"/>
        <v>0.10927950502935518</v>
      </c>
      <c r="S31" s="361">
        <f t="shared" ref="S31:S38" si="13">F31/$F$29</f>
        <v>0.17516241025589796</v>
      </c>
      <c r="T31" s="362">
        <f t="shared" ref="T31:T38" si="14">K31/$K$29</f>
        <v>0.18425631495246597</v>
      </c>
      <c r="U31" s="362">
        <f t="shared" ref="U31:U38" si="15">O31/$O$29</f>
        <v>0.20617677394743494</v>
      </c>
      <c r="V31" s="363">
        <f t="shared" ref="V31:V38" si="16">P31/$P$29</f>
        <v>0.21151712716859664</v>
      </c>
    </row>
    <row r="32" spans="1:35" ht="20.100000000000001" customHeight="1" thickBot="1">
      <c r="A32" s="204"/>
      <c r="B32" s="1"/>
      <c r="C32" s="1" t="s">
        <v>38</v>
      </c>
      <c r="D32" s="1"/>
      <c r="E32" s="351"/>
      <c r="F32" s="7">
        <f>F14+F25</f>
        <v>910006.15999999968</v>
      </c>
      <c r="G32" s="61">
        <f t="shared" ref="G32:P32" si="17">G14+G25</f>
        <v>1031449.5500000003</v>
      </c>
      <c r="H32" s="61">
        <f t="shared" si="17"/>
        <v>1068763.77</v>
      </c>
      <c r="I32" s="61">
        <f t="shared" si="17"/>
        <v>1064584.23</v>
      </c>
      <c r="J32" s="61">
        <f t="shared" si="17"/>
        <v>1136162.4399999995</v>
      </c>
      <c r="K32" s="61">
        <f t="shared" si="17"/>
        <v>1097973.5799999996</v>
      </c>
      <c r="L32" s="61">
        <f t="shared" si="17"/>
        <v>1005696.5000000001</v>
      </c>
      <c r="M32" s="61">
        <f t="shared" si="17"/>
        <v>1152555.2900000005</v>
      </c>
      <c r="N32" s="61">
        <f t="shared" si="17"/>
        <v>1143847.570000001</v>
      </c>
      <c r="O32" s="61">
        <f t="shared" si="17"/>
        <v>1233706.7900000017</v>
      </c>
      <c r="P32" s="7">
        <f t="shared" si="17"/>
        <v>1343365.3200000003</v>
      </c>
      <c r="Q32" s="396">
        <f t="shared" si="0"/>
        <v>8.8885406880186243E-2</v>
      </c>
      <c r="S32" s="361">
        <f t="shared" si="13"/>
        <v>0.46987265840093961</v>
      </c>
      <c r="T32" s="362">
        <f t="shared" si="14"/>
        <v>0.53383904309159091</v>
      </c>
      <c r="U32" s="362">
        <f t="shared" si="15"/>
        <v>0.54649331759560582</v>
      </c>
      <c r="V32" s="363">
        <f t="shared" si="16"/>
        <v>0.55034096825984447</v>
      </c>
    </row>
    <row r="33" spans="1:35" ht="20.100000000000001" customHeight="1" thickBot="1">
      <c r="A33" s="47"/>
      <c r="B33" s="115" t="s">
        <v>98</v>
      </c>
      <c r="C33" s="115"/>
      <c r="D33" s="115"/>
      <c r="E33" s="420"/>
      <c r="F33" s="33">
        <f>F11+F16+F22+F27</f>
        <v>0</v>
      </c>
      <c r="G33" s="83">
        <f t="shared" ref="G33:P33" si="18">G11+G16+G22+G27</f>
        <v>0</v>
      </c>
      <c r="H33" s="83">
        <f t="shared" si="18"/>
        <v>0</v>
      </c>
      <c r="I33" s="83">
        <f t="shared" si="18"/>
        <v>0</v>
      </c>
      <c r="J33" s="83">
        <f t="shared" si="18"/>
        <v>0</v>
      </c>
      <c r="K33" s="83">
        <f t="shared" si="18"/>
        <v>0</v>
      </c>
      <c r="L33" s="83">
        <f t="shared" si="18"/>
        <v>0</v>
      </c>
      <c r="M33" s="83">
        <f t="shared" si="18"/>
        <v>247290.62</v>
      </c>
      <c r="N33" s="83">
        <f t="shared" si="18"/>
        <v>269156.27999999991</v>
      </c>
      <c r="O33" s="83">
        <f t="shared" si="18"/>
        <v>275447.94999999995</v>
      </c>
      <c r="P33" s="33">
        <f t="shared" si="18"/>
        <v>356971.52999999997</v>
      </c>
      <c r="Q33" s="343">
        <f t="shared" si="0"/>
        <v>0.29596727802838985</v>
      </c>
      <c r="R33" s="6"/>
      <c r="S33" s="415">
        <f t="shared" si="13"/>
        <v>0</v>
      </c>
      <c r="T33" s="416">
        <f t="shared" si="14"/>
        <v>0</v>
      </c>
      <c r="U33" s="416">
        <f t="shared" si="15"/>
        <v>0.12201478117860429</v>
      </c>
      <c r="V33" s="417">
        <f t="shared" si="16"/>
        <v>0.14624172184331666</v>
      </c>
    </row>
    <row r="34" spans="1:35" ht="20.100000000000001" customHeight="1">
      <c r="A34" s="47"/>
      <c r="B34" s="1"/>
      <c r="C34" s="1" t="s">
        <v>37</v>
      </c>
      <c r="D34" s="1"/>
      <c r="E34" s="351"/>
      <c r="F34" s="7">
        <f>F11+F22</f>
        <v>0</v>
      </c>
      <c r="G34" s="61">
        <f t="shared" ref="G34:P34" si="19">G11+G22</f>
        <v>0</v>
      </c>
      <c r="H34" s="61">
        <f t="shared" si="19"/>
        <v>0</v>
      </c>
      <c r="I34" s="61">
        <f t="shared" si="19"/>
        <v>0</v>
      </c>
      <c r="J34" s="61">
        <f t="shared" si="19"/>
        <v>0</v>
      </c>
      <c r="K34" s="61">
        <f t="shared" si="19"/>
        <v>0</v>
      </c>
      <c r="L34" s="61">
        <f t="shared" si="19"/>
        <v>0</v>
      </c>
      <c r="M34" s="61">
        <f t="shared" si="19"/>
        <v>19701.839999999997</v>
      </c>
      <c r="N34" s="61">
        <f t="shared" si="19"/>
        <v>21116.749999999996</v>
      </c>
      <c r="O34" s="61">
        <f t="shared" si="19"/>
        <v>25005.059999999998</v>
      </c>
      <c r="P34" s="7">
        <f t="shared" si="19"/>
        <v>32273.839999999989</v>
      </c>
      <c r="Q34" s="406">
        <f t="shared" si="0"/>
        <v>0.2906923638655533</v>
      </c>
      <c r="S34" s="361">
        <f t="shared" si="13"/>
        <v>0</v>
      </c>
      <c r="T34" s="362">
        <f t="shared" si="14"/>
        <v>0</v>
      </c>
      <c r="U34" s="362">
        <f t="shared" si="15"/>
        <v>1.1076455367549009E-2</v>
      </c>
      <c r="V34" s="363">
        <f t="shared" si="16"/>
        <v>1.3221732086297486E-2</v>
      </c>
    </row>
    <row r="35" spans="1:35" s="6" customFormat="1" ht="20.100000000000001" customHeight="1" thickBot="1">
      <c r="A35" s="209"/>
      <c r="B35" s="1"/>
      <c r="C35" s="1" t="s">
        <v>38</v>
      </c>
      <c r="D35" s="1"/>
      <c r="E35" s="351"/>
      <c r="F35" s="7">
        <f>F16+F27</f>
        <v>0</v>
      </c>
      <c r="G35" s="61">
        <f t="shared" ref="G35:P35" si="20">G16+G27</f>
        <v>0</v>
      </c>
      <c r="H35" s="61">
        <f t="shared" si="20"/>
        <v>0</v>
      </c>
      <c r="I35" s="61">
        <f t="shared" si="20"/>
        <v>0</v>
      </c>
      <c r="J35" s="61">
        <f t="shared" si="20"/>
        <v>0</v>
      </c>
      <c r="K35" s="61">
        <f t="shared" si="20"/>
        <v>0</v>
      </c>
      <c r="L35" s="61">
        <f t="shared" si="20"/>
        <v>0</v>
      </c>
      <c r="M35" s="61">
        <f t="shared" si="20"/>
        <v>227588.78000000003</v>
      </c>
      <c r="N35" s="61">
        <f t="shared" si="20"/>
        <v>248039.52999999994</v>
      </c>
      <c r="O35" s="61">
        <f t="shared" si="20"/>
        <v>250442.88999999996</v>
      </c>
      <c r="P35" s="7">
        <f t="shared" si="20"/>
        <v>324697.68999999994</v>
      </c>
      <c r="Q35" s="338">
        <f t="shared" si="0"/>
        <v>0.29649394319000233</v>
      </c>
      <c r="R35"/>
      <c r="S35" s="361">
        <f t="shared" si="13"/>
        <v>0</v>
      </c>
      <c r="T35" s="362">
        <f t="shared" si="14"/>
        <v>0</v>
      </c>
      <c r="U35" s="362">
        <f t="shared" si="15"/>
        <v>0.11093832581105528</v>
      </c>
      <c r="V35" s="363">
        <f t="shared" si="16"/>
        <v>0.13301998975701915</v>
      </c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20.100000000000001" customHeight="1" thickBot="1">
      <c r="A36" s="209"/>
      <c r="B36" s="115" t="s">
        <v>99</v>
      </c>
      <c r="C36" s="115"/>
      <c r="D36" s="115"/>
      <c r="E36" s="420"/>
      <c r="F36" s="33">
        <f>F12+F17+F23+F28</f>
        <v>687463.44</v>
      </c>
      <c r="G36" s="83">
        <f t="shared" ref="G36:P36" si="21">G12+G17+G23+G28</f>
        <v>942072.71</v>
      </c>
      <c r="H36" s="83">
        <f t="shared" si="21"/>
        <v>1141503.01</v>
      </c>
      <c r="I36" s="83">
        <f t="shared" si="21"/>
        <v>885017.64000000013</v>
      </c>
      <c r="J36" s="83">
        <f t="shared" si="21"/>
        <v>600130.41000000015</v>
      </c>
      <c r="K36" s="83">
        <f t="shared" si="21"/>
        <v>579807.43999999983</v>
      </c>
      <c r="L36" s="83">
        <f t="shared" si="21"/>
        <v>638589.78000000014</v>
      </c>
      <c r="M36" s="83">
        <f t="shared" si="21"/>
        <v>444833.92</v>
      </c>
      <c r="N36" s="83">
        <f t="shared" si="21"/>
        <v>398825.63999999996</v>
      </c>
      <c r="O36" s="83">
        <f t="shared" si="21"/>
        <v>282898.47000000015</v>
      </c>
      <c r="P36" s="215">
        <f t="shared" si="21"/>
        <v>224325.51</v>
      </c>
      <c r="Q36" s="343">
        <f t="shared" si="0"/>
        <v>-0.20704587055560997</v>
      </c>
      <c r="R36" s="6"/>
      <c r="S36" s="415">
        <f t="shared" si="13"/>
        <v>0.35496493134316248</v>
      </c>
      <c r="T36" s="416">
        <f t="shared" si="14"/>
        <v>0.28190464195594311</v>
      </c>
      <c r="U36" s="416">
        <f t="shared" si="15"/>
        <v>0.12531512727835503</v>
      </c>
      <c r="V36" s="417">
        <f t="shared" si="16"/>
        <v>9.1900182728242089E-2</v>
      </c>
    </row>
    <row r="37" spans="1:35" ht="20.100000000000001" customHeight="1">
      <c r="A37" s="47"/>
      <c r="B37" s="9"/>
      <c r="C37" s="1" t="s">
        <v>37</v>
      </c>
      <c r="D37" s="1"/>
      <c r="E37" s="351"/>
      <c r="F37" s="7">
        <f>F12+F23</f>
        <v>102105.31999999998</v>
      </c>
      <c r="G37" s="61">
        <f t="shared" ref="G37:P37" si="22">G12+G23</f>
        <v>120422.53999999998</v>
      </c>
      <c r="H37" s="61">
        <f t="shared" si="22"/>
        <v>190495.75000000003</v>
      </c>
      <c r="I37" s="61">
        <f t="shared" si="22"/>
        <v>120178.36000000002</v>
      </c>
      <c r="J37" s="61">
        <f t="shared" si="22"/>
        <v>57303.559999999983</v>
      </c>
      <c r="K37" s="61">
        <f t="shared" si="22"/>
        <v>50136.619999999995</v>
      </c>
      <c r="L37" s="61">
        <f t="shared" si="22"/>
        <v>60780.630000000005</v>
      </c>
      <c r="M37" s="61">
        <f t="shared" si="22"/>
        <v>39081.540000000008</v>
      </c>
      <c r="N37" s="61">
        <f t="shared" si="22"/>
        <v>43701.840000000011</v>
      </c>
      <c r="O37" s="61">
        <f t="shared" si="22"/>
        <v>37930.660000000003</v>
      </c>
      <c r="P37" s="7">
        <f t="shared" si="22"/>
        <v>35170.740000000005</v>
      </c>
      <c r="Q37" s="406">
        <f t="shared" si="0"/>
        <v>-7.2762245634534123E-2</v>
      </c>
      <c r="S37" s="361">
        <f t="shared" si="13"/>
        <v>5.2721069652186349E-2</v>
      </c>
      <c r="T37" s="362">
        <f t="shared" si="14"/>
        <v>2.4376620468997738E-2</v>
      </c>
      <c r="U37" s="362">
        <f t="shared" si="15"/>
        <v>1.6802089759099824E-2</v>
      </c>
      <c r="V37" s="363">
        <f t="shared" si="16"/>
        <v>1.4408514808179835E-2</v>
      </c>
    </row>
    <row r="38" spans="1:35" ht="20.100000000000001" customHeight="1" thickBot="1">
      <c r="A38" s="48"/>
      <c r="B38" s="114"/>
      <c r="C38" s="114" t="s">
        <v>38</v>
      </c>
      <c r="D38" s="114"/>
      <c r="E38" s="352"/>
      <c r="F38" s="106">
        <f>F17+F28</f>
        <v>585358.11999999988</v>
      </c>
      <c r="G38" s="67">
        <f t="shared" ref="G38:P38" si="23">G17+G28</f>
        <v>821650.16999999993</v>
      </c>
      <c r="H38" s="67">
        <f t="shared" si="23"/>
        <v>951007.26</v>
      </c>
      <c r="I38" s="67">
        <f t="shared" si="23"/>
        <v>764839.28</v>
      </c>
      <c r="J38" s="67">
        <f t="shared" si="23"/>
        <v>542826.85000000009</v>
      </c>
      <c r="K38" s="67">
        <f t="shared" si="23"/>
        <v>529670.81999999983</v>
      </c>
      <c r="L38" s="67">
        <f t="shared" si="23"/>
        <v>577809.15000000014</v>
      </c>
      <c r="M38" s="67">
        <f t="shared" si="23"/>
        <v>405752.37999999995</v>
      </c>
      <c r="N38" s="67">
        <f t="shared" si="23"/>
        <v>355123.79999999993</v>
      </c>
      <c r="O38" s="67">
        <f t="shared" si="23"/>
        <v>244967.81000000014</v>
      </c>
      <c r="P38" s="106">
        <f t="shared" si="23"/>
        <v>189154.77000000002</v>
      </c>
      <c r="Q38" s="405">
        <f t="shared" si="0"/>
        <v>-0.2278382616883422</v>
      </c>
      <c r="S38" s="381">
        <f t="shared" si="13"/>
        <v>0.30224386169097611</v>
      </c>
      <c r="T38" s="370">
        <f t="shared" si="14"/>
        <v>0.25752802148694537</v>
      </c>
      <c r="U38" s="370">
        <f t="shared" si="15"/>
        <v>0.10851303751925521</v>
      </c>
      <c r="V38" s="382">
        <f t="shared" si="16"/>
        <v>7.7491667920062263E-2</v>
      </c>
    </row>
    <row r="39" spans="1:35" ht="20.100000000000001" customHeight="1" thickBot="1"/>
    <row r="40" spans="1:35" ht="15" customHeight="1">
      <c r="A40" s="489" t="s">
        <v>32</v>
      </c>
      <c r="B40" s="502"/>
      <c r="C40" s="502"/>
      <c r="D40" s="502"/>
      <c r="E40" s="502"/>
      <c r="F40" s="505" t="s">
        <v>35</v>
      </c>
      <c r="G40" s="506"/>
      <c r="H40" s="506"/>
      <c r="I40" s="506"/>
      <c r="J40" s="506"/>
      <c r="K40" s="506"/>
      <c r="L40" s="506"/>
      <c r="M40" s="506"/>
      <c r="N40" s="506"/>
      <c r="O40" s="506"/>
      <c r="P40" s="507"/>
      <c r="Q40" s="510" t="s">
        <v>121</v>
      </c>
      <c r="S40" s="480" t="s">
        <v>122</v>
      </c>
      <c r="T40" s="474"/>
      <c r="U40" s="474"/>
      <c r="V40" s="519"/>
    </row>
    <row r="41" spans="1:35" ht="15.75" thickBot="1">
      <c r="A41" s="503"/>
      <c r="B41" s="533"/>
      <c r="C41" s="533"/>
      <c r="D41" s="533"/>
      <c r="E41" s="533"/>
      <c r="F41" s="501" t="str">
        <f>F5</f>
        <v>jan-dez</v>
      </c>
      <c r="G41" s="499"/>
      <c r="H41" s="499"/>
      <c r="I41" s="499"/>
      <c r="J41" s="499"/>
      <c r="K41" s="499"/>
      <c r="L41" s="499"/>
      <c r="M41" s="499"/>
      <c r="N41" s="499"/>
      <c r="O41" s="499"/>
      <c r="P41" s="500"/>
      <c r="Q41" s="511"/>
      <c r="S41" s="520"/>
      <c r="T41" s="521"/>
      <c r="U41" s="521"/>
      <c r="V41" s="522"/>
    </row>
    <row r="42" spans="1:35" ht="23.25" customHeight="1" thickBot="1">
      <c r="A42" s="503"/>
      <c r="B42" s="533"/>
      <c r="C42" s="533"/>
      <c r="D42" s="533"/>
      <c r="E42" s="533"/>
      <c r="F42" s="28">
        <v>2010</v>
      </c>
      <c r="G42" s="201">
        <v>2011</v>
      </c>
      <c r="H42" s="201">
        <v>2012</v>
      </c>
      <c r="I42" s="201">
        <v>2013</v>
      </c>
      <c r="J42" s="201">
        <v>2014</v>
      </c>
      <c r="K42" s="201">
        <v>2015</v>
      </c>
      <c r="L42" s="201">
        <v>2016</v>
      </c>
      <c r="M42" s="201">
        <v>2017</v>
      </c>
      <c r="N42" s="201">
        <v>2018</v>
      </c>
      <c r="O42" s="201">
        <v>2019</v>
      </c>
      <c r="P42" s="301">
        <v>2020</v>
      </c>
      <c r="Q42" s="512"/>
      <c r="S42" s="298">
        <v>2010</v>
      </c>
      <c r="T42" s="360">
        <v>2015</v>
      </c>
      <c r="U42" s="408">
        <v>2019</v>
      </c>
      <c r="V42" s="302">
        <v>2020</v>
      </c>
    </row>
    <row r="43" spans="1:35" ht="20.100000000000001" customHeight="1" thickBot="1">
      <c r="A43" s="32" t="s">
        <v>36</v>
      </c>
      <c r="B43" s="115"/>
      <c r="C43" s="115"/>
      <c r="D43" s="115"/>
      <c r="E43" s="115"/>
      <c r="F43" s="221">
        <v>148863.38800000001</v>
      </c>
      <c r="G43" s="83">
        <v>126814.37200000003</v>
      </c>
      <c r="H43" s="83">
        <v>142311.51799999998</v>
      </c>
      <c r="I43" s="83">
        <v>145206.11500000005</v>
      </c>
      <c r="J43" s="83">
        <v>144013.10999999999</v>
      </c>
      <c r="K43" s="83">
        <v>148917.60800000001</v>
      </c>
      <c r="L43" s="83">
        <v>170597.67500000002</v>
      </c>
      <c r="M43" s="83">
        <v>182809.37000000005</v>
      </c>
      <c r="N43" s="83">
        <v>197923.29299999998</v>
      </c>
      <c r="O43" s="83">
        <v>194836.62600000005</v>
      </c>
      <c r="P43" s="215">
        <v>187384.92200000005</v>
      </c>
      <c r="Q43" s="333">
        <f t="shared" ref="Q43:Q74" si="24">(P43-O43)/O43</f>
        <v>-3.8245909678193649E-2</v>
      </c>
      <c r="S43" s="412">
        <f>F43/$F$65</f>
        <v>0.48092233312101879</v>
      </c>
      <c r="T43" s="413">
        <f>K43/$K$65</f>
        <v>0.38598410720938298</v>
      </c>
      <c r="U43" s="413">
        <f>O43/$O$65</f>
        <v>0.4134565266679559</v>
      </c>
      <c r="V43" s="414">
        <f>P43/$P$65</f>
        <v>0.3590035738003054</v>
      </c>
    </row>
    <row r="44" spans="1:35" ht="20.100000000000001" customHeight="1" thickBot="1">
      <c r="A44" s="209"/>
      <c r="B44" s="115" t="s">
        <v>37</v>
      </c>
      <c r="C44" s="115"/>
      <c r="D44" s="115"/>
      <c r="E44" s="210"/>
      <c r="F44" s="79">
        <v>64074.527999999998</v>
      </c>
      <c r="G44" s="60">
        <v>33580.556000000004</v>
      </c>
      <c r="H44" s="60">
        <v>38618.977999999988</v>
      </c>
      <c r="I44" s="60">
        <v>38707.429000000004</v>
      </c>
      <c r="J44" s="60">
        <v>40899.183999999994</v>
      </c>
      <c r="K44" s="60">
        <v>42776.994000000013</v>
      </c>
      <c r="L44" s="60">
        <v>50399.642000000022</v>
      </c>
      <c r="M44" s="60">
        <v>49735.48500000003</v>
      </c>
      <c r="N44" s="60">
        <v>55453.555000000008</v>
      </c>
      <c r="O44" s="60">
        <v>56396.497000000003</v>
      </c>
      <c r="P44" s="36">
        <v>55697.818000000007</v>
      </c>
      <c r="Q44" s="390">
        <f t="shared" si="24"/>
        <v>-1.2388694992882207E-2</v>
      </c>
      <c r="S44" s="415">
        <f t="shared" ref="S44:S64" si="25">F44/$F$65</f>
        <v>0.20700100886719067</v>
      </c>
      <c r="T44" s="416">
        <f t="shared" ref="T44:T64" si="26">K44/$K$65</f>
        <v>0.11087500034375476</v>
      </c>
      <c r="U44" s="416">
        <f t="shared" ref="U44:U64" si="27">O44/$O$65</f>
        <v>0.11967718926655911</v>
      </c>
      <c r="V44" s="417">
        <f t="shared" ref="V44:V64" si="28">P44/$P$65</f>
        <v>0.10670930991384127</v>
      </c>
    </row>
    <row r="45" spans="1:35" ht="20.100000000000001" customHeight="1">
      <c r="A45" s="204"/>
      <c r="B45" s="24"/>
      <c r="C45" s="392" t="s">
        <v>97</v>
      </c>
      <c r="D45" s="392"/>
      <c r="E45" s="205"/>
      <c r="F45" s="393">
        <v>61504.235000000001</v>
      </c>
      <c r="G45" s="394">
        <v>30277.273000000001</v>
      </c>
      <c r="H45" s="394">
        <v>31628.104999999992</v>
      </c>
      <c r="I45" s="394">
        <v>32480.419000000002</v>
      </c>
      <c r="J45" s="394">
        <v>38525.792999999998</v>
      </c>
      <c r="K45" s="394">
        <v>40626.184000000016</v>
      </c>
      <c r="L45" s="394">
        <v>47478.272000000019</v>
      </c>
      <c r="M45" s="394">
        <v>47035.507000000027</v>
      </c>
      <c r="N45" s="394">
        <v>51823.453000000001</v>
      </c>
      <c r="O45" s="394">
        <v>53341.938000000002</v>
      </c>
      <c r="P45" s="395">
        <v>51904.334000000003</v>
      </c>
      <c r="Q45" s="396">
        <f t="shared" si="24"/>
        <v>-2.6950726837108904E-2</v>
      </c>
      <c r="S45" s="361">
        <f t="shared" si="25"/>
        <v>0.19869734654315019</v>
      </c>
      <c r="T45" s="362">
        <f t="shared" si="26"/>
        <v>0.10530025005883874</v>
      </c>
      <c r="U45" s="362">
        <f t="shared" si="27"/>
        <v>0.11319520802632585</v>
      </c>
      <c r="V45" s="363">
        <f t="shared" si="28"/>
        <v>9.9441519642251133E-2</v>
      </c>
    </row>
    <row r="46" spans="1:35" ht="20.100000000000001" customHeight="1">
      <c r="A46" s="204"/>
      <c r="B46" s="24"/>
      <c r="C46" s="400" t="s">
        <v>88</v>
      </c>
      <c r="D46" s="392"/>
      <c r="E46" s="199"/>
      <c r="F46" s="43">
        <f>F47+F48</f>
        <v>2570.2929999999997</v>
      </c>
      <c r="G46" s="63">
        <f t="shared" ref="G46:P46" si="29">G47+G48</f>
        <v>3303.2829999999999</v>
      </c>
      <c r="H46" s="63">
        <f t="shared" si="29"/>
        <v>6990.8729999999987</v>
      </c>
      <c r="I46" s="63">
        <f t="shared" si="29"/>
        <v>6227.01</v>
      </c>
      <c r="J46" s="63">
        <f t="shared" si="29"/>
        <v>2373.3909999999996</v>
      </c>
      <c r="K46" s="63">
        <f t="shared" si="29"/>
        <v>2150.81</v>
      </c>
      <c r="L46" s="63">
        <f t="shared" si="29"/>
        <v>2921.3699999999994</v>
      </c>
      <c r="M46" s="63">
        <f t="shared" si="29"/>
        <v>2699.9779999999996</v>
      </c>
      <c r="N46" s="63">
        <f t="shared" si="29"/>
        <v>3630.1019999999999</v>
      </c>
      <c r="O46" s="63">
        <f t="shared" si="29"/>
        <v>3054.5590000000002</v>
      </c>
      <c r="P46" s="445">
        <f t="shared" si="29"/>
        <v>3793.4839999999995</v>
      </c>
      <c r="Q46" s="401">
        <f t="shared" si="24"/>
        <v>0.24190889748732933</v>
      </c>
      <c r="S46" s="364">
        <f t="shared" si="25"/>
        <v>8.3036623240404991E-3</v>
      </c>
      <c r="T46" s="365">
        <f t="shared" si="26"/>
        <v>5.5747502849160246E-3</v>
      </c>
      <c r="U46" s="365">
        <f t="shared" si="27"/>
        <v>6.4819812402332633E-3</v>
      </c>
      <c r="V46" s="366">
        <f t="shared" si="28"/>
        <v>7.2677902715901389E-3</v>
      </c>
    </row>
    <row r="47" spans="1:35" ht="20.100000000000001" customHeight="1">
      <c r="A47" s="47"/>
      <c r="D47" s="24" t="s">
        <v>98</v>
      </c>
      <c r="E47" s="24"/>
      <c r="F47" s="222"/>
      <c r="G47" s="65"/>
      <c r="H47" s="65"/>
      <c r="I47" s="65"/>
      <c r="J47" s="65"/>
      <c r="K47" s="65"/>
      <c r="L47" s="65"/>
      <c r="M47" s="65">
        <v>972.476</v>
      </c>
      <c r="N47" s="65">
        <v>1281.0500000000002</v>
      </c>
      <c r="O47" s="65">
        <v>1367.6740000000002</v>
      </c>
      <c r="P47" s="40">
        <v>2704.0609999999997</v>
      </c>
      <c r="Q47" s="396">
        <f t="shared" si="24"/>
        <v>0.97712393450485957</v>
      </c>
      <c r="S47" s="409">
        <f t="shared" si="25"/>
        <v>0</v>
      </c>
      <c r="T47" s="410">
        <f t="shared" si="26"/>
        <v>0</v>
      </c>
      <c r="U47" s="410">
        <f t="shared" si="27"/>
        <v>2.9022969308351186E-3</v>
      </c>
      <c r="V47" s="411">
        <f t="shared" si="28"/>
        <v>5.1806065953056094E-3</v>
      </c>
    </row>
    <row r="48" spans="1:35" ht="20.100000000000001" customHeight="1" thickBot="1">
      <c r="A48" s="47"/>
      <c r="D48" s="24" t="s">
        <v>99</v>
      </c>
      <c r="E48" s="24"/>
      <c r="F48" s="222">
        <v>2570.2929999999997</v>
      </c>
      <c r="G48" s="65">
        <v>3303.2829999999999</v>
      </c>
      <c r="H48" s="65">
        <v>6990.8729999999987</v>
      </c>
      <c r="I48" s="65">
        <v>6227.01</v>
      </c>
      <c r="J48" s="65">
        <v>2373.3909999999996</v>
      </c>
      <c r="K48" s="65">
        <v>2150.81</v>
      </c>
      <c r="L48" s="65">
        <v>2921.3699999999994</v>
      </c>
      <c r="M48" s="65">
        <v>1727.5019999999997</v>
      </c>
      <c r="N48" s="65">
        <v>2349.0519999999997</v>
      </c>
      <c r="O48" s="65">
        <v>1686.8850000000002</v>
      </c>
      <c r="P48" s="40">
        <v>1089.4229999999995</v>
      </c>
      <c r="Q48" s="396">
        <f t="shared" si="24"/>
        <v>-0.3541806347202095</v>
      </c>
      <c r="S48" s="409">
        <f t="shared" si="25"/>
        <v>8.3036623240404991E-3</v>
      </c>
      <c r="T48" s="410">
        <f t="shared" si="26"/>
        <v>5.5747502849160246E-3</v>
      </c>
      <c r="U48" s="410">
        <f t="shared" si="27"/>
        <v>3.5796843093981452E-3</v>
      </c>
      <c r="V48" s="411">
        <f t="shared" si="28"/>
        <v>2.0871836762845295E-3</v>
      </c>
    </row>
    <row r="49" spans="1:22" ht="20.100000000000001" customHeight="1" thickBot="1">
      <c r="A49" s="47"/>
      <c r="B49" s="115" t="s">
        <v>38</v>
      </c>
      <c r="C49" s="115"/>
      <c r="D49" s="115"/>
      <c r="E49" s="115"/>
      <c r="F49" s="223">
        <v>84788.86</v>
      </c>
      <c r="G49" s="156">
        <v>93233.816000000021</v>
      </c>
      <c r="H49" s="156">
        <v>103692.54</v>
      </c>
      <c r="I49" s="156">
        <v>106498.68600000005</v>
      </c>
      <c r="J49" s="156">
        <v>103113.92599999999</v>
      </c>
      <c r="K49" s="156">
        <v>106140.614</v>
      </c>
      <c r="L49" s="156">
        <v>120198.03299999998</v>
      </c>
      <c r="M49" s="156">
        <v>133073.88500000001</v>
      </c>
      <c r="N49" s="156">
        <v>142469.73799999998</v>
      </c>
      <c r="O49" s="156">
        <v>138440.12900000004</v>
      </c>
      <c r="P49" s="157">
        <v>131687.10400000002</v>
      </c>
      <c r="Q49" s="390">
        <f t="shared" si="24"/>
        <v>-4.8779389681152502E-2</v>
      </c>
      <c r="S49" s="415">
        <f t="shared" si="25"/>
        <v>0.27392132425382809</v>
      </c>
      <c r="T49" s="416">
        <f t="shared" si="26"/>
        <v>0.27510910686562823</v>
      </c>
      <c r="U49" s="416">
        <f t="shared" si="27"/>
        <v>0.29377933740139683</v>
      </c>
      <c r="V49" s="417">
        <f t="shared" si="28"/>
        <v>0.25229426388646403</v>
      </c>
    </row>
    <row r="50" spans="1:22" ht="20.100000000000001" customHeight="1">
      <c r="A50" s="47"/>
      <c r="B50" s="24"/>
      <c r="C50" t="s">
        <v>97</v>
      </c>
      <c r="D50" s="392"/>
      <c r="F50" s="81">
        <v>70785.777000000002</v>
      </c>
      <c r="G50" s="61">
        <v>72962.534000000029</v>
      </c>
      <c r="H50" s="61">
        <v>74457.908999999985</v>
      </c>
      <c r="I50" s="61">
        <v>78039.152000000046</v>
      </c>
      <c r="J50" s="61">
        <v>87389.919999999984</v>
      </c>
      <c r="K50" s="61">
        <v>91719.93</v>
      </c>
      <c r="L50" s="61">
        <v>100260.68199999999</v>
      </c>
      <c r="M50" s="61">
        <v>109172.463</v>
      </c>
      <c r="N50" s="61">
        <v>115568.20099999997</v>
      </c>
      <c r="O50" s="61">
        <v>121564.62800000006</v>
      </c>
      <c r="P50" s="38">
        <v>108411.60800000002</v>
      </c>
      <c r="Q50" s="396">
        <f t="shared" si="24"/>
        <v>-0.10819775634076738</v>
      </c>
      <c r="S50" s="361">
        <f t="shared" si="25"/>
        <v>0.22868256247549701</v>
      </c>
      <c r="T50" s="362">
        <f t="shared" si="26"/>
        <v>0.23773169452437817</v>
      </c>
      <c r="U50" s="362">
        <f t="shared" si="27"/>
        <v>0.25796838043460141</v>
      </c>
      <c r="V50" s="363">
        <f t="shared" si="28"/>
        <v>0.20770163521181162</v>
      </c>
    </row>
    <row r="51" spans="1:22" ht="20.100000000000001" customHeight="1">
      <c r="A51" s="47"/>
      <c r="B51" s="24"/>
      <c r="C51" s="400" t="s">
        <v>88</v>
      </c>
      <c r="D51" s="392"/>
      <c r="E51" s="400"/>
      <c r="F51" s="43">
        <f>F52+F53</f>
        <v>14003.083000000002</v>
      </c>
      <c r="G51" s="63">
        <f t="shared" ref="G51:P51" si="30">G52+G53</f>
        <v>20271.281999999999</v>
      </c>
      <c r="H51" s="63">
        <f t="shared" si="30"/>
        <v>29234.631000000008</v>
      </c>
      <c r="I51" s="63">
        <f t="shared" si="30"/>
        <v>28459.534</v>
      </c>
      <c r="J51" s="63">
        <f t="shared" si="30"/>
        <v>15724.006000000003</v>
      </c>
      <c r="K51" s="63">
        <f t="shared" si="30"/>
        <v>14420.684000000001</v>
      </c>
      <c r="L51" s="63">
        <f t="shared" si="30"/>
        <v>19937.350999999991</v>
      </c>
      <c r="M51" s="63">
        <f t="shared" si="30"/>
        <v>23901.422000000006</v>
      </c>
      <c r="N51" s="63">
        <f t="shared" si="30"/>
        <v>26901.537000000004</v>
      </c>
      <c r="O51" s="63">
        <f t="shared" si="30"/>
        <v>16875.501</v>
      </c>
      <c r="P51" s="445">
        <f t="shared" si="30"/>
        <v>23275.496000000014</v>
      </c>
      <c r="Q51" s="401">
        <f t="shared" si="24"/>
        <v>0.37924770352003256</v>
      </c>
      <c r="S51" s="364">
        <f t="shared" si="25"/>
        <v>4.5238761778331124E-2</v>
      </c>
      <c r="T51" s="365">
        <f t="shared" si="26"/>
        <v>3.7377412341250027E-2</v>
      </c>
      <c r="U51" s="365">
        <f t="shared" si="27"/>
        <v>3.5810956966795426E-2</v>
      </c>
      <c r="V51" s="366">
        <f t="shared" si="28"/>
        <v>4.4592628674652461E-2</v>
      </c>
    </row>
    <row r="52" spans="1:22" ht="20.100000000000001" customHeight="1">
      <c r="A52" s="47"/>
      <c r="D52" s="24" t="s">
        <v>98</v>
      </c>
      <c r="E52" s="24"/>
      <c r="F52" s="222"/>
      <c r="G52" s="65"/>
      <c r="H52" s="65"/>
      <c r="I52" s="65"/>
      <c r="J52" s="65"/>
      <c r="K52" s="65"/>
      <c r="L52" s="65"/>
      <c r="M52" s="65">
        <v>12009.488000000003</v>
      </c>
      <c r="N52" s="65">
        <v>14102.164000000001</v>
      </c>
      <c r="O52" s="65">
        <v>12346.960000000001</v>
      </c>
      <c r="P52" s="40">
        <v>21039.579000000016</v>
      </c>
      <c r="Q52" s="396">
        <f t="shared" si="24"/>
        <v>0.70402908894173255</v>
      </c>
      <c r="S52" s="409">
        <f t="shared" si="25"/>
        <v>0</v>
      </c>
      <c r="T52" s="410">
        <f t="shared" si="26"/>
        <v>0</v>
      </c>
      <c r="U52" s="410">
        <f t="shared" si="27"/>
        <v>2.6201086014023791E-2</v>
      </c>
      <c r="V52" s="411">
        <f t="shared" si="28"/>
        <v>4.0308921185525586E-2</v>
      </c>
    </row>
    <row r="53" spans="1:22" ht="20.100000000000001" customHeight="1" thickBot="1">
      <c r="A53" s="47"/>
      <c r="D53" s="24" t="s">
        <v>99</v>
      </c>
      <c r="E53" s="24"/>
      <c r="F53" s="222">
        <v>14003.083000000002</v>
      </c>
      <c r="G53" s="65">
        <v>20271.281999999999</v>
      </c>
      <c r="H53" s="65">
        <v>29234.631000000008</v>
      </c>
      <c r="I53" s="65">
        <v>28459.534</v>
      </c>
      <c r="J53" s="65">
        <v>15724.006000000003</v>
      </c>
      <c r="K53" s="65">
        <v>14420.684000000001</v>
      </c>
      <c r="L53" s="65">
        <v>19937.350999999991</v>
      </c>
      <c r="M53" s="65">
        <v>11891.934000000001</v>
      </c>
      <c r="N53" s="65">
        <v>12799.373000000003</v>
      </c>
      <c r="O53" s="65">
        <v>4528.5409999999993</v>
      </c>
      <c r="P53" s="40">
        <v>2235.9169999999995</v>
      </c>
      <c r="Q53" s="396">
        <f t="shared" si="24"/>
        <v>-0.50626106730622511</v>
      </c>
      <c r="S53" s="409">
        <f t="shared" si="25"/>
        <v>4.5238761778331124E-2</v>
      </c>
      <c r="T53" s="410">
        <f t="shared" si="26"/>
        <v>3.7377412341250027E-2</v>
      </c>
      <c r="U53" s="410">
        <f t="shared" si="27"/>
        <v>9.6098709527716372E-3</v>
      </c>
      <c r="V53" s="411">
        <f t="shared" si="28"/>
        <v>4.2837074891268843E-3</v>
      </c>
    </row>
    <row r="54" spans="1:22" ht="20.100000000000001" customHeight="1" thickBot="1">
      <c r="A54" s="32" t="s">
        <v>39</v>
      </c>
      <c r="B54" s="115"/>
      <c r="C54" s="115"/>
      <c r="D54" s="115"/>
      <c r="E54" s="115"/>
      <c r="F54" s="221">
        <v>160673.88599999985</v>
      </c>
      <c r="G54" s="83">
        <v>191166.0670000001</v>
      </c>
      <c r="H54" s="83">
        <v>218118.9659999999</v>
      </c>
      <c r="I54" s="83">
        <v>229160.47199999989</v>
      </c>
      <c r="J54" s="83">
        <v>238556.50600000017</v>
      </c>
      <c r="K54" s="83">
        <v>236895.18900000022</v>
      </c>
      <c r="L54" s="83">
        <v>210925.1810000001</v>
      </c>
      <c r="M54" s="83">
        <v>250324.34199999986</v>
      </c>
      <c r="N54" s="83">
        <v>259467.18400000001</v>
      </c>
      <c r="O54" s="83">
        <v>276401.85599999991</v>
      </c>
      <c r="P54" s="215">
        <v>334573.45300000021</v>
      </c>
      <c r="Q54" s="343">
        <f t="shared" si="24"/>
        <v>0.21046022570847106</v>
      </c>
      <c r="S54" s="415">
        <f t="shared" si="25"/>
        <v>0.51907766687898116</v>
      </c>
      <c r="T54" s="416">
        <f t="shared" si="26"/>
        <v>0.61401589279061697</v>
      </c>
      <c r="U54" s="416">
        <f t="shared" si="27"/>
        <v>0.58654347333204404</v>
      </c>
      <c r="V54" s="417">
        <f t="shared" si="28"/>
        <v>0.64099642619969466</v>
      </c>
    </row>
    <row r="55" spans="1:22" ht="20.100000000000001" customHeight="1" thickBot="1">
      <c r="A55" s="209"/>
      <c r="B55" s="115" t="s">
        <v>37</v>
      </c>
      <c r="C55" s="115"/>
      <c r="D55" s="115"/>
      <c r="E55" s="210"/>
      <c r="F55" s="418">
        <v>33120.817999999985</v>
      </c>
      <c r="G55" s="229">
        <v>33573.552999999978</v>
      </c>
      <c r="H55" s="229">
        <v>39360.31299999998</v>
      </c>
      <c r="I55" s="229">
        <v>40932.223999999973</v>
      </c>
      <c r="J55" s="229">
        <v>43912.092000000055</v>
      </c>
      <c r="K55" s="229">
        <v>47938.766000000047</v>
      </c>
      <c r="L55" s="229">
        <v>47548.396999999997</v>
      </c>
      <c r="M55" s="229">
        <v>52359.883999999947</v>
      </c>
      <c r="N55" s="229">
        <v>56266.890000000014</v>
      </c>
      <c r="O55" s="229">
        <v>62095.299000000014</v>
      </c>
      <c r="P55" s="419">
        <v>78702.804000000018</v>
      </c>
      <c r="Q55" s="338">
        <f t="shared" si="24"/>
        <v>0.26745188874925946</v>
      </c>
      <c r="R55" s="6"/>
      <c r="S55" s="415">
        <f t="shared" si="25"/>
        <v>0.1070010650801299</v>
      </c>
      <c r="T55" s="416">
        <f t="shared" si="26"/>
        <v>0.12425395521548761</v>
      </c>
      <c r="U55" s="416">
        <f t="shared" si="27"/>
        <v>0.13177043338323974</v>
      </c>
      <c r="V55" s="417">
        <f t="shared" si="28"/>
        <v>0.1507836788709444</v>
      </c>
    </row>
    <row r="56" spans="1:22" ht="20.100000000000001" customHeight="1">
      <c r="A56" s="204"/>
      <c r="B56" s="24"/>
      <c r="C56" s="392" t="s">
        <v>97</v>
      </c>
      <c r="D56" s="392"/>
      <c r="E56" s="205"/>
      <c r="F56" s="393">
        <v>30963.706999999988</v>
      </c>
      <c r="G56" s="394">
        <v>31009.762999999981</v>
      </c>
      <c r="H56" s="394">
        <v>36442.682999999975</v>
      </c>
      <c r="I56" s="394">
        <v>38928.532999999974</v>
      </c>
      <c r="J56" s="394">
        <v>42179.256000000052</v>
      </c>
      <c r="K56" s="394">
        <v>46449.236000000048</v>
      </c>
      <c r="L56" s="394">
        <v>46097.992999999995</v>
      </c>
      <c r="M56" s="394">
        <v>50527.916999999943</v>
      </c>
      <c r="N56" s="394">
        <v>54207.963000000011</v>
      </c>
      <c r="O56" s="394">
        <v>59532.313000000016</v>
      </c>
      <c r="P56" s="395">
        <v>75366.816000000021</v>
      </c>
      <c r="Q56" s="396">
        <f t="shared" si="24"/>
        <v>0.26598165268666785</v>
      </c>
      <c r="S56" s="361">
        <f t="shared" si="25"/>
        <v>0.10003224038213893</v>
      </c>
      <c r="T56" s="362">
        <f t="shared" si="26"/>
        <v>0.12039319680731071</v>
      </c>
      <c r="U56" s="362">
        <f t="shared" si="27"/>
        <v>0.12633160336850424</v>
      </c>
      <c r="V56" s="363">
        <f t="shared" si="28"/>
        <v>0.14439238761136841</v>
      </c>
    </row>
    <row r="57" spans="1:22" ht="20.100000000000001" customHeight="1">
      <c r="A57" s="204"/>
      <c r="B57" s="24"/>
      <c r="C57" s="400" t="s">
        <v>88</v>
      </c>
      <c r="D57" s="392"/>
      <c r="E57" s="452"/>
      <c r="F57" s="445">
        <f>F58+F59</f>
        <v>2157.1110000000003</v>
      </c>
      <c r="G57" s="63">
        <f t="shared" ref="G57:P57" si="31">G58+G59</f>
        <v>2563.7899999999995</v>
      </c>
      <c r="H57" s="63">
        <f t="shared" si="31"/>
        <v>2917.630000000001</v>
      </c>
      <c r="I57" s="63">
        <f t="shared" si="31"/>
        <v>2003.691</v>
      </c>
      <c r="J57" s="63">
        <f t="shared" si="31"/>
        <v>1732.836</v>
      </c>
      <c r="K57" s="63">
        <f t="shared" si="31"/>
        <v>1489.53</v>
      </c>
      <c r="L57" s="63">
        <f t="shared" si="31"/>
        <v>1450.4039999999995</v>
      </c>
      <c r="M57" s="63">
        <f t="shared" si="31"/>
        <v>1831.9670000000001</v>
      </c>
      <c r="N57" s="63">
        <f t="shared" si="31"/>
        <v>2058.9269999999997</v>
      </c>
      <c r="O57" s="63">
        <f t="shared" si="31"/>
        <v>2562.9859999999999</v>
      </c>
      <c r="P57" s="445">
        <f t="shared" si="31"/>
        <v>3335.9879999999994</v>
      </c>
      <c r="Q57" s="401">
        <f t="shared" si="24"/>
        <v>0.30160211565728395</v>
      </c>
      <c r="S57" s="364">
        <f t="shared" si="25"/>
        <v>6.9688246979909803E-3</v>
      </c>
      <c r="T57" s="365">
        <f t="shared" si="26"/>
        <v>3.8607584081769039E-3</v>
      </c>
      <c r="U57" s="365">
        <f t="shared" si="27"/>
        <v>5.4388300147355118E-3</v>
      </c>
      <c r="V57" s="366">
        <f t="shared" si="28"/>
        <v>6.3912912595760112E-3</v>
      </c>
    </row>
    <row r="58" spans="1:22" ht="20.100000000000001" customHeight="1">
      <c r="A58" s="47"/>
      <c r="D58" s="24" t="s">
        <v>98</v>
      </c>
      <c r="E58" s="24"/>
      <c r="F58" s="222"/>
      <c r="G58" s="65"/>
      <c r="H58" s="65"/>
      <c r="I58" s="65"/>
      <c r="J58" s="65"/>
      <c r="K58" s="65"/>
      <c r="L58" s="65"/>
      <c r="M58" s="65">
        <v>884.12900000000002</v>
      </c>
      <c r="N58" s="65">
        <v>764.10099999999966</v>
      </c>
      <c r="O58" s="65">
        <v>905.43000000000018</v>
      </c>
      <c r="P58" s="40">
        <v>1206.309</v>
      </c>
      <c r="Q58" s="396">
        <f t="shared" si="24"/>
        <v>0.33230509260793184</v>
      </c>
      <c r="S58" s="409">
        <f t="shared" si="25"/>
        <v>0</v>
      </c>
      <c r="T58" s="410">
        <f t="shared" si="26"/>
        <v>0</v>
      </c>
      <c r="U58" s="410">
        <f t="shared" si="27"/>
        <v>1.9213838312975473E-3</v>
      </c>
      <c r="V58" s="411">
        <f t="shared" si="28"/>
        <v>2.3111210735913558E-3</v>
      </c>
    </row>
    <row r="59" spans="1:22" ht="20.100000000000001" customHeight="1" thickBot="1">
      <c r="A59" s="47"/>
      <c r="D59" s="24" t="s">
        <v>99</v>
      </c>
      <c r="E59" s="24"/>
      <c r="F59" s="222">
        <v>2157.1110000000003</v>
      </c>
      <c r="G59" s="65">
        <v>2563.7899999999995</v>
      </c>
      <c r="H59" s="65">
        <v>2917.630000000001</v>
      </c>
      <c r="I59" s="65">
        <v>2003.691</v>
      </c>
      <c r="J59" s="65">
        <v>1732.836</v>
      </c>
      <c r="K59" s="65">
        <v>1489.53</v>
      </c>
      <c r="L59" s="65">
        <v>1450.4039999999995</v>
      </c>
      <c r="M59" s="65">
        <v>947.83800000000019</v>
      </c>
      <c r="N59" s="65">
        <v>1294.826</v>
      </c>
      <c r="O59" s="65">
        <v>1657.5559999999996</v>
      </c>
      <c r="P59" s="40">
        <v>2129.6789999999996</v>
      </c>
      <c r="Q59" s="396">
        <f t="shared" si="24"/>
        <v>0.28483079908009151</v>
      </c>
      <c r="S59" s="409">
        <f t="shared" si="25"/>
        <v>6.9688246979909803E-3</v>
      </c>
      <c r="T59" s="410">
        <f t="shared" si="26"/>
        <v>3.8607584081769039E-3</v>
      </c>
      <c r="U59" s="410">
        <f t="shared" si="27"/>
        <v>3.5174461834379641E-3</v>
      </c>
      <c r="V59" s="411">
        <f t="shared" si="28"/>
        <v>4.0801701859846558E-3</v>
      </c>
    </row>
    <row r="60" spans="1:22" ht="20.100000000000001" customHeight="1" thickBot="1">
      <c r="A60" s="47"/>
      <c r="B60" s="115" t="s">
        <v>38</v>
      </c>
      <c r="C60" s="115"/>
      <c r="D60" s="115"/>
      <c r="E60" s="115"/>
      <c r="F60" s="221">
        <v>127553.06799999988</v>
      </c>
      <c r="G60" s="83">
        <v>157592.51400000011</v>
      </c>
      <c r="H60" s="83">
        <v>178758.65299999993</v>
      </c>
      <c r="I60" s="83">
        <v>188228.24799999991</v>
      </c>
      <c r="J60" s="83">
        <v>194644.41400000011</v>
      </c>
      <c r="K60" s="83">
        <v>188956.42300000016</v>
      </c>
      <c r="L60" s="83">
        <v>163376.7840000001</v>
      </c>
      <c r="M60" s="83">
        <v>197964.45799999993</v>
      </c>
      <c r="N60" s="83">
        <v>203200.29399999999</v>
      </c>
      <c r="O60" s="83">
        <v>214306.55699999986</v>
      </c>
      <c r="P60" s="215">
        <v>255870.64900000021</v>
      </c>
      <c r="Q60" s="343">
        <f t="shared" si="24"/>
        <v>0.19394689822766545</v>
      </c>
      <c r="R60" s="6"/>
      <c r="S60" s="415">
        <f t="shared" si="25"/>
        <v>0.41207660179885136</v>
      </c>
      <c r="T60" s="416">
        <f t="shared" si="26"/>
        <v>0.48976193757512931</v>
      </c>
      <c r="U60" s="416">
        <f t="shared" si="27"/>
        <v>0.45477303994880425</v>
      </c>
      <c r="V60" s="417">
        <f t="shared" si="28"/>
        <v>0.49021274732875031</v>
      </c>
    </row>
    <row r="61" spans="1:22" ht="20.100000000000001" customHeight="1">
      <c r="A61" s="47"/>
      <c r="B61" s="24"/>
      <c r="C61" t="s">
        <v>97</v>
      </c>
      <c r="D61" s="392"/>
      <c r="F61" s="81">
        <v>109374.55399999989</v>
      </c>
      <c r="G61" s="61">
        <v>133926.55700000012</v>
      </c>
      <c r="H61" s="61">
        <v>149442.31099999993</v>
      </c>
      <c r="I61" s="61">
        <v>158736.59499999991</v>
      </c>
      <c r="J61" s="61">
        <v>168313.29700000008</v>
      </c>
      <c r="K61" s="61">
        <v>163916.53500000015</v>
      </c>
      <c r="L61" s="61">
        <v>145182.70100000009</v>
      </c>
      <c r="M61" s="61">
        <v>176368.80299999993</v>
      </c>
      <c r="N61" s="61">
        <v>178748.02299999999</v>
      </c>
      <c r="O61" s="61">
        <v>187888.51699999985</v>
      </c>
      <c r="P61" s="38">
        <v>227166.8590000002</v>
      </c>
      <c r="Q61" s="396">
        <f t="shared" si="24"/>
        <v>0.2090513173830649</v>
      </c>
      <c r="S61" s="361">
        <f t="shared" si="25"/>
        <v>0.35334857281194487</v>
      </c>
      <c r="T61" s="362">
        <f t="shared" si="26"/>
        <v>0.42486028528493847</v>
      </c>
      <c r="U61" s="362">
        <f t="shared" si="27"/>
        <v>0.39871216841751872</v>
      </c>
      <c r="V61" s="363">
        <f t="shared" si="28"/>
        <v>0.43522025870357978</v>
      </c>
    </row>
    <row r="62" spans="1:22" ht="20.100000000000001" customHeight="1">
      <c r="A62" s="47"/>
      <c r="B62" s="24"/>
      <c r="C62" s="400" t="s">
        <v>88</v>
      </c>
      <c r="D62" s="392"/>
      <c r="E62" s="400"/>
      <c r="F62" s="43">
        <f>F63+F64</f>
        <v>18178.513999999996</v>
      </c>
      <c r="G62" s="63">
        <f t="shared" ref="G62:P62" si="32">G63+G64</f>
        <v>23665.956999999995</v>
      </c>
      <c r="H62" s="63">
        <f t="shared" si="32"/>
        <v>29316.342000000004</v>
      </c>
      <c r="I62" s="63">
        <f t="shared" si="32"/>
        <v>29491.652999999991</v>
      </c>
      <c r="J62" s="63">
        <f t="shared" si="32"/>
        <v>26331.117000000024</v>
      </c>
      <c r="K62" s="63">
        <f t="shared" si="32"/>
        <v>25039.887999999995</v>
      </c>
      <c r="L62" s="63">
        <f t="shared" si="32"/>
        <v>18194.083000000002</v>
      </c>
      <c r="M62" s="63">
        <f t="shared" si="32"/>
        <v>21595.655000000002</v>
      </c>
      <c r="N62" s="63">
        <f t="shared" si="32"/>
        <v>24452.270999999993</v>
      </c>
      <c r="O62" s="63">
        <f t="shared" si="32"/>
        <v>26418.040000000005</v>
      </c>
      <c r="P62" s="445">
        <f t="shared" si="32"/>
        <v>28703.789999999994</v>
      </c>
      <c r="Q62" s="401">
        <f t="shared" si="24"/>
        <v>8.6522315811467798E-2</v>
      </c>
      <c r="S62" s="364">
        <f t="shared" si="25"/>
        <v>5.8728028986906447E-2</v>
      </c>
      <c r="T62" s="365">
        <f t="shared" si="26"/>
        <v>6.4901652290190834E-2</v>
      </c>
      <c r="U62" s="365">
        <f t="shared" si="27"/>
        <v>5.6060871531285528E-2</v>
      </c>
      <c r="V62" s="366">
        <f t="shared" si="28"/>
        <v>5.4992488625170505E-2</v>
      </c>
    </row>
    <row r="63" spans="1:22" ht="20.100000000000001" customHeight="1">
      <c r="A63" s="47"/>
      <c r="D63" s="24" t="s">
        <v>98</v>
      </c>
      <c r="E63" s="24"/>
      <c r="F63" s="222"/>
      <c r="G63" s="65"/>
      <c r="H63" s="65"/>
      <c r="I63" s="65"/>
      <c r="J63" s="65"/>
      <c r="K63" s="65"/>
      <c r="L63" s="65"/>
      <c r="M63" s="65">
        <v>12047.287000000002</v>
      </c>
      <c r="N63" s="65">
        <v>13692.018999999997</v>
      </c>
      <c r="O63" s="65">
        <v>14298.912</v>
      </c>
      <c r="P63" s="40">
        <v>17408.105999999989</v>
      </c>
      <c r="Q63" s="396">
        <f t="shared" si="24"/>
        <v>0.2174426977381208</v>
      </c>
      <c r="S63" s="361">
        <f t="shared" si="25"/>
        <v>0</v>
      </c>
      <c r="T63" s="362">
        <f t="shared" si="26"/>
        <v>0</v>
      </c>
      <c r="U63" s="362">
        <f t="shared" si="27"/>
        <v>3.0343260464029763E-2</v>
      </c>
      <c r="V63" s="363">
        <f t="shared" si="28"/>
        <v>3.33515215652972E-2</v>
      </c>
    </row>
    <row r="64" spans="1:22" ht="20.100000000000001" customHeight="1" thickBot="1">
      <c r="A64" s="47"/>
      <c r="D64" s="24" t="s">
        <v>99</v>
      </c>
      <c r="E64" s="24"/>
      <c r="F64" s="222">
        <v>18178.513999999996</v>
      </c>
      <c r="G64" s="65">
        <v>23665.956999999995</v>
      </c>
      <c r="H64" s="65">
        <v>29316.342000000004</v>
      </c>
      <c r="I64" s="65">
        <v>29491.652999999991</v>
      </c>
      <c r="J64" s="65">
        <v>26331.117000000024</v>
      </c>
      <c r="K64" s="65">
        <v>25039.887999999995</v>
      </c>
      <c r="L64" s="65">
        <v>18194.083000000002</v>
      </c>
      <c r="M64" s="65">
        <v>9548.3680000000004</v>
      </c>
      <c r="N64" s="65">
        <v>10760.251999999997</v>
      </c>
      <c r="O64" s="65">
        <v>12119.128000000004</v>
      </c>
      <c r="P64" s="40">
        <v>11295.684000000005</v>
      </c>
      <c r="Q64" s="405">
        <f t="shared" si="24"/>
        <v>-6.7945812603018893E-2</v>
      </c>
      <c r="S64" s="361">
        <f t="shared" si="25"/>
        <v>5.8728028986906447E-2</v>
      </c>
      <c r="T64" s="362">
        <f t="shared" si="26"/>
        <v>6.4901652290190834E-2</v>
      </c>
      <c r="U64" s="362">
        <f t="shared" si="27"/>
        <v>2.5717611067255761E-2</v>
      </c>
      <c r="V64" s="363">
        <f t="shared" si="28"/>
        <v>2.1640967059873308E-2</v>
      </c>
    </row>
    <row r="65" spans="1:22" ht="20.100000000000001" customHeight="1" thickBot="1">
      <c r="A65" s="56" t="s">
        <v>30</v>
      </c>
      <c r="B65" s="218"/>
      <c r="C65" s="218"/>
      <c r="D65" s="218"/>
      <c r="E65" s="218"/>
      <c r="F65" s="84">
        <f>F43+F54</f>
        <v>309537.27399999986</v>
      </c>
      <c r="G65" s="69">
        <f t="shared" ref="G65:N65" si="33">G43+G54</f>
        <v>317980.43900000013</v>
      </c>
      <c r="H65" s="69">
        <f t="shared" si="33"/>
        <v>360430.48399999988</v>
      </c>
      <c r="I65" s="69">
        <f t="shared" si="33"/>
        <v>374366.58699999994</v>
      </c>
      <c r="J65" s="69">
        <f t="shared" si="33"/>
        <v>382569.61600000015</v>
      </c>
      <c r="K65" s="69">
        <f t="shared" si="33"/>
        <v>385812.79700000025</v>
      </c>
      <c r="L65" s="69">
        <f t="shared" si="33"/>
        <v>381522.85600000015</v>
      </c>
      <c r="M65" s="69">
        <f t="shared" si="33"/>
        <v>433133.71199999994</v>
      </c>
      <c r="N65" s="69">
        <f t="shared" si="33"/>
        <v>457390.47699999996</v>
      </c>
      <c r="O65" s="69">
        <f t="shared" ref="O65:P65" si="34">O43+O54</f>
        <v>471238.48199999996</v>
      </c>
      <c r="P65" s="85">
        <f t="shared" si="34"/>
        <v>521958.37500000023</v>
      </c>
      <c r="Q65" s="356">
        <f t="shared" si="24"/>
        <v>0.10763105081049021</v>
      </c>
      <c r="S65" s="387">
        <f>S43+S54</f>
        <v>1</v>
      </c>
      <c r="T65" s="389">
        <f t="shared" ref="T65:V65" si="35">T43+T54</f>
        <v>1</v>
      </c>
      <c r="U65" s="389">
        <f t="shared" si="35"/>
        <v>1</v>
      </c>
      <c r="V65" s="388">
        <f t="shared" si="35"/>
        <v>1</v>
      </c>
    </row>
    <row r="66" spans="1:22" ht="20.100000000000001" customHeight="1" thickBot="1">
      <c r="A66" s="407"/>
      <c r="B66" s="115" t="s">
        <v>126</v>
      </c>
      <c r="C66" s="115"/>
      <c r="D66" s="115"/>
      <c r="E66" s="420"/>
      <c r="F66" s="33">
        <f>F45+F50+F56+F61</f>
        <v>272628.27299999987</v>
      </c>
      <c r="G66" s="83">
        <f t="shared" ref="G66:P66" si="36">G45+G50+G56+G61</f>
        <v>268176.12700000009</v>
      </c>
      <c r="H66" s="83">
        <f t="shared" si="36"/>
        <v>291971.00799999991</v>
      </c>
      <c r="I66" s="83">
        <f t="shared" si="36"/>
        <v>308184.69899999991</v>
      </c>
      <c r="J66" s="83">
        <f t="shared" si="36"/>
        <v>336408.26600000012</v>
      </c>
      <c r="K66" s="83">
        <f t="shared" si="36"/>
        <v>342711.88500000018</v>
      </c>
      <c r="L66" s="83">
        <f t="shared" si="36"/>
        <v>339019.64800000004</v>
      </c>
      <c r="M66" s="83">
        <f t="shared" si="36"/>
        <v>383104.68999999994</v>
      </c>
      <c r="N66" s="83">
        <f t="shared" si="36"/>
        <v>400347.64</v>
      </c>
      <c r="O66" s="83">
        <f t="shared" si="36"/>
        <v>422327.39599999995</v>
      </c>
      <c r="P66" s="215">
        <f t="shared" si="36"/>
        <v>462849.61700000026</v>
      </c>
      <c r="Q66" s="343">
        <f t="shared" si="24"/>
        <v>9.5949780629434503E-2</v>
      </c>
      <c r="R66" s="6"/>
      <c r="S66" s="421">
        <f>F66/$F$65</f>
        <v>0.88076072221273094</v>
      </c>
      <c r="T66" s="422">
        <f>K66/$K$65</f>
        <v>0.88828542667546606</v>
      </c>
      <c r="U66" s="422">
        <f>O66/$O$65</f>
        <v>0.89620736024695025</v>
      </c>
      <c r="V66" s="423">
        <f>P66/$P$65</f>
        <v>0.88675580116901098</v>
      </c>
    </row>
    <row r="67" spans="1:22" ht="20.100000000000001" customHeight="1">
      <c r="A67" s="204"/>
      <c r="B67" s="1"/>
      <c r="C67" s="1" t="s">
        <v>37</v>
      </c>
      <c r="D67" s="1"/>
      <c r="E67" s="351"/>
      <c r="F67" s="7">
        <f>F45+F56</f>
        <v>92467.941999999981</v>
      </c>
      <c r="G67" s="61">
        <f t="shared" ref="G67:P67" si="37">G45+G56</f>
        <v>61287.035999999978</v>
      </c>
      <c r="H67" s="61">
        <f t="shared" si="37"/>
        <v>68070.787999999971</v>
      </c>
      <c r="I67" s="61">
        <f t="shared" si="37"/>
        <v>71408.951999999976</v>
      </c>
      <c r="J67" s="61">
        <f t="shared" si="37"/>
        <v>80705.049000000057</v>
      </c>
      <c r="K67" s="61">
        <f t="shared" si="37"/>
        <v>87075.420000000071</v>
      </c>
      <c r="L67" s="61">
        <f t="shared" si="37"/>
        <v>93576.265000000014</v>
      </c>
      <c r="M67" s="61">
        <f t="shared" si="37"/>
        <v>97563.42399999997</v>
      </c>
      <c r="N67" s="61">
        <f t="shared" si="37"/>
        <v>106031.41600000001</v>
      </c>
      <c r="O67" s="61">
        <f t="shared" si="37"/>
        <v>112874.25100000002</v>
      </c>
      <c r="P67" s="7">
        <f t="shared" si="37"/>
        <v>127271.15000000002</v>
      </c>
      <c r="Q67" s="406">
        <f t="shared" si="24"/>
        <v>0.12754812432819601</v>
      </c>
      <c r="S67" s="361">
        <f t="shared" ref="S67:S74" si="38">F67/$F$65</f>
        <v>0.29872958692528906</v>
      </c>
      <c r="T67" s="362">
        <f t="shared" ref="T67:T74" si="39">K67/$K$65</f>
        <v>0.22569344686614948</v>
      </c>
      <c r="U67" s="362">
        <f t="shared" ref="U67:U74" si="40">O67/$O$65</f>
        <v>0.23952681139483006</v>
      </c>
      <c r="V67" s="363">
        <f t="shared" ref="V67:V74" si="41">P67/$P$65</f>
        <v>0.24383390725361953</v>
      </c>
    </row>
    <row r="68" spans="1:22" ht="20.100000000000001" customHeight="1" thickBot="1">
      <c r="A68" s="204"/>
      <c r="B68" s="1"/>
      <c r="C68" s="1" t="s">
        <v>38</v>
      </c>
      <c r="D68" s="1"/>
      <c r="E68" s="351"/>
      <c r="F68" s="7">
        <f>F50+F61</f>
        <v>180160.33099999989</v>
      </c>
      <c r="G68" s="61">
        <f t="shared" ref="G68:P68" si="42">G50+G61</f>
        <v>206889.09100000013</v>
      </c>
      <c r="H68" s="61">
        <f t="shared" si="42"/>
        <v>223900.21999999991</v>
      </c>
      <c r="I68" s="61">
        <f t="shared" si="42"/>
        <v>236775.74699999997</v>
      </c>
      <c r="J68" s="61">
        <f t="shared" si="42"/>
        <v>255703.21700000006</v>
      </c>
      <c r="K68" s="61">
        <f t="shared" si="42"/>
        <v>255636.46500000014</v>
      </c>
      <c r="L68" s="61">
        <f t="shared" si="42"/>
        <v>245443.38300000009</v>
      </c>
      <c r="M68" s="61">
        <f t="shared" si="42"/>
        <v>285541.26599999995</v>
      </c>
      <c r="N68" s="61">
        <f t="shared" si="42"/>
        <v>294316.22399999993</v>
      </c>
      <c r="O68" s="61">
        <f t="shared" si="42"/>
        <v>309453.1449999999</v>
      </c>
      <c r="P68" s="7">
        <f t="shared" si="42"/>
        <v>335578.46700000024</v>
      </c>
      <c r="Q68" s="396">
        <f t="shared" si="24"/>
        <v>8.4424160562337619E-2</v>
      </c>
      <c r="S68" s="361">
        <f t="shared" si="38"/>
        <v>0.58203113528744188</v>
      </c>
      <c r="T68" s="362">
        <f t="shared" si="39"/>
        <v>0.66259197980931661</v>
      </c>
      <c r="U68" s="362">
        <f t="shared" si="40"/>
        <v>0.65668054885212013</v>
      </c>
      <c r="V68" s="363">
        <f t="shared" si="41"/>
        <v>0.64292189391539145</v>
      </c>
    </row>
    <row r="69" spans="1:22" ht="20.100000000000001" customHeight="1" thickBot="1">
      <c r="A69" s="47"/>
      <c r="B69" s="115" t="s">
        <v>98</v>
      </c>
      <c r="C69" s="115"/>
      <c r="D69" s="115"/>
      <c r="E69" s="420"/>
      <c r="F69" s="33">
        <f>F47+F52+F58+F63</f>
        <v>0</v>
      </c>
      <c r="G69" s="83">
        <f t="shared" ref="G69:P69" si="43">G47+G52+G58+G63</f>
        <v>0</v>
      </c>
      <c r="H69" s="83">
        <f t="shared" si="43"/>
        <v>0</v>
      </c>
      <c r="I69" s="83">
        <f t="shared" si="43"/>
        <v>0</v>
      </c>
      <c r="J69" s="83">
        <f t="shared" si="43"/>
        <v>0</v>
      </c>
      <c r="K69" s="83">
        <f t="shared" si="43"/>
        <v>0</v>
      </c>
      <c r="L69" s="83">
        <f t="shared" si="43"/>
        <v>0</v>
      </c>
      <c r="M69" s="83">
        <f t="shared" si="43"/>
        <v>25913.380000000005</v>
      </c>
      <c r="N69" s="83">
        <f t="shared" si="43"/>
        <v>29839.333999999995</v>
      </c>
      <c r="O69" s="83">
        <f t="shared" si="43"/>
        <v>28918.976000000002</v>
      </c>
      <c r="P69" s="33">
        <f t="shared" si="43"/>
        <v>42358.055000000008</v>
      </c>
      <c r="Q69" s="343">
        <f t="shared" si="24"/>
        <v>0.4647148986188171</v>
      </c>
      <c r="R69" s="6"/>
      <c r="S69" s="415">
        <f t="shared" si="38"/>
        <v>0</v>
      </c>
      <c r="T69" s="416">
        <f t="shared" si="39"/>
        <v>0</v>
      </c>
      <c r="U69" s="416">
        <f t="shared" si="40"/>
        <v>6.1368027240186224E-2</v>
      </c>
      <c r="V69" s="417">
        <f t="shared" si="41"/>
        <v>8.1152170419719755E-2</v>
      </c>
    </row>
    <row r="70" spans="1:22" ht="20.100000000000001" customHeight="1">
      <c r="A70" s="47"/>
      <c r="B70" s="1"/>
      <c r="C70" s="1" t="s">
        <v>37</v>
      </c>
      <c r="D70" s="1"/>
      <c r="E70" s="351"/>
      <c r="F70" s="7">
        <f>F47+F58</f>
        <v>0</v>
      </c>
      <c r="G70" s="61">
        <f t="shared" ref="G70:P70" si="44">G47+G58</f>
        <v>0</v>
      </c>
      <c r="H70" s="61">
        <f t="shared" si="44"/>
        <v>0</v>
      </c>
      <c r="I70" s="61">
        <f t="shared" si="44"/>
        <v>0</v>
      </c>
      <c r="J70" s="61">
        <f t="shared" si="44"/>
        <v>0</v>
      </c>
      <c r="K70" s="61">
        <f t="shared" si="44"/>
        <v>0</v>
      </c>
      <c r="L70" s="61">
        <f t="shared" si="44"/>
        <v>0</v>
      </c>
      <c r="M70" s="61">
        <f t="shared" si="44"/>
        <v>1856.605</v>
      </c>
      <c r="N70" s="61">
        <f t="shared" si="44"/>
        <v>2045.1509999999998</v>
      </c>
      <c r="O70" s="61">
        <f t="shared" si="44"/>
        <v>2273.1040000000003</v>
      </c>
      <c r="P70" s="7">
        <f t="shared" si="44"/>
        <v>3910.37</v>
      </c>
      <c r="Q70" s="406">
        <f t="shared" si="24"/>
        <v>0.72027764677726991</v>
      </c>
      <c r="S70" s="361">
        <f t="shared" si="38"/>
        <v>0</v>
      </c>
      <c r="T70" s="362">
        <f t="shared" si="39"/>
        <v>0</v>
      </c>
      <c r="U70" s="362">
        <f t="shared" si="40"/>
        <v>4.8236807621326655E-3</v>
      </c>
      <c r="V70" s="363">
        <f t="shared" si="41"/>
        <v>7.4917276688969657E-3</v>
      </c>
    </row>
    <row r="71" spans="1:22" ht="20.100000000000001" customHeight="1" thickBot="1">
      <c r="A71" s="209"/>
      <c r="B71" s="1"/>
      <c r="C71" s="1" t="s">
        <v>38</v>
      </c>
      <c r="D71" s="1"/>
      <c r="E71" s="351"/>
      <c r="F71" s="7">
        <f>F52+F63</f>
        <v>0</v>
      </c>
      <c r="G71" s="61">
        <f t="shared" ref="G71:P71" si="45">G52+G63</f>
        <v>0</v>
      </c>
      <c r="H71" s="61">
        <f t="shared" si="45"/>
        <v>0</v>
      </c>
      <c r="I71" s="61">
        <f t="shared" si="45"/>
        <v>0</v>
      </c>
      <c r="J71" s="61">
        <f t="shared" si="45"/>
        <v>0</v>
      </c>
      <c r="K71" s="61">
        <f t="shared" si="45"/>
        <v>0</v>
      </c>
      <c r="L71" s="61">
        <f t="shared" si="45"/>
        <v>0</v>
      </c>
      <c r="M71" s="61">
        <f t="shared" si="45"/>
        <v>24056.775000000005</v>
      </c>
      <c r="N71" s="61">
        <f t="shared" si="45"/>
        <v>27794.182999999997</v>
      </c>
      <c r="O71" s="61">
        <f t="shared" si="45"/>
        <v>26645.872000000003</v>
      </c>
      <c r="P71" s="7">
        <f t="shared" si="45"/>
        <v>38447.685000000005</v>
      </c>
      <c r="Q71" s="338">
        <f t="shared" si="24"/>
        <v>0.44291337134697639</v>
      </c>
      <c r="S71" s="361">
        <f t="shared" si="38"/>
        <v>0</v>
      </c>
      <c r="T71" s="362">
        <f t="shared" si="39"/>
        <v>0</v>
      </c>
      <c r="U71" s="362">
        <f t="shared" si="40"/>
        <v>5.6544346478053557E-2</v>
      </c>
      <c r="V71" s="363">
        <f t="shared" si="41"/>
        <v>7.3660442750822785E-2</v>
      </c>
    </row>
    <row r="72" spans="1:22" ht="20.100000000000001" customHeight="1" thickBot="1">
      <c r="A72" s="209"/>
      <c r="B72" s="115" t="s">
        <v>99</v>
      </c>
      <c r="C72" s="115"/>
      <c r="D72" s="115"/>
      <c r="E72" s="420"/>
      <c r="F72" s="33">
        <f>F48+F53+F59+F64</f>
        <v>36909.001000000004</v>
      </c>
      <c r="G72" s="83">
        <f t="shared" ref="G72:P72" si="46">G48+G53+G59+G64</f>
        <v>49804.311999999991</v>
      </c>
      <c r="H72" s="83">
        <f t="shared" si="46"/>
        <v>68459.47600000001</v>
      </c>
      <c r="I72" s="83">
        <f t="shared" si="46"/>
        <v>66181.887999999992</v>
      </c>
      <c r="J72" s="83">
        <f t="shared" si="46"/>
        <v>46161.350000000028</v>
      </c>
      <c r="K72" s="83">
        <f t="shared" si="46"/>
        <v>43100.911999999997</v>
      </c>
      <c r="L72" s="83">
        <f t="shared" si="46"/>
        <v>42503.207999999991</v>
      </c>
      <c r="M72" s="83">
        <f t="shared" si="46"/>
        <v>24115.642</v>
      </c>
      <c r="N72" s="83">
        <f t="shared" si="46"/>
        <v>27203.503000000001</v>
      </c>
      <c r="O72" s="83">
        <f t="shared" si="46"/>
        <v>19992.110000000004</v>
      </c>
      <c r="P72" s="215">
        <f t="shared" si="46"/>
        <v>16750.703000000001</v>
      </c>
      <c r="Q72" s="343">
        <f t="shared" si="24"/>
        <v>-0.16213431198607861</v>
      </c>
      <c r="R72" s="6"/>
      <c r="S72" s="415">
        <f t="shared" si="38"/>
        <v>0.11923927778726907</v>
      </c>
      <c r="T72" s="416">
        <f t="shared" si="39"/>
        <v>0.11171457332453379</v>
      </c>
      <c r="U72" s="416">
        <f t="shared" si="40"/>
        <v>4.2424612512863509E-2</v>
      </c>
      <c r="V72" s="417">
        <f t="shared" si="41"/>
        <v>3.2092028411269374E-2</v>
      </c>
    </row>
    <row r="73" spans="1:22" ht="20.100000000000001" customHeight="1">
      <c r="A73" s="47"/>
      <c r="B73" s="9"/>
      <c r="C73" s="1" t="s">
        <v>37</v>
      </c>
      <c r="D73" s="1"/>
      <c r="E73" s="351"/>
      <c r="F73" s="7">
        <f>F48+F59</f>
        <v>4727.4040000000005</v>
      </c>
      <c r="G73" s="61">
        <f t="shared" ref="G73:P73" si="47">G48+G59</f>
        <v>5867.0729999999994</v>
      </c>
      <c r="H73" s="61">
        <f t="shared" si="47"/>
        <v>9908.5030000000006</v>
      </c>
      <c r="I73" s="61">
        <f t="shared" si="47"/>
        <v>8230.7010000000009</v>
      </c>
      <c r="J73" s="61">
        <f t="shared" si="47"/>
        <v>4106.2269999999999</v>
      </c>
      <c r="K73" s="61">
        <f t="shared" si="47"/>
        <v>3640.34</v>
      </c>
      <c r="L73" s="61">
        <f t="shared" si="47"/>
        <v>4371.7739999999994</v>
      </c>
      <c r="M73" s="61">
        <f t="shared" si="47"/>
        <v>2675.34</v>
      </c>
      <c r="N73" s="61">
        <f t="shared" si="47"/>
        <v>3643.8779999999997</v>
      </c>
      <c r="O73" s="61">
        <f t="shared" si="47"/>
        <v>3344.4409999999998</v>
      </c>
      <c r="P73" s="7">
        <f t="shared" si="47"/>
        <v>3219.101999999999</v>
      </c>
      <c r="Q73" s="406">
        <f t="shared" si="24"/>
        <v>-3.7476816006023386E-2</v>
      </c>
      <c r="S73" s="361">
        <f t="shared" si="38"/>
        <v>1.527248702203148E-2</v>
      </c>
      <c r="T73" s="362">
        <f t="shared" si="39"/>
        <v>9.435508693092929E-3</v>
      </c>
      <c r="U73" s="362">
        <f t="shared" si="40"/>
        <v>7.0971304928361097E-3</v>
      </c>
      <c r="V73" s="363">
        <f t="shared" si="41"/>
        <v>6.1673538622691844E-3</v>
      </c>
    </row>
    <row r="74" spans="1:22" ht="20.100000000000001" customHeight="1" thickBot="1">
      <c r="A74" s="48"/>
      <c r="B74" s="114"/>
      <c r="C74" s="114" t="s">
        <v>38</v>
      </c>
      <c r="D74" s="114"/>
      <c r="E74" s="352"/>
      <c r="F74" s="106">
        <f>F53+F64</f>
        <v>32181.596999999998</v>
      </c>
      <c r="G74" s="67">
        <f t="shared" ref="G74:P74" si="48">G53+G64</f>
        <v>43937.238999999994</v>
      </c>
      <c r="H74" s="67">
        <f t="shared" si="48"/>
        <v>58550.973000000013</v>
      </c>
      <c r="I74" s="67">
        <f t="shared" si="48"/>
        <v>57951.186999999991</v>
      </c>
      <c r="J74" s="67">
        <f t="shared" si="48"/>
        <v>42055.123000000029</v>
      </c>
      <c r="K74" s="67">
        <f t="shared" si="48"/>
        <v>39460.572</v>
      </c>
      <c r="L74" s="67">
        <f t="shared" si="48"/>
        <v>38131.433999999994</v>
      </c>
      <c r="M74" s="67">
        <f t="shared" si="48"/>
        <v>21440.302000000003</v>
      </c>
      <c r="N74" s="67">
        <f t="shared" si="48"/>
        <v>23559.625</v>
      </c>
      <c r="O74" s="67">
        <f t="shared" si="48"/>
        <v>16647.669000000002</v>
      </c>
      <c r="P74" s="106">
        <f t="shared" si="48"/>
        <v>13531.601000000004</v>
      </c>
      <c r="Q74" s="405">
        <f t="shared" si="24"/>
        <v>-0.18717743607228118</v>
      </c>
      <c r="S74" s="381">
        <f t="shared" si="38"/>
        <v>0.10396679076523757</v>
      </c>
      <c r="T74" s="370">
        <f t="shared" si="39"/>
        <v>0.10227906463144086</v>
      </c>
      <c r="U74" s="370">
        <f t="shared" si="40"/>
        <v>3.5327482020027397E-2</v>
      </c>
      <c r="V74" s="382">
        <f t="shared" si="41"/>
        <v>2.5924674549000191E-2</v>
      </c>
    </row>
    <row r="75" spans="1:22" ht="15.75" thickBot="1"/>
    <row r="76" spans="1:22" ht="15" customHeight="1">
      <c r="A76" s="489" t="s">
        <v>32</v>
      </c>
      <c r="B76" s="502"/>
      <c r="C76" s="502"/>
      <c r="D76" s="502"/>
      <c r="E76" s="502"/>
      <c r="F76" s="505" t="s">
        <v>42</v>
      </c>
      <c r="G76" s="506"/>
      <c r="H76" s="506"/>
      <c r="I76" s="506"/>
      <c r="J76" s="506"/>
      <c r="K76" s="506"/>
      <c r="L76" s="506"/>
      <c r="M76" s="506"/>
      <c r="N76" s="506"/>
      <c r="O76" s="506"/>
      <c r="P76" s="507"/>
      <c r="Q76" s="510" t="s">
        <v>121</v>
      </c>
    </row>
    <row r="77" spans="1:22" ht="15.75" thickBot="1">
      <c r="A77" s="503"/>
      <c r="B77" s="533"/>
      <c r="C77" s="533"/>
      <c r="D77" s="533"/>
      <c r="E77" s="533"/>
      <c r="F77" s="501" t="str">
        <f>F5</f>
        <v>jan-dez</v>
      </c>
      <c r="G77" s="499"/>
      <c r="H77" s="499"/>
      <c r="I77" s="499"/>
      <c r="J77" s="499"/>
      <c r="K77" s="499"/>
      <c r="L77" s="499"/>
      <c r="M77" s="499"/>
      <c r="N77" s="499"/>
      <c r="O77" s="499"/>
      <c r="P77" s="500"/>
      <c r="Q77" s="511"/>
    </row>
    <row r="78" spans="1:22" ht="23.25" customHeight="1" thickBot="1">
      <c r="A78" s="503"/>
      <c r="B78" s="533"/>
      <c r="C78" s="533"/>
      <c r="D78" s="533"/>
      <c r="E78" s="533"/>
      <c r="F78" s="28">
        <v>2010</v>
      </c>
      <c r="G78" s="201">
        <v>2011</v>
      </c>
      <c r="H78" s="201">
        <v>2012</v>
      </c>
      <c r="I78" s="201">
        <v>2013</v>
      </c>
      <c r="J78" s="201">
        <v>2014</v>
      </c>
      <c r="K78" s="201">
        <v>2015</v>
      </c>
      <c r="L78" s="201">
        <v>2016</v>
      </c>
      <c r="M78" s="201">
        <v>2017</v>
      </c>
      <c r="N78" s="201">
        <v>2018</v>
      </c>
      <c r="O78" s="201">
        <v>2019</v>
      </c>
      <c r="P78" s="301">
        <v>2020</v>
      </c>
      <c r="Q78" s="512"/>
    </row>
    <row r="79" spans="1:22" ht="20.100000000000001" customHeight="1" thickBot="1">
      <c r="A79" s="32" t="s">
        <v>36</v>
      </c>
      <c r="B79" s="115"/>
      <c r="C79" s="115"/>
      <c r="D79" s="115"/>
      <c r="E79" s="115"/>
      <c r="F79" s="230">
        <f>(F43/F7)*10</f>
        <v>1.7122389286132469</v>
      </c>
      <c r="G79" s="119">
        <f t="shared" ref="G79:P79" si="49">(G43/G7)*10</f>
        <v>1.3139885029296297</v>
      </c>
      <c r="H79" s="119">
        <f t="shared" si="49"/>
        <v>1.2545809701059574</v>
      </c>
      <c r="I79" s="119">
        <f t="shared" si="49"/>
        <v>1.4917630971618054</v>
      </c>
      <c r="J79" s="119">
        <f t="shared" si="49"/>
        <v>1.9146858551778103</v>
      </c>
      <c r="K79" s="119">
        <f t="shared" si="49"/>
        <v>1.9515540291405298</v>
      </c>
      <c r="L79" s="119">
        <f t="shared" si="49"/>
        <v>1.6624837641289294</v>
      </c>
      <c r="M79" s="119">
        <f t="shared" si="49"/>
        <v>1.7085041181343508</v>
      </c>
      <c r="N79" s="119">
        <f t="shared" si="49"/>
        <v>1.8003023551678035</v>
      </c>
      <c r="O79" s="119">
        <f t="shared" si="49"/>
        <v>2.0038329780198119</v>
      </c>
      <c r="P79" s="231">
        <f t="shared" si="49"/>
        <v>2.0710427474961781</v>
      </c>
      <c r="Q79" s="333">
        <f>(P79-O79)/O79</f>
        <v>3.3540604538200063E-2</v>
      </c>
    </row>
    <row r="80" spans="1:22" ht="20.100000000000001" customHeight="1" thickBot="1">
      <c r="A80" s="209"/>
      <c r="B80" s="115" t="s">
        <v>37</v>
      </c>
      <c r="C80" s="115"/>
      <c r="D80" s="115"/>
      <c r="E80" s="210"/>
      <c r="F80" s="340">
        <f t="shared" ref="F80:P80" si="50">(F44/F8)*10</f>
        <v>2.4357990859803298</v>
      </c>
      <c r="G80" s="161">
        <f t="shared" si="50"/>
        <v>1.5701259081728145</v>
      </c>
      <c r="H80" s="161">
        <f t="shared" si="50"/>
        <v>1.3000128287933723</v>
      </c>
      <c r="I80" s="161">
        <f t="shared" si="50"/>
        <v>1.5643816945565558</v>
      </c>
      <c r="J80" s="161">
        <f t="shared" si="50"/>
        <v>1.9097821460103801</v>
      </c>
      <c r="K80" s="161">
        <f t="shared" si="50"/>
        <v>1.9705002114820525</v>
      </c>
      <c r="L80" s="161">
        <f t="shared" si="50"/>
        <v>1.904262377783932</v>
      </c>
      <c r="M80" s="161">
        <f t="shared" si="50"/>
        <v>1.9667351553871728</v>
      </c>
      <c r="N80" s="161">
        <f t="shared" si="50"/>
        <v>1.947718884454674</v>
      </c>
      <c r="O80" s="161">
        <f t="shared" si="50"/>
        <v>2.0049265598488732</v>
      </c>
      <c r="P80" s="391">
        <f t="shared" si="50"/>
        <v>2.0605874169461957</v>
      </c>
      <c r="Q80" s="390">
        <f t="shared" ref="Q80:Q110" si="51">(P80-O80)/O80</f>
        <v>2.7762042865808551E-2</v>
      </c>
    </row>
    <row r="81" spans="1:17" ht="20.100000000000001" customHeight="1">
      <c r="A81" s="204"/>
      <c r="B81" s="24"/>
      <c r="C81" s="392" t="s">
        <v>97</v>
      </c>
      <c r="D81" s="392"/>
      <c r="E81" s="205"/>
      <c r="F81" s="397">
        <f t="shared" ref="F81:P81" si="52">(F45/F9)*10</f>
        <v>3.0496501920205215</v>
      </c>
      <c r="G81" s="398">
        <f t="shared" si="52"/>
        <v>2.1998711346479447</v>
      </c>
      <c r="H81" s="398">
        <f t="shared" si="52"/>
        <v>2.1023237619691888</v>
      </c>
      <c r="I81" s="398">
        <f t="shared" si="52"/>
        <v>2.1282075861496876</v>
      </c>
      <c r="J81" s="398">
        <f t="shared" si="52"/>
        <v>2.1420229565646705</v>
      </c>
      <c r="K81" s="398">
        <f t="shared" si="52"/>
        <v>2.1740637710711481</v>
      </c>
      <c r="L81" s="398">
        <f t="shared" si="52"/>
        <v>2.164117354856419</v>
      </c>
      <c r="M81" s="398">
        <f t="shared" si="52"/>
        <v>2.2055383432002023</v>
      </c>
      <c r="N81" s="398">
        <f t="shared" si="52"/>
        <v>2.1800714529494147</v>
      </c>
      <c r="O81" s="398">
        <f t="shared" si="52"/>
        <v>2.2345868125124939</v>
      </c>
      <c r="P81" s="399">
        <f t="shared" si="52"/>
        <v>2.2834987917824492</v>
      </c>
      <c r="Q81" s="396">
        <f t="shared" si="51"/>
        <v>2.1888601058627163E-2</v>
      </c>
    </row>
    <row r="82" spans="1:17" ht="20.100000000000001" customHeight="1">
      <c r="A82" s="204"/>
      <c r="B82" s="24"/>
      <c r="C82" s="400" t="s">
        <v>88</v>
      </c>
      <c r="D82" s="392"/>
      <c r="E82" s="199"/>
      <c r="F82" s="402">
        <f t="shared" ref="F82:P82" si="53">(F46/F10)*10</f>
        <v>0.41877095449016299</v>
      </c>
      <c r="G82" s="403">
        <f t="shared" si="53"/>
        <v>0.4332759135626304</v>
      </c>
      <c r="H82" s="403">
        <f t="shared" si="53"/>
        <v>0.47679375168544968</v>
      </c>
      <c r="I82" s="124">
        <f t="shared" si="53"/>
        <v>0.65678200958096489</v>
      </c>
      <c r="J82" s="124">
        <f t="shared" si="53"/>
        <v>0.69196626279948581</v>
      </c>
      <c r="K82" s="124">
        <f t="shared" si="53"/>
        <v>0.71172941700869197</v>
      </c>
      <c r="L82" s="124">
        <f t="shared" si="53"/>
        <v>0.64519441832853297</v>
      </c>
      <c r="M82" s="124">
        <f t="shared" si="53"/>
        <v>0.68142373292010094</v>
      </c>
      <c r="N82" s="124">
        <f t="shared" si="53"/>
        <v>0.77243131778399721</v>
      </c>
      <c r="O82" s="124">
        <f t="shared" si="53"/>
        <v>0.71738509084392876</v>
      </c>
      <c r="P82" s="124">
        <f t="shared" si="53"/>
        <v>0.88222815002244248</v>
      </c>
      <c r="Q82" s="401">
        <f t="shared" si="51"/>
        <v>0.22978322421587136</v>
      </c>
    </row>
    <row r="83" spans="1:17" ht="20.100000000000001" customHeight="1">
      <c r="A83" s="47"/>
      <c r="D83" s="24" t="s">
        <v>98</v>
      </c>
      <c r="E83" s="24"/>
      <c r="F83" s="233"/>
      <c r="G83" s="234"/>
      <c r="H83" s="234"/>
      <c r="I83" s="234"/>
      <c r="J83" s="234"/>
      <c r="K83" s="234"/>
      <c r="L83" s="234"/>
      <c r="M83" s="234">
        <f t="shared" ref="M83:P83" si="54">(M47/M11)*10</f>
        <v>0.86335715281310466</v>
      </c>
      <c r="N83" s="234">
        <f t="shared" si="54"/>
        <v>0.92514624106304644</v>
      </c>
      <c r="O83" s="234">
        <f t="shared" si="54"/>
        <v>0.85121423410112351</v>
      </c>
      <c r="P83" s="235">
        <f t="shared" si="54"/>
        <v>1.2196563208706277</v>
      </c>
      <c r="Q83" s="396">
        <f t="shared" si="51"/>
        <v>0.43284295775267029</v>
      </c>
    </row>
    <row r="84" spans="1:17" ht="20.100000000000001" customHeight="1" thickBot="1">
      <c r="A84" s="47"/>
      <c r="D84" s="24" t="s">
        <v>99</v>
      </c>
      <c r="E84" s="24"/>
      <c r="F84" s="233">
        <f t="shared" ref="F84:P84" si="55">(F48/F12)*10</f>
        <v>0.41877095449016299</v>
      </c>
      <c r="G84" s="234">
        <f t="shared" si="55"/>
        <v>0.4332759135626304</v>
      </c>
      <c r="H84" s="234">
        <f t="shared" si="55"/>
        <v>0.47679375168544968</v>
      </c>
      <c r="I84" s="234">
        <f t="shared" si="55"/>
        <v>0.65678200958096489</v>
      </c>
      <c r="J84" s="234">
        <f t="shared" si="55"/>
        <v>0.69196626279948581</v>
      </c>
      <c r="K84" s="234">
        <f t="shared" si="55"/>
        <v>0.71172941700869197</v>
      </c>
      <c r="L84" s="234">
        <f t="shared" si="55"/>
        <v>0.64519441832853297</v>
      </c>
      <c r="M84" s="234">
        <f t="shared" si="55"/>
        <v>0.60916099498178833</v>
      </c>
      <c r="N84" s="234">
        <f t="shared" si="55"/>
        <v>0.70863883719435905</v>
      </c>
      <c r="O84" s="234">
        <f t="shared" si="55"/>
        <v>0.6362784939804027</v>
      </c>
      <c r="P84" s="235">
        <f t="shared" si="55"/>
        <v>0.52305141773996988</v>
      </c>
      <c r="Q84" s="396">
        <f t="shared" si="51"/>
        <v>-0.17795207179188458</v>
      </c>
    </row>
    <row r="85" spans="1:17" ht="20.100000000000001" customHeight="1" thickBot="1">
      <c r="A85" s="47"/>
      <c r="B85" s="115" t="s">
        <v>38</v>
      </c>
      <c r="C85" s="115"/>
      <c r="D85" s="115"/>
      <c r="E85" s="115"/>
      <c r="F85" s="236">
        <f t="shared" ref="F85:P85" si="56">(F49/F13)*10</f>
        <v>1.3983383776332254</v>
      </c>
      <c r="G85" s="160">
        <f t="shared" si="56"/>
        <v>1.2410681790563791</v>
      </c>
      <c r="H85" s="160">
        <f t="shared" si="56"/>
        <v>1.2384615776916501</v>
      </c>
      <c r="I85" s="160">
        <f t="shared" si="56"/>
        <v>1.4670123128069199</v>
      </c>
      <c r="J85" s="160">
        <f t="shared" si="56"/>
        <v>1.9166378481803668</v>
      </c>
      <c r="K85" s="160">
        <f t="shared" si="56"/>
        <v>1.9440209101738226</v>
      </c>
      <c r="L85" s="160">
        <f t="shared" si="56"/>
        <v>1.5784503308969295</v>
      </c>
      <c r="M85" s="160">
        <f t="shared" si="56"/>
        <v>1.628585731888277</v>
      </c>
      <c r="N85" s="160">
        <f t="shared" si="56"/>
        <v>1.7487839012699633</v>
      </c>
      <c r="O85" s="160">
        <f t="shared" si="56"/>
        <v>2.0033878263768825</v>
      </c>
      <c r="P85" s="170">
        <f t="shared" si="56"/>
        <v>2.0754968862843053</v>
      </c>
      <c r="Q85" s="390">
        <f t="shared" si="51"/>
        <v>3.5993559987749189E-2</v>
      </c>
    </row>
    <row r="86" spans="1:17" ht="20.100000000000001" customHeight="1">
      <c r="A86" s="47"/>
      <c r="B86" s="24"/>
      <c r="C86" t="s">
        <v>97</v>
      </c>
      <c r="D86" s="392"/>
      <c r="F86" s="341">
        <f t="shared" ref="F86:P86" si="57">(F50/F14)*10</f>
        <v>2.1757221275719294</v>
      </c>
      <c r="G86" s="122">
        <f t="shared" si="57"/>
        <v>2.188744782862821</v>
      </c>
      <c r="H86" s="122">
        <f t="shared" si="57"/>
        <v>2.2067764640413952</v>
      </c>
      <c r="I86" s="122">
        <f t="shared" si="57"/>
        <v>2.2653295155555879</v>
      </c>
      <c r="J86" s="122">
        <f t="shared" si="57"/>
        <v>2.3712536180034185</v>
      </c>
      <c r="K86" s="122">
        <f t="shared" si="57"/>
        <v>2.4085157851519297</v>
      </c>
      <c r="L86" s="122">
        <f t="shared" si="57"/>
        <v>2.4280439444388087</v>
      </c>
      <c r="M86" s="122">
        <f t="shared" si="57"/>
        <v>2.4517786863424971</v>
      </c>
      <c r="N86" s="122">
        <f t="shared" si="57"/>
        <v>2.422138946087613</v>
      </c>
      <c r="O86" s="122">
        <f t="shared" si="57"/>
        <v>2.4342632374844966</v>
      </c>
      <c r="P86" s="404">
        <f t="shared" si="57"/>
        <v>2.5300719126275828</v>
      </c>
      <c r="Q86" s="396">
        <f t="shared" si="51"/>
        <v>3.9358387239209335E-2</v>
      </c>
    </row>
    <row r="87" spans="1:17" ht="20.100000000000001" customHeight="1">
      <c r="A87" s="47"/>
      <c r="B87" s="24"/>
      <c r="C87" s="400" t="s">
        <v>88</v>
      </c>
      <c r="D87" s="392"/>
      <c r="E87" s="400"/>
      <c r="F87" s="402">
        <f t="shared" ref="F87:P87" si="58">(F51/F15)*10</f>
        <v>0.49831164701823483</v>
      </c>
      <c r="G87" s="124">
        <f t="shared" si="58"/>
        <v>0.48509218382132024</v>
      </c>
      <c r="H87" s="124">
        <f t="shared" si="58"/>
        <v>0.58485267078188641</v>
      </c>
      <c r="I87" s="124">
        <f t="shared" si="58"/>
        <v>0.74606331124572267</v>
      </c>
      <c r="J87" s="124">
        <f t="shared" si="58"/>
        <v>0.92791692231484135</v>
      </c>
      <c r="K87" s="124">
        <f t="shared" si="58"/>
        <v>0.87308242021740157</v>
      </c>
      <c r="L87" s="124">
        <f t="shared" si="58"/>
        <v>0.57198187901962794</v>
      </c>
      <c r="M87" s="124">
        <f t="shared" si="58"/>
        <v>0.64279723333939809</v>
      </c>
      <c r="N87" s="124">
        <f t="shared" si="58"/>
        <v>0.79697374068234672</v>
      </c>
      <c r="O87" s="124">
        <f t="shared" si="58"/>
        <v>0.88058215110101079</v>
      </c>
      <c r="P87" s="124">
        <f t="shared" si="58"/>
        <v>1.1299195295984308</v>
      </c>
      <c r="Q87" s="401">
        <f t="shared" si="51"/>
        <v>0.28315061597111424</v>
      </c>
    </row>
    <row r="88" spans="1:17" ht="20.100000000000001" customHeight="1">
      <c r="A88" s="47"/>
      <c r="D88" s="24" t="s">
        <v>98</v>
      </c>
      <c r="E88" s="24"/>
      <c r="F88" s="233"/>
      <c r="G88" s="234"/>
      <c r="H88" s="234"/>
      <c r="I88" s="234"/>
      <c r="J88" s="234"/>
      <c r="K88" s="234"/>
      <c r="L88" s="234"/>
      <c r="M88" s="234">
        <f t="shared" ref="M88:P88" si="59">(M52/M16)*10</f>
        <v>1.1319559704080338</v>
      </c>
      <c r="N88" s="234">
        <f t="shared" si="59"/>
        <v>1.1662584561438334</v>
      </c>
      <c r="O88" s="234">
        <f t="shared" si="59"/>
        <v>1.1502870183629148</v>
      </c>
      <c r="P88" s="235">
        <f t="shared" si="59"/>
        <v>1.2840096346589944</v>
      </c>
      <c r="Q88" s="396">
        <f t="shared" si="51"/>
        <v>0.11625152171706959</v>
      </c>
    </row>
    <row r="89" spans="1:17" ht="20.100000000000001" customHeight="1" thickBot="1">
      <c r="A89" s="47"/>
      <c r="D89" s="24" t="s">
        <v>99</v>
      </c>
      <c r="E89" s="24"/>
      <c r="F89" s="233">
        <f t="shared" ref="F89:P89" si="60">(F53/F17)*10</f>
        <v>0.49831164701823483</v>
      </c>
      <c r="G89" s="234">
        <f t="shared" si="60"/>
        <v>0.48509218382132024</v>
      </c>
      <c r="H89" s="234">
        <f t="shared" si="60"/>
        <v>0.58485267078188641</v>
      </c>
      <c r="I89" s="234">
        <f t="shared" si="60"/>
        <v>0.74606331124572267</v>
      </c>
      <c r="J89" s="234">
        <f t="shared" si="60"/>
        <v>0.92791692231484135</v>
      </c>
      <c r="K89" s="234">
        <f t="shared" si="60"/>
        <v>0.87308242021740157</v>
      </c>
      <c r="L89" s="234">
        <f t="shared" si="60"/>
        <v>0.57198187901962794</v>
      </c>
      <c r="M89" s="234">
        <f t="shared" si="60"/>
        <v>0.44750337115808969</v>
      </c>
      <c r="N89" s="234">
        <f t="shared" si="60"/>
        <v>0.59084549007471754</v>
      </c>
      <c r="O89" s="234">
        <f t="shared" si="60"/>
        <v>0.53717945676388024</v>
      </c>
      <c r="P89" s="235">
        <f t="shared" si="60"/>
        <v>0.53066697299027932</v>
      </c>
      <c r="Q89" s="396">
        <f t="shared" si="51"/>
        <v>-1.2123478833002937E-2</v>
      </c>
    </row>
    <row r="90" spans="1:17" ht="20.100000000000001" customHeight="1" thickBot="1">
      <c r="A90" s="32" t="s">
        <v>39</v>
      </c>
      <c r="B90" s="115"/>
      <c r="C90" s="115"/>
      <c r="D90" s="115"/>
      <c r="E90" s="115"/>
      <c r="F90" s="230">
        <f t="shared" ref="F90:P90" si="61">(F54/F18)*10</f>
        <v>1.5054234832232067</v>
      </c>
      <c r="G90" s="119">
        <f t="shared" si="61"/>
        <v>1.482849864455333</v>
      </c>
      <c r="H90" s="119">
        <f t="shared" si="61"/>
        <v>1.5773631634765533</v>
      </c>
      <c r="I90" s="119">
        <f t="shared" si="61"/>
        <v>1.7751119377116389</v>
      </c>
      <c r="J90" s="119">
        <f t="shared" si="61"/>
        <v>1.776042112588367</v>
      </c>
      <c r="K90" s="119">
        <f t="shared" si="61"/>
        <v>1.831175380600027</v>
      </c>
      <c r="L90" s="119">
        <f t="shared" si="61"/>
        <v>2.0567471682879459</v>
      </c>
      <c r="M90" s="119">
        <f t="shared" si="61"/>
        <v>2.1028239910481981</v>
      </c>
      <c r="N90" s="119">
        <f t="shared" si="61"/>
        <v>2.2400951916538898</v>
      </c>
      <c r="O90" s="119">
        <f t="shared" si="61"/>
        <v>2.1506911640053747</v>
      </c>
      <c r="P90" s="231">
        <f t="shared" si="61"/>
        <v>2.1779520386151727</v>
      </c>
      <c r="Q90" s="343">
        <f t="shared" si="51"/>
        <v>1.2675401780620257E-2</v>
      </c>
    </row>
    <row r="91" spans="1:17" ht="20.100000000000001" customHeight="1" thickBot="1">
      <c r="A91" s="209"/>
      <c r="B91" s="115" t="s">
        <v>37</v>
      </c>
      <c r="C91" s="115"/>
      <c r="D91" s="115"/>
      <c r="E91" s="210"/>
      <c r="F91" s="424">
        <f t="shared" ref="F91:P91" si="62">(F55/F19)*10</f>
        <v>1.8576898861884552</v>
      </c>
      <c r="G91" s="211">
        <f t="shared" si="62"/>
        <v>1.7923202533603892</v>
      </c>
      <c r="H91" s="211">
        <f t="shared" si="62"/>
        <v>1.9650147776822626</v>
      </c>
      <c r="I91" s="211">
        <f t="shared" si="62"/>
        <v>2.1830949099744941</v>
      </c>
      <c r="J91" s="211">
        <f t="shared" si="62"/>
        <v>2.1717563266019537</v>
      </c>
      <c r="K91" s="211">
        <f t="shared" si="62"/>
        <v>2.2610613980284624</v>
      </c>
      <c r="L91" s="211">
        <f t="shared" si="62"/>
        <v>2.3363437724168206</v>
      </c>
      <c r="M91" s="211">
        <f t="shared" si="62"/>
        <v>2.3624207864252704</v>
      </c>
      <c r="N91" s="211">
        <f t="shared" si="62"/>
        <v>2.4901874023807649</v>
      </c>
      <c r="O91" s="211">
        <f t="shared" si="62"/>
        <v>2.5130692122922755</v>
      </c>
      <c r="P91" s="425">
        <f t="shared" si="62"/>
        <v>2.5108512765070405</v>
      </c>
      <c r="Q91" s="338">
        <f t="shared" si="51"/>
        <v>-8.8256056553727793E-4</v>
      </c>
    </row>
    <row r="92" spans="1:17" ht="20.100000000000001" customHeight="1">
      <c r="A92" s="204"/>
      <c r="B92" s="24"/>
      <c r="C92" s="392" t="s">
        <v>97</v>
      </c>
      <c r="D92" s="392"/>
      <c r="E92" s="205"/>
      <c r="F92" s="397">
        <f t="shared" ref="F92:P92" si="63">(F56/F20)*10</f>
        <v>2.2508895437689254</v>
      </c>
      <c r="G92" s="398">
        <f t="shared" si="63"/>
        <v>2.1664528259151346</v>
      </c>
      <c r="H92" s="398">
        <f t="shared" si="63"/>
        <v>2.3296143007842502</v>
      </c>
      <c r="I92" s="398">
        <f t="shared" si="63"/>
        <v>2.4010859633503858</v>
      </c>
      <c r="J92" s="398">
        <f t="shared" si="63"/>
        <v>2.353859652911749</v>
      </c>
      <c r="K92" s="398">
        <f t="shared" si="63"/>
        <v>2.4179499060211529</v>
      </c>
      <c r="L92" s="398">
        <f t="shared" si="63"/>
        <v>2.4518311481744375</v>
      </c>
      <c r="M92" s="398">
        <f t="shared" si="63"/>
        <v>2.4955041291603277</v>
      </c>
      <c r="N92" s="398">
        <f t="shared" si="63"/>
        <v>2.6045037169745093</v>
      </c>
      <c r="O92" s="398">
        <f t="shared" si="63"/>
        <v>2.6256590355415654</v>
      </c>
      <c r="P92" s="399">
        <f t="shared" si="63"/>
        <v>2.607803186796076</v>
      </c>
      <c r="Q92" s="396">
        <f t="shared" si="51"/>
        <v>-6.8005207469013481E-3</v>
      </c>
    </row>
    <row r="93" spans="1:17" ht="20.100000000000001" customHeight="1">
      <c r="A93" s="204"/>
      <c r="B93" s="24"/>
      <c r="C93" s="400" t="s">
        <v>88</v>
      </c>
      <c r="D93" s="392"/>
      <c r="E93" s="199"/>
      <c r="F93" s="402">
        <f t="shared" ref="F93:P93" si="64">(F57/F21)*10</f>
        <v>0.52963495125988691</v>
      </c>
      <c r="G93" s="403">
        <f t="shared" si="64"/>
        <v>0.58026839838009447</v>
      </c>
      <c r="H93" s="403">
        <f t="shared" si="64"/>
        <v>0.6650146319493212</v>
      </c>
      <c r="I93" s="124">
        <f t="shared" si="64"/>
        <v>0.78986693577793599</v>
      </c>
      <c r="J93" s="124">
        <f t="shared" si="64"/>
        <v>0.75326514617030815</v>
      </c>
      <c r="K93" s="124">
        <f t="shared" si="64"/>
        <v>0.74786377354568667</v>
      </c>
      <c r="L93" s="124">
        <f t="shared" si="64"/>
        <v>0.93564069019437812</v>
      </c>
      <c r="M93" s="124">
        <f t="shared" si="64"/>
        <v>0.95610251774718991</v>
      </c>
      <c r="N93" s="124">
        <f t="shared" si="64"/>
        <v>1.1552208407208737</v>
      </c>
      <c r="O93" s="124">
        <f t="shared" si="64"/>
        <v>1.25904114871553</v>
      </c>
      <c r="P93" s="124">
        <f t="shared" si="64"/>
        <v>1.3646533866106401</v>
      </c>
      <c r="Q93" s="401">
        <f t="shared" si="51"/>
        <v>8.3883070861389547E-2</v>
      </c>
    </row>
    <row r="94" spans="1:17" ht="20.100000000000001" customHeight="1">
      <c r="A94" s="47"/>
      <c r="D94" s="24" t="s">
        <v>98</v>
      </c>
      <c r="E94" s="24"/>
      <c r="F94" s="233"/>
      <c r="G94" s="234"/>
      <c r="H94" s="234"/>
      <c r="I94" s="234"/>
      <c r="J94" s="234"/>
      <c r="K94" s="234"/>
      <c r="L94" s="234"/>
      <c r="M94" s="234">
        <f t="shared" ref="M94:P94" si="65">(M58/M22)*10</f>
        <v>1.0478007098880653</v>
      </c>
      <c r="N94" s="234">
        <f t="shared" si="65"/>
        <v>1.0510691564359156</v>
      </c>
      <c r="O94" s="234">
        <f t="shared" si="65"/>
        <v>1.0130424615646256</v>
      </c>
      <c r="P94" s="235">
        <f t="shared" si="65"/>
        <v>1.1939917807893772</v>
      </c>
      <c r="Q94" s="396">
        <f t="shared" si="51"/>
        <v>0.17861967892765188</v>
      </c>
    </row>
    <row r="95" spans="1:17" ht="20.100000000000001" customHeight="1" thickBot="1">
      <c r="A95" s="47"/>
      <c r="D95" s="24" t="s">
        <v>99</v>
      </c>
      <c r="E95" s="24"/>
      <c r="F95" s="233">
        <f t="shared" ref="F95:P95" si="66">(F59/F23)*10</f>
        <v>0.52963495125988691</v>
      </c>
      <c r="G95" s="234">
        <f t="shared" si="66"/>
        <v>0.58026839838009447</v>
      </c>
      <c r="H95" s="234">
        <f t="shared" si="66"/>
        <v>0.6650146319493212</v>
      </c>
      <c r="I95" s="234">
        <f t="shared" si="66"/>
        <v>0.78986693577793599</v>
      </c>
      <c r="J95" s="234">
        <f t="shared" si="66"/>
        <v>0.75326514617030815</v>
      </c>
      <c r="K95" s="234">
        <f t="shared" si="66"/>
        <v>0.74786377354568667</v>
      </c>
      <c r="L95" s="234">
        <f t="shared" si="66"/>
        <v>0.93564069019437812</v>
      </c>
      <c r="M95" s="234">
        <f t="shared" si="66"/>
        <v>0.88394388421713321</v>
      </c>
      <c r="N95" s="234">
        <f t="shared" si="66"/>
        <v>1.2269685067350191</v>
      </c>
      <c r="O95" s="234">
        <f t="shared" si="66"/>
        <v>1.4515873655301896</v>
      </c>
      <c r="P95" s="235">
        <f t="shared" si="66"/>
        <v>1.484870859514227</v>
      </c>
      <c r="Q95" s="396">
        <f t="shared" si="51"/>
        <v>2.2929032571098927E-2</v>
      </c>
    </row>
    <row r="96" spans="1:17" ht="20.100000000000001" customHeight="1" thickBot="1">
      <c r="A96" s="47"/>
      <c r="B96" s="115" t="s">
        <v>38</v>
      </c>
      <c r="C96" s="115"/>
      <c r="D96" s="115"/>
      <c r="E96" s="115"/>
      <c r="F96" s="230">
        <f t="shared" ref="F96:P96" si="67">(F60/F24)*10</f>
        <v>1.4347766880886246</v>
      </c>
      <c r="G96" s="119">
        <f t="shared" si="67"/>
        <v>1.4302391884640655</v>
      </c>
      <c r="H96" s="119">
        <f t="shared" si="67"/>
        <v>1.5116983978294831</v>
      </c>
      <c r="I96" s="119">
        <f t="shared" si="67"/>
        <v>1.7057892586729282</v>
      </c>
      <c r="J96" s="119">
        <f t="shared" si="67"/>
        <v>1.7059174554150314</v>
      </c>
      <c r="K96" s="119">
        <f t="shared" si="67"/>
        <v>1.7469123137886691</v>
      </c>
      <c r="L96" s="119">
        <f t="shared" si="67"/>
        <v>1.9875237546792677</v>
      </c>
      <c r="M96" s="119">
        <f t="shared" si="67"/>
        <v>2.0434338833758554</v>
      </c>
      <c r="N96" s="119">
        <f t="shared" si="67"/>
        <v>2.1794843291763923</v>
      </c>
      <c r="O96" s="119">
        <f t="shared" si="67"/>
        <v>2.064436569256463</v>
      </c>
      <c r="P96" s="231">
        <f t="shared" si="67"/>
        <v>2.0926124865503155</v>
      </c>
      <c r="Q96" s="343">
        <f t="shared" si="51"/>
        <v>1.3648235898088388E-2</v>
      </c>
    </row>
    <row r="97" spans="1:17" ht="20.100000000000001" customHeight="1">
      <c r="A97" s="47"/>
      <c r="B97" s="24"/>
      <c r="C97" t="s">
        <v>97</v>
      </c>
      <c r="D97" s="392"/>
      <c r="F97" s="341">
        <f t="shared" ref="F97:P97" si="68">(F61/F25)*10</f>
        <v>1.8707303068422407</v>
      </c>
      <c r="G97" s="122">
        <f t="shared" si="68"/>
        <v>1.9184540933561558</v>
      </c>
      <c r="H97" s="122">
        <f t="shared" si="68"/>
        <v>2.0433537194731746</v>
      </c>
      <c r="I97" s="122">
        <f t="shared" si="68"/>
        <v>2.204397452026281</v>
      </c>
      <c r="J97" s="122">
        <f t="shared" si="68"/>
        <v>2.1926541882756769</v>
      </c>
      <c r="K97" s="122">
        <f t="shared" si="68"/>
        <v>2.2856391020879476</v>
      </c>
      <c r="L97" s="122">
        <f t="shared" si="68"/>
        <v>2.4492301727599628</v>
      </c>
      <c r="M97" s="122">
        <f t="shared" si="68"/>
        <v>2.4936324140311292</v>
      </c>
      <c r="N97" s="122">
        <f t="shared" si="68"/>
        <v>2.681027016141861</v>
      </c>
      <c r="O97" s="122">
        <f t="shared" si="68"/>
        <v>2.5586841197473555</v>
      </c>
      <c r="P97" s="404">
        <f t="shared" si="68"/>
        <v>2.4830422277572222</v>
      </c>
      <c r="Q97" s="396">
        <f t="shared" si="51"/>
        <v>-2.9562809807723456E-2</v>
      </c>
    </row>
    <row r="98" spans="1:17" ht="20.100000000000001" customHeight="1">
      <c r="A98" s="47"/>
      <c r="B98" s="24"/>
      <c r="C98" s="400" t="s">
        <v>88</v>
      </c>
      <c r="D98" s="392"/>
      <c r="E98" s="400"/>
      <c r="F98" s="402">
        <f t="shared" ref="F98:P98" si="69">(F62/F26)*10</f>
        <v>0.59729453400925792</v>
      </c>
      <c r="G98" s="124">
        <f t="shared" si="69"/>
        <v>0.58613192891251442</v>
      </c>
      <c r="H98" s="124">
        <f t="shared" si="69"/>
        <v>0.6498221444062362</v>
      </c>
      <c r="I98" s="124">
        <f t="shared" si="69"/>
        <v>0.76926072371247711</v>
      </c>
      <c r="J98" s="124">
        <f t="shared" si="69"/>
        <v>0.70522481120435554</v>
      </c>
      <c r="K98" s="124">
        <f t="shared" si="69"/>
        <v>0.68696343601553089</v>
      </c>
      <c r="L98" s="124">
        <f t="shared" si="69"/>
        <v>0.7936591918916438</v>
      </c>
      <c r="M98" s="124">
        <f t="shared" si="69"/>
        <v>0.8258167929292497</v>
      </c>
      <c r="N98" s="124">
        <f t="shared" si="69"/>
        <v>0.92058297872532702</v>
      </c>
      <c r="O98" s="124">
        <f t="shared" si="69"/>
        <v>0.86967124712142796</v>
      </c>
      <c r="P98" s="124">
        <f t="shared" si="69"/>
        <v>0.93236518748216501</v>
      </c>
      <c r="Q98" s="401">
        <f t="shared" si="51"/>
        <v>7.2089241271631244E-2</v>
      </c>
    </row>
    <row r="99" spans="1:17" ht="20.100000000000001" customHeight="1">
      <c r="A99" s="47"/>
      <c r="D99" s="24" t="s">
        <v>98</v>
      </c>
      <c r="E99" s="24"/>
      <c r="F99" s="233"/>
      <c r="G99" s="234"/>
      <c r="H99" s="234"/>
      <c r="I99" s="234"/>
      <c r="J99" s="234"/>
      <c r="K99" s="234"/>
      <c r="L99" s="234"/>
      <c r="M99" s="234">
        <f t="shared" ref="M99:P99" si="70">(M63/M27)*10</f>
        <v>0.99159709999944856</v>
      </c>
      <c r="N99" s="234">
        <f t="shared" si="70"/>
        <v>1.0770810420547958</v>
      </c>
      <c r="O99" s="234">
        <f t="shared" si="70"/>
        <v>0.9991915715481543</v>
      </c>
      <c r="P99" s="235">
        <f t="shared" si="70"/>
        <v>1.0823293341234388</v>
      </c>
      <c r="Q99" s="396">
        <f t="shared" si="51"/>
        <v>8.3205027887165092E-2</v>
      </c>
    </row>
    <row r="100" spans="1:17" ht="20.100000000000001" customHeight="1" thickBot="1">
      <c r="A100" s="47"/>
      <c r="D100" s="24" t="s">
        <v>99</v>
      </c>
      <c r="E100" s="24"/>
      <c r="F100" s="233">
        <f t="shared" ref="F100:P100" si="71">(F64/F28)*10</f>
        <v>0.59729453400925792</v>
      </c>
      <c r="G100" s="234">
        <f t="shared" si="71"/>
        <v>0.58613192891251442</v>
      </c>
      <c r="H100" s="234">
        <f t="shared" si="71"/>
        <v>0.6498221444062362</v>
      </c>
      <c r="I100" s="234">
        <f t="shared" si="71"/>
        <v>0.76926072371247711</v>
      </c>
      <c r="J100" s="234">
        <f t="shared" si="71"/>
        <v>0.70522481120435554</v>
      </c>
      <c r="K100" s="234">
        <f t="shared" si="71"/>
        <v>0.68696343601553089</v>
      </c>
      <c r="L100" s="234">
        <f t="shared" si="71"/>
        <v>0.7936591918916438</v>
      </c>
      <c r="M100" s="234">
        <f t="shared" si="71"/>
        <v>0.68196373989699821</v>
      </c>
      <c r="N100" s="234">
        <f t="shared" si="71"/>
        <v>0.77693756723583718</v>
      </c>
      <c r="O100" s="234">
        <f t="shared" si="71"/>
        <v>0.75430753351635071</v>
      </c>
      <c r="P100" s="235">
        <f t="shared" si="71"/>
        <v>0.76830579208312755</v>
      </c>
      <c r="Q100" s="405">
        <f t="shared" si="51"/>
        <v>1.8557760521787762E-2</v>
      </c>
    </row>
    <row r="101" spans="1:17" ht="20.100000000000001" customHeight="1" thickBot="1">
      <c r="A101" s="56" t="s">
        <v>30</v>
      </c>
      <c r="B101" s="218"/>
      <c r="C101" s="218"/>
      <c r="D101" s="218"/>
      <c r="E101" s="218"/>
      <c r="F101" s="426">
        <f t="shared" ref="F101:P101" si="72">(F65/F29)*10</f>
        <v>1.5982650250253254</v>
      </c>
      <c r="G101" s="244">
        <f t="shared" si="72"/>
        <v>1.4105566833802783</v>
      </c>
      <c r="H101" s="244">
        <f t="shared" si="72"/>
        <v>1.4319033233631784</v>
      </c>
      <c r="I101" s="244">
        <f t="shared" si="72"/>
        <v>1.6533075180593042</v>
      </c>
      <c r="J101" s="244">
        <f t="shared" si="72"/>
        <v>1.8258100794143004</v>
      </c>
      <c r="K101" s="244">
        <f t="shared" si="72"/>
        <v>1.8758368881969858</v>
      </c>
      <c r="L101" s="244">
        <f t="shared" si="72"/>
        <v>1.859554602671472</v>
      </c>
      <c r="M101" s="244">
        <f t="shared" si="72"/>
        <v>1.9161677066320835</v>
      </c>
      <c r="N101" s="244">
        <f t="shared" si="72"/>
        <v>2.0259353336679542</v>
      </c>
      <c r="O101" s="244">
        <f t="shared" si="72"/>
        <v>2.0874383078243151</v>
      </c>
      <c r="P101" s="295">
        <f t="shared" si="72"/>
        <v>2.1383243501390603</v>
      </c>
      <c r="Q101" s="356">
        <f t="shared" si="51"/>
        <v>2.4377267641400385E-2</v>
      </c>
    </row>
    <row r="102" spans="1:17" ht="20.100000000000001" customHeight="1" thickBot="1">
      <c r="A102" s="407"/>
      <c r="B102" s="115" t="s">
        <v>126</v>
      </c>
      <c r="C102" s="115"/>
      <c r="D102" s="115"/>
      <c r="E102" s="420"/>
      <c r="F102" s="120">
        <f t="shared" ref="F102:P102" si="73">(F66/F30)*10</f>
        <v>2.1823450012724086</v>
      </c>
      <c r="G102" s="119">
        <f t="shared" si="73"/>
        <v>2.0436862651958303</v>
      </c>
      <c r="H102" s="119">
        <f t="shared" si="73"/>
        <v>2.1224382624989597</v>
      </c>
      <c r="I102" s="119">
        <f t="shared" si="73"/>
        <v>2.2343043941386829</v>
      </c>
      <c r="J102" s="119">
        <f t="shared" si="73"/>
        <v>2.2499043981326583</v>
      </c>
      <c r="K102" s="119">
        <f t="shared" si="73"/>
        <v>2.320414067491309</v>
      </c>
      <c r="L102" s="119">
        <f t="shared" si="73"/>
        <v>2.3991205659258279</v>
      </c>
      <c r="M102" s="119">
        <f t="shared" si="73"/>
        <v>2.4428148414226714</v>
      </c>
      <c r="N102" s="119">
        <f t="shared" si="73"/>
        <v>2.5183948646005798</v>
      </c>
      <c r="O102" s="119">
        <f t="shared" si="73"/>
        <v>2.4855213413599704</v>
      </c>
      <c r="P102" s="231">
        <f t="shared" si="73"/>
        <v>2.4888775661042617</v>
      </c>
      <c r="Q102" s="343">
        <f t="shared" si="51"/>
        <v>1.3503101697187327E-3</v>
      </c>
    </row>
    <row r="103" spans="1:17" ht="20.100000000000001" customHeight="1">
      <c r="A103" s="204"/>
      <c r="B103" s="1"/>
      <c r="C103" s="1" t="s">
        <v>37</v>
      </c>
      <c r="D103" s="1"/>
      <c r="E103" s="351"/>
      <c r="F103" s="19">
        <f t="shared" ref="F103:P103" si="74">(F67/F31)*10</f>
        <v>2.7257506335145667</v>
      </c>
      <c r="G103" s="122">
        <f t="shared" si="74"/>
        <v>2.1828344198882377</v>
      </c>
      <c r="H103" s="122">
        <f t="shared" si="74"/>
        <v>2.2181868293887348</v>
      </c>
      <c r="I103" s="122">
        <f t="shared" si="74"/>
        <v>2.2687693297789915</v>
      </c>
      <c r="J103" s="122">
        <f t="shared" si="74"/>
        <v>2.2477450845558828</v>
      </c>
      <c r="K103" s="122">
        <f t="shared" si="74"/>
        <v>2.2976910895296485</v>
      </c>
      <c r="L103" s="122">
        <f t="shared" si="74"/>
        <v>2.2968958488958253</v>
      </c>
      <c r="M103" s="122">
        <f t="shared" si="74"/>
        <v>2.3467600693785311</v>
      </c>
      <c r="N103" s="122">
        <f t="shared" si="74"/>
        <v>2.3782065968905739</v>
      </c>
      <c r="O103" s="122">
        <f t="shared" si="74"/>
        <v>2.4250910142965623</v>
      </c>
      <c r="P103" s="19">
        <f t="shared" si="74"/>
        <v>2.465029608946836</v>
      </c>
      <c r="Q103" s="406">
        <f t="shared" si="51"/>
        <v>1.6468905461619783E-2</v>
      </c>
    </row>
    <row r="104" spans="1:17" ht="20.100000000000001" customHeight="1" thickBot="1">
      <c r="A104" s="204"/>
      <c r="B104" s="1"/>
      <c r="C104" s="1" t="s">
        <v>38</v>
      </c>
      <c r="D104" s="1"/>
      <c r="E104" s="351"/>
      <c r="F104" s="19">
        <f t="shared" ref="F104:P104" si="75">(F68/F32)*10</f>
        <v>1.9797704556197724</v>
      </c>
      <c r="G104" s="122">
        <f t="shared" si="75"/>
        <v>2.005809115918467</v>
      </c>
      <c r="H104" s="122">
        <f t="shared" si="75"/>
        <v>2.0949458269903736</v>
      </c>
      <c r="I104" s="122">
        <f t="shared" si="75"/>
        <v>2.224114732565595</v>
      </c>
      <c r="J104" s="122">
        <f t="shared" si="75"/>
        <v>2.2505867822914496</v>
      </c>
      <c r="K104" s="122">
        <f t="shared" si="75"/>
        <v>2.328256978642421</v>
      </c>
      <c r="L104" s="122">
        <f t="shared" si="75"/>
        <v>2.4405313432034421</v>
      </c>
      <c r="M104" s="122">
        <f t="shared" si="75"/>
        <v>2.4774626300140432</v>
      </c>
      <c r="N104" s="122">
        <f t="shared" si="75"/>
        <v>2.5730371049352292</v>
      </c>
      <c r="O104" s="122">
        <f t="shared" si="75"/>
        <v>2.508320027970337</v>
      </c>
      <c r="P104" s="19">
        <f t="shared" si="75"/>
        <v>2.4980432500669298</v>
      </c>
      <c r="Q104" s="396">
        <f t="shared" si="51"/>
        <v>-4.0970760464416819E-3</v>
      </c>
    </row>
    <row r="105" spans="1:17" ht="20.100000000000001" customHeight="1" thickBot="1">
      <c r="A105" s="47"/>
      <c r="B105" s="115" t="s">
        <v>98</v>
      </c>
      <c r="C105" s="115"/>
      <c r="D105" s="115"/>
      <c r="E105" s="420"/>
      <c r="F105" s="120"/>
      <c r="G105" s="119"/>
      <c r="H105" s="119"/>
      <c r="I105" s="119"/>
      <c r="J105" s="119"/>
      <c r="K105" s="119"/>
      <c r="L105" s="119"/>
      <c r="M105" s="119">
        <f t="shared" ref="M105:P105" si="76">(M69/M33)*10</f>
        <v>1.0478917477743397</v>
      </c>
      <c r="N105" s="119">
        <f t="shared" si="76"/>
        <v>1.1086248479879424</v>
      </c>
      <c r="O105" s="119">
        <f t="shared" si="76"/>
        <v>1.0498889536117444</v>
      </c>
      <c r="P105" s="120">
        <f t="shared" si="76"/>
        <v>1.1865947684959641</v>
      </c>
      <c r="Q105" s="343">
        <f t="shared" si="51"/>
        <v>0.13020978496243366</v>
      </c>
    </row>
    <row r="106" spans="1:17" ht="20.100000000000001" customHeight="1">
      <c r="A106" s="47"/>
      <c r="B106" s="1"/>
      <c r="C106" s="1" t="s">
        <v>37</v>
      </c>
      <c r="D106" s="1"/>
      <c r="E106" s="351"/>
      <c r="F106" s="19"/>
      <c r="G106" s="122"/>
      <c r="H106" s="122"/>
      <c r="I106" s="122"/>
      <c r="J106" s="122"/>
      <c r="K106" s="122"/>
      <c r="L106" s="122"/>
      <c r="M106" s="122">
        <f t="shared" ref="M106:P106" si="77">(M70/M34)*10</f>
        <v>0.94235106974780036</v>
      </c>
      <c r="N106" s="122">
        <f t="shared" si="77"/>
        <v>0.96849704618371679</v>
      </c>
      <c r="O106" s="122">
        <f t="shared" si="77"/>
        <v>0.90905760674039593</v>
      </c>
      <c r="P106" s="19">
        <f t="shared" si="77"/>
        <v>1.2116221682948174</v>
      </c>
      <c r="Q106" s="406">
        <f t="shared" si="51"/>
        <v>0.33283321025091683</v>
      </c>
    </row>
    <row r="107" spans="1:17" ht="20.100000000000001" customHeight="1" thickBot="1">
      <c r="A107" s="209"/>
      <c r="B107" s="1"/>
      <c r="C107" s="1" t="s">
        <v>38</v>
      </c>
      <c r="D107" s="1"/>
      <c r="E107" s="351"/>
      <c r="F107" s="19"/>
      <c r="G107" s="122"/>
      <c r="H107" s="122"/>
      <c r="I107" s="122"/>
      <c r="J107" s="122"/>
      <c r="K107" s="122"/>
      <c r="L107" s="122"/>
      <c r="M107" s="122">
        <f t="shared" ref="M107:P107" si="78">(M71/M35)*10</f>
        <v>1.0570281628118927</v>
      </c>
      <c r="N107" s="122">
        <f t="shared" si="78"/>
        <v>1.1205545745067331</v>
      </c>
      <c r="O107" s="122">
        <f t="shared" si="78"/>
        <v>1.0639500286871793</v>
      </c>
      <c r="P107" s="19">
        <f t="shared" si="78"/>
        <v>1.1841071305434916</v>
      </c>
      <c r="Q107" s="338">
        <f t="shared" si="51"/>
        <v>0.11293491105458744</v>
      </c>
    </row>
    <row r="108" spans="1:17" ht="20.100000000000001" customHeight="1" thickBot="1">
      <c r="A108" s="209"/>
      <c r="B108" s="115" t="s">
        <v>99</v>
      </c>
      <c r="C108" s="115"/>
      <c r="D108" s="115"/>
      <c r="E108" s="420"/>
      <c r="F108" s="120">
        <f t="shared" ref="F108:P108" si="79">(F72/F36)*10</f>
        <v>0.53688674702468553</v>
      </c>
      <c r="G108" s="119">
        <f t="shared" si="79"/>
        <v>0.52866738916574696</v>
      </c>
      <c r="H108" s="119">
        <f t="shared" si="79"/>
        <v>0.59973101603998402</v>
      </c>
      <c r="I108" s="119">
        <f t="shared" si="79"/>
        <v>0.74780303814057292</v>
      </c>
      <c r="J108" s="119">
        <f t="shared" si="79"/>
        <v>0.76918865018021698</v>
      </c>
      <c r="K108" s="119">
        <f t="shared" si="79"/>
        <v>0.74336596991580528</v>
      </c>
      <c r="L108" s="119">
        <f t="shared" si="79"/>
        <v>0.66557920798544545</v>
      </c>
      <c r="M108" s="119">
        <f t="shared" si="79"/>
        <v>0.54212686838269886</v>
      </c>
      <c r="N108" s="119">
        <f t="shared" si="79"/>
        <v>0.68209012339327035</v>
      </c>
      <c r="O108" s="119">
        <f t="shared" si="79"/>
        <v>0.70668851620158968</v>
      </c>
      <c r="P108" s="231">
        <f t="shared" si="79"/>
        <v>0.74671413875310044</v>
      </c>
      <c r="Q108" s="343">
        <f t="shared" si="51"/>
        <v>5.6638280704837535E-2</v>
      </c>
    </row>
    <row r="109" spans="1:17" ht="20.100000000000001" customHeight="1">
      <c r="A109" s="47"/>
      <c r="B109" s="9"/>
      <c r="C109" s="1" t="s">
        <v>37</v>
      </c>
      <c r="D109" s="1"/>
      <c r="E109" s="351"/>
      <c r="F109" s="19">
        <f t="shared" ref="F109:P109" si="80">(F73/F37)*10</f>
        <v>0.46299291750909766</v>
      </c>
      <c r="G109" s="122">
        <f t="shared" si="80"/>
        <v>0.48720721220462554</v>
      </c>
      <c r="H109" s="122">
        <f t="shared" si="80"/>
        <v>0.52014299531616837</v>
      </c>
      <c r="I109" s="122">
        <f t="shared" si="80"/>
        <v>0.68487379924305847</v>
      </c>
      <c r="J109" s="122">
        <f t="shared" si="80"/>
        <v>0.71657450252654475</v>
      </c>
      <c r="K109" s="122">
        <f t="shared" si="80"/>
        <v>0.72608404794738857</v>
      </c>
      <c r="L109" s="122">
        <f t="shared" si="80"/>
        <v>0.7192709256221923</v>
      </c>
      <c r="M109" s="122">
        <f t="shared" si="80"/>
        <v>0.68455337225708079</v>
      </c>
      <c r="N109" s="122">
        <f t="shared" si="80"/>
        <v>0.83380425172029349</v>
      </c>
      <c r="O109" s="122">
        <f t="shared" si="80"/>
        <v>0.88172496866650862</v>
      </c>
      <c r="P109" s="19">
        <f t="shared" si="80"/>
        <v>0.9152784388386479</v>
      </c>
      <c r="Q109" s="406">
        <f t="shared" si="51"/>
        <v>3.8054349558552733E-2</v>
      </c>
    </row>
    <row r="110" spans="1:17" ht="20.100000000000001" customHeight="1" thickBot="1">
      <c r="A110" s="48"/>
      <c r="B110" s="114"/>
      <c r="C110" s="114" t="s">
        <v>38</v>
      </c>
      <c r="D110" s="114"/>
      <c r="E110" s="352"/>
      <c r="F110" s="339">
        <f t="shared" ref="F110:P110" si="81">(F74/F38)*10</f>
        <v>0.54977621221005701</v>
      </c>
      <c r="G110" s="127">
        <f t="shared" si="81"/>
        <v>0.53474386794078066</v>
      </c>
      <c r="H110" s="127">
        <f t="shared" si="81"/>
        <v>0.61567324943449975</v>
      </c>
      <c r="I110" s="127">
        <f t="shared" si="81"/>
        <v>0.75769104065889492</v>
      </c>
      <c r="J110" s="127">
        <f t="shared" si="81"/>
        <v>0.77474286690129679</v>
      </c>
      <c r="K110" s="127">
        <f t="shared" si="81"/>
        <v>0.74500181074728666</v>
      </c>
      <c r="L110" s="127">
        <f t="shared" si="81"/>
        <v>0.65993129392291527</v>
      </c>
      <c r="M110" s="127">
        <f t="shared" si="81"/>
        <v>0.52840853330299642</v>
      </c>
      <c r="N110" s="127">
        <f t="shared" si="81"/>
        <v>0.66342005238736468</v>
      </c>
      <c r="O110" s="127">
        <f t="shared" si="81"/>
        <v>0.6795859831542761</v>
      </c>
      <c r="P110" s="339">
        <f t="shared" si="81"/>
        <v>0.71537191475530881</v>
      </c>
      <c r="Q110" s="405">
        <f t="shared" si="51"/>
        <v>5.2658430997845902E-2</v>
      </c>
    </row>
    <row r="111" spans="1:17" ht="20.100000000000001" customHeight="1"/>
  </sheetData>
  <mergeCells count="14">
    <mergeCell ref="S4:V5"/>
    <mergeCell ref="S40:V41"/>
    <mergeCell ref="A40:E42"/>
    <mergeCell ref="A76:E78"/>
    <mergeCell ref="F76:P76"/>
    <mergeCell ref="Q76:Q78"/>
    <mergeCell ref="F5:P5"/>
    <mergeCell ref="F77:P77"/>
    <mergeCell ref="F40:P40"/>
    <mergeCell ref="Q40:Q42"/>
    <mergeCell ref="F41:P41"/>
    <mergeCell ref="A4:E6"/>
    <mergeCell ref="F4:P4"/>
    <mergeCell ref="Q4:Q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F30:P30 F66:P66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9E798FAE-198A-4FF2-9A53-6538DB0499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Q43:Q74</xm:sqref>
        </x14:conditionalFormatting>
        <x14:conditionalFormatting xmlns:xm="http://schemas.microsoft.com/office/excel/2006/main">
          <x14:cfRule type="iconSet" priority="2" id="{E9FD2D2C-4359-46CA-AF82-C378CC709BD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Q7:Q38</xm:sqref>
        </x14:conditionalFormatting>
        <x14:conditionalFormatting xmlns:xm="http://schemas.microsoft.com/office/excel/2006/main">
          <x14:cfRule type="iconSet" priority="1" id="{C0625295-8465-4D2F-87CB-F70B25CBA7A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Q79:Q110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100"/>
  <sheetViews>
    <sheetView showGridLines="0" workbookViewId="0">
      <pane xSplit="1" topLeftCell="B1" activePane="topRight" state="frozen"/>
      <selection pane="topRight" activeCell="A2" sqref="A2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225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226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24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226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24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225">
        <v>2020</v>
      </c>
      <c r="AW6" s="512"/>
    </row>
    <row r="7" spans="1:50" ht="20.100000000000001" customHeight="1">
      <c r="A7" s="47" t="s">
        <v>134</v>
      </c>
      <c r="B7" s="79">
        <v>73008.330000000016</v>
      </c>
      <c r="C7" s="60">
        <v>83465.219999999987</v>
      </c>
      <c r="D7" s="60">
        <v>85425.14999999998</v>
      </c>
      <c r="E7" s="60">
        <v>85727.299999999988</v>
      </c>
      <c r="F7" s="60">
        <v>88191.72</v>
      </c>
      <c r="G7" s="60">
        <v>90849.93</v>
      </c>
      <c r="H7" s="60">
        <v>109382.42</v>
      </c>
      <c r="I7" s="60">
        <v>162416.84000000005</v>
      </c>
      <c r="J7" s="60">
        <v>170435.77</v>
      </c>
      <c r="K7" s="60">
        <v>190183.01</v>
      </c>
      <c r="L7" s="80">
        <v>243519.30999999991</v>
      </c>
      <c r="M7" s="42">
        <f t="shared" ref="M7:M33" si="0">(L7-K7)/K7</f>
        <v>0.280447238688671</v>
      </c>
      <c r="O7" s="361">
        <f>B7/$B$33</f>
        <v>3.7697127349679796E-2</v>
      </c>
      <c r="P7" s="362">
        <f>G7/$G$33</f>
        <v>4.4171590810170504E-2</v>
      </c>
      <c r="Q7" s="362">
        <f>K7/$K$33</f>
        <v>8.4245093670286264E-2</v>
      </c>
      <c r="R7" s="363">
        <f>L7/$L$33</f>
        <v>9.9763371035489601E-2</v>
      </c>
      <c r="T7" s="79">
        <v>19592.935000000001</v>
      </c>
      <c r="U7" s="60">
        <v>23235.275000000001</v>
      </c>
      <c r="V7" s="60">
        <v>23869.862000000001</v>
      </c>
      <c r="W7" s="60">
        <v>24028.196000000004</v>
      </c>
      <c r="X7" s="60">
        <v>24539.105</v>
      </c>
      <c r="Y7" s="60">
        <v>25194.382000000009</v>
      </c>
      <c r="Z7" s="60">
        <v>25889.493000000009</v>
      </c>
      <c r="AA7" s="60">
        <v>40198.060999999994</v>
      </c>
      <c r="AB7" s="60">
        <v>45728.65400000001</v>
      </c>
      <c r="AC7" s="60">
        <v>49587.636000000006</v>
      </c>
      <c r="AD7" s="80">
        <v>63443.213999999993</v>
      </c>
      <c r="AE7" s="42">
        <f t="shared" ref="AE7:AE33" si="1">(AD7-AC7)/AC7</f>
        <v>0.27941598183869837</v>
      </c>
      <c r="AG7" s="361">
        <f>T7/$T$33</f>
        <v>6.3297498058343726E-2</v>
      </c>
      <c r="AH7" s="362">
        <f>Y7/$Y$33</f>
        <v>6.5302090018543396E-2</v>
      </c>
      <c r="AI7" s="362">
        <f>AC7/$AC$33</f>
        <v>0.10522832471054439</v>
      </c>
      <c r="AJ7" s="363">
        <f>AD7/$AD$33</f>
        <v>0.12154841657632179</v>
      </c>
      <c r="AL7" s="52">
        <f t="shared" ref="AL7:AL33" si="2">(T7/B7)*10</f>
        <v>2.6836574675793838</v>
      </c>
      <c r="AM7" s="73">
        <f t="shared" ref="AM7:AM33" si="3">(U7/C7)*10</f>
        <v>2.7838272037143144</v>
      </c>
      <c r="AN7" s="73">
        <f t="shared" ref="AN7:AN33" si="4">(V7/D7)*10</f>
        <v>2.7942429132404225</v>
      </c>
      <c r="AO7" s="73">
        <f t="shared" ref="AO7:AO33" si="5">(W7/E7)*10</f>
        <v>2.802863965154625</v>
      </c>
      <c r="AP7" s="73">
        <f t="shared" ref="AP7:AP33" si="6">(X7/F7)*10</f>
        <v>2.7824726629665459</v>
      </c>
      <c r="AQ7" s="73">
        <f t="shared" ref="AQ7:AQ33" si="7">(Y7/G7)*10</f>
        <v>2.773186726726153</v>
      </c>
      <c r="AR7" s="73">
        <f t="shared" ref="AR7:AR33" si="8">(Z7/H7)*10</f>
        <v>2.3668787909428231</v>
      </c>
      <c r="AS7" s="73">
        <f t="shared" ref="AS7:AS33" si="9">(AA7/I7)*10</f>
        <v>2.4749934181701834</v>
      </c>
      <c r="AT7" s="73">
        <f t="shared" ref="AT7:AU22" si="10">(AB7/J7)*10</f>
        <v>2.6830432367571673</v>
      </c>
      <c r="AU7" s="73">
        <f t="shared" si="10"/>
        <v>2.607364138363359</v>
      </c>
      <c r="AV7" s="17">
        <f t="shared" ref="AV7:AV33" si="11">(AD7/L7)*10</f>
        <v>2.6052641985557541</v>
      </c>
      <c r="AW7" s="42">
        <f>(AV7-AU7)/AU7</f>
        <v>-8.0538800726278822E-4</v>
      </c>
      <c r="AX7" s="8"/>
    </row>
    <row r="8" spans="1:50" ht="20.100000000000001" customHeight="1">
      <c r="A8" s="47" t="s">
        <v>133</v>
      </c>
      <c r="B8" s="81">
        <v>92134.309999999983</v>
      </c>
      <c r="C8" s="61">
        <v>92917.29</v>
      </c>
      <c r="D8" s="61">
        <v>100770.94</v>
      </c>
      <c r="E8" s="61">
        <v>105503.39</v>
      </c>
      <c r="F8" s="61">
        <v>123593.29000000001</v>
      </c>
      <c r="G8" s="61">
        <v>134814.87000000002</v>
      </c>
      <c r="H8" s="61">
        <v>149189.27000000002</v>
      </c>
      <c r="I8" s="61">
        <v>162979.47999999998</v>
      </c>
      <c r="J8" s="61">
        <v>170434.60000000003</v>
      </c>
      <c r="K8" s="61">
        <v>188660.77999999997</v>
      </c>
      <c r="L8" s="82">
        <v>220258.18</v>
      </c>
      <c r="M8" s="42">
        <f t="shared" si="0"/>
        <v>0.16748261085319391</v>
      </c>
      <c r="O8" s="361">
        <f t="shared" ref="O8:O32" si="12">B8/$B$33</f>
        <v>4.7572637496911319E-2</v>
      </c>
      <c r="P8" s="362">
        <f t="shared" ref="P8:P32" si="13">G8/$G$33</f>
        <v>6.5547516357649729E-2</v>
      </c>
      <c r="Q8" s="362">
        <f t="shared" ref="Q8:Q32" si="14">K8/$K$33</f>
        <v>8.3570793642446115E-2</v>
      </c>
      <c r="R8" s="363">
        <f t="shared" ref="R8:R32" si="15">L8/$L$33</f>
        <v>9.0233906029635436E-2</v>
      </c>
      <c r="T8" s="81">
        <v>22241.272999999997</v>
      </c>
      <c r="U8" s="61">
        <v>21295.120000000003</v>
      </c>
      <c r="V8" s="61">
        <v>24383.998999999996</v>
      </c>
      <c r="W8" s="61">
        <v>25626.744999999992</v>
      </c>
      <c r="X8" s="61">
        <v>30015.255000000001</v>
      </c>
      <c r="Y8" s="61">
        <v>36814.064000000006</v>
      </c>
      <c r="Z8" s="61">
        <v>40145.170000000006</v>
      </c>
      <c r="AA8" s="61">
        <v>44024.689000000006</v>
      </c>
      <c r="AB8" s="61">
        <v>46216.031999999999</v>
      </c>
      <c r="AC8" s="61">
        <v>52114.444000000003</v>
      </c>
      <c r="AD8" s="82">
        <v>59091.21100000001</v>
      </c>
      <c r="AE8" s="42">
        <f t="shared" si="1"/>
        <v>0.13387396016352024</v>
      </c>
      <c r="AG8" s="361">
        <f t="shared" ref="AG8:AG32" si="16">T8/$T$33</f>
        <v>7.1853294798997311E-2</v>
      </c>
      <c r="AH8" s="362">
        <f t="shared" ref="AH8:AH32" si="17">Y8/$Y$33</f>
        <v>9.5419499524791576E-2</v>
      </c>
      <c r="AI8" s="362">
        <f t="shared" ref="AI8:AI32" si="18">AC8/$AC$33</f>
        <v>0.11059038255708502</v>
      </c>
      <c r="AJ8" s="363">
        <f t="shared" ref="AJ8:AJ32" si="19">AD8/$AD$33</f>
        <v>0.11321058120774478</v>
      </c>
      <c r="AL8" s="52">
        <f t="shared" si="2"/>
        <v>2.4140054882920383</v>
      </c>
      <c r="AM8" s="74">
        <f t="shared" si="3"/>
        <v>2.2918361049918703</v>
      </c>
      <c r="AN8" s="74">
        <f t="shared" si="4"/>
        <v>2.4197451169950379</v>
      </c>
      <c r="AO8" s="74">
        <f t="shared" si="5"/>
        <v>2.4289973052050735</v>
      </c>
      <c r="AP8" s="74">
        <f t="shared" si="6"/>
        <v>2.4285505305344652</v>
      </c>
      <c r="AQ8" s="74">
        <f t="shared" si="7"/>
        <v>2.7307124206699158</v>
      </c>
      <c r="AR8" s="74">
        <f t="shared" si="8"/>
        <v>2.6908885605513051</v>
      </c>
      <c r="AS8" s="74">
        <f t="shared" si="9"/>
        <v>2.7012412237417873</v>
      </c>
      <c r="AT8" s="74">
        <f t="shared" si="10"/>
        <v>2.7116578441231995</v>
      </c>
      <c r="AU8" s="74">
        <f t="shared" si="10"/>
        <v>2.7623358707623287</v>
      </c>
      <c r="AV8" s="17">
        <f t="shared" si="11"/>
        <v>2.6828157301581266</v>
      </c>
      <c r="AW8" s="42">
        <f t="shared" ref="AW8:AW33" si="20">(AV8-AU8)/AU8</f>
        <v>-2.878728160680067E-2</v>
      </c>
      <c r="AX8" s="8"/>
    </row>
    <row r="9" spans="1:50" ht="20.100000000000001" customHeight="1">
      <c r="A9" s="47" t="s">
        <v>132</v>
      </c>
      <c r="B9" s="81">
        <v>130534.44000000002</v>
      </c>
      <c r="C9" s="61">
        <v>113259.88999999998</v>
      </c>
      <c r="D9" s="61">
        <v>113439.2</v>
      </c>
      <c r="E9" s="61">
        <v>93893.81</v>
      </c>
      <c r="F9" s="61">
        <v>105876.77</v>
      </c>
      <c r="G9" s="61">
        <v>95089.49000000002</v>
      </c>
      <c r="H9" s="61">
        <v>106535.62999999999</v>
      </c>
      <c r="I9" s="61">
        <v>119575.04999999999</v>
      </c>
      <c r="J9" s="61">
        <v>139321.54</v>
      </c>
      <c r="K9" s="61">
        <v>131947.97</v>
      </c>
      <c r="L9" s="82">
        <v>195938.93000000002</v>
      </c>
      <c r="M9" s="42">
        <f t="shared" si="0"/>
        <v>0.48497115946535607</v>
      </c>
      <c r="O9" s="361">
        <f t="shared" si="12"/>
        <v>6.7400163901833343E-2</v>
      </c>
      <c r="P9" s="362">
        <f t="shared" si="13"/>
        <v>4.6232881441161278E-2</v>
      </c>
      <c r="Q9" s="362">
        <f t="shared" si="14"/>
        <v>5.8448801984226251E-2</v>
      </c>
      <c r="R9" s="363">
        <f t="shared" si="15"/>
        <v>8.027095746077316E-2</v>
      </c>
      <c r="T9" s="81">
        <v>35093.07499999999</v>
      </c>
      <c r="U9" s="61">
        <v>21325.054000000004</v>
      </c>
      <c r="V9" s="61">
        <v>21059.380000000005</v>
      </c>
      <c r="W9" s="61">
        <v>18094.733999999997</v>
      </c>
      <c r="X9" s="61">
        <v>22396.116000000002</v>
      </c>
      <c r="Y9" s="61">
        <v>21174.558999999997</v>
      </c>
      <c r="Z9" s="61">
        <v>23576.189999999995</v>
      </c>
      <c r="AA9" s="61">
        <v>26956.571999999996</v>
      </c>
      <c r="AB9" s="61">
        <v>31428.270999999997</v>
      </c>
      <c r="AC9" s="61">
        <v>30497.572</v>
      </c>
      <c r="AD9" s="82">
        <v>45742.661999999997</v>
      </c>
      <c r="AE9" s="42">
        <f t="shared" si="1"/>
        <v>0.49987881002461432</v>
      </c>
      <c r="AG9" s="361">
        <f t="shared" si="16"/>
        <v>0.1133726951410705</v>
      </c>
      <c r="AH9" s="362">
        <f t="shared" si="17"/>
        <v>5.4882987720078137E-2</v>
      </c>
      <c r="AI9" s="362">
        <f t="shared" si="18"/>
        <v>6.4717914951606198E-2</v>
      </c>
      <c r="AJ9" s="363">
        <f t="shared" si="19"/>
        <v>8.763660895373121E-2</v>
      </c>
      <c r="AL9" s="52">
        <f t="shared" si="2"/>
        <v>2.6884150267163198</v>
      </c>
      <c r="AM9" s="74">
        <f t="shared" si="3"/>
        <v>1.8828425491142544</v>
      </c>
      <c r="AN9" s="74">
        <f t="shared" si="4"/>
        <v>1.8564464488466073</v>
      </c>
      <c r="AO9" s="74">
        <f t="shared" si="5"/>
        <v>1.9271487651848398</v>
      </c>
      <c r="AP9" s="74">
        <f t="shared" si="6"/>
        <v>2.1153002684158198</v>
      </c>
      <c r="AQ9" s="74">
        <f t="shared" si="7"/>
        <v>2.2268032986610815</v>
      </c>
      <c r="AR9" s="74">
        <f t="shared" si="8"/>
        <v>2.2129863971330526</v>
      </c>
      <c r="AS9" s="74">
        <f t="shared" si="9"/>
        <v>2.2543642674621505</v>
      </c>
      <c r="AT9" s="74">
        <f t="shared" si="10"/>
        <v>2.2558084701044789</v>
      </c>
      <c r="AU9" s="74">
        <f t="shared" si="10"/>
        <v>2.3113331717039678</v>
      </c>
      <c r="AV9" s="17">
        <f t="shared" si="11"/>
        <v>2.3345366844659194</v>
      </c>
      <c r="AW9" s="42">
        <f t="shared" si="20"/>
        <v>1.0039016895537172E-2</v>
      </c>
      <c r="AX9" s="8"/>
    </row>
    <row r="10" spans="1:50" ht="20.100000000000001" customHeight="1">
      <c r="A10" s="47" t="s">
        <v>135</v>
      </c>
      <c r="B10" s="81">
        <v>56599.219999999994</v>
      </c>
      <c r="C10" s="61">
        <v>62044.19000000001</v>
      </c>
      <c r="D10" s="61">
        <v>68435.34</v>
      </c>
      <c r="E10" s="61">
        <v>74085.14</v>
      </c>
      <c r="F10" s="61">
        <v>76315.58</v>
      </c>
      <c r="G10" s="61">
        <v>84918.950000000012</v>
      </c>
      <c r="H10" s="61">
        <v>89293.24000000002</v>
      </c>
      <c r="I10" s="61">
        <v>96018.550000000017</v>
      </c>
      <c r="J10" s="61">
        <v>110396.00000000001</v>
      </c>
      <c r="K10" s="61">
        <v>114012.49000000002</v>
      </c>
      <c r="L10" s="82">
        <v>120605.22000000003</v>
      </c>
      <c r="M10" s="42">
        <f t="shared" si="0"/>
        <v>5.7824629564708296E-2</v>
      </c>
      <c r="O10" s="361">
        <f t="shared" si="12"/>
        <v>2.9224446090364526E-2</v>
      </c>
      <c r="P10" s="362">
        <f t="shared" si="13"/>
        <v>4.1287925168784712E-2</v>
      </c>
      <c r="Q10" s="362">
        <f t="shared" si="14"/>
        <v>5.0503948273994487E-2</v>
      </c>
      <c r="R10" s="363">
        <f t="shared" si="15"/>
        <v>4.9408744266222084E-2</v>
      </c>
      <c r="T10" s="81">
        <v>17713.506999999994</v>
      </c>
      <c r="U10" s="61">
        <v>19333.904000000002</v>
      </c>
      <c r="V10" s="61">
        <v>22036.472000000002</v>
      </c>
      <c r="W10" s="61">
        <v>23462.213000000003</v>
      </c>
      <c r="X10" s="61">
        <v>22450.537</v>
      </c>
      <c r="Y10" s="61">
        <v>25639.240999999998</v>
      </c>
      <c r="Z10" s="61">
        <v>27481.67</v>
      </c>
      <c r="AA10" s="61">
        <v>30746.494999999995</v>
      </c>
      <c r="AB10" s="61">
        <v>33793.122000000003</v>
      </c>
      <c r="AC10" s="61">
        <v>35690.163999999997</v>
      </c>
      <c r="AD10" s="82">
        <v>37399.476999999999</v>
      </c>
      <c r="AE10" s="42">
        <f t="shared" si="1"/>
        <v>4.7893111390578148E-2</v>
      </c>
      <c r="AG10" s="361">
        <f t="shared" si="16"/>
        <v>5.7225764028664292E-2</v>
      </c>
      <c r="AH10" s="362">
        <f t="shared" si="17"/>
        <v>6.6455133679767492E-2</v>
      </c>
      <c r="AI10" s="362">
        <f t="shared" si="18"/>
        <v>7.573694713667295E-2</v>
      </c>
      <c r="AJ10" s="363">
        <f t="shared" si="19"/>
        <v>7.1652221309793138E-2</v>
      </c>
      <c r="AL10" s="52">
        <f t="shared" si="2"/>
        <v>3.1296380056120912</v>
      </c>
      <c r="AM10" s="74">
        <f t="shared" si="3"/>
        <v>3.1161506016921163</v>
      </c>
      <c r="AN10" s="74">
        <f t="shared" si="4"/>
        <v>3.2200427439974733</v>
      </c>
      <c r="AO10" s="74">
        <f t="shared" si="5"/>
        <v>3.1669256479774495</v>
      </c>
      <c r="AP10" s="74">
        <f t="shared" si="6"/>
        <v>2.9418025781891455</v>
      </c>
      <c r="AQ10" s="74">
        <f t="shared" si="7"/>
        <v>3.0192602475654722</v>
      </c>
      <c r="AR10" s="74">
        <f t="shared" si="8"/>
        <v>3.0776876278652217</v>
      </c>
      <c r="AS10" s="74">
        <f t="shared" si="9"/>
        <v>3.2021411487676064</v>
      </c>
      <c r="AT10" s="74">
        <f t="shared" si="10"/>
        <v>3.0610821044240732</v>
      </c>
      <c r="AU10" s="74">
        <f t="shared" si="10"/>
        <v>3.1303731722726158</v>
      </c>
      <c r="AV10" s="17">
        <f t="shared" si="11"/>
        <v>3.1009832741899555</v>
      </c>
      <c r="AW10" s="42">
        <f t="shared" si="20"/>
        <v>-9.3886244435591078E-3</v>
      </c>
      <c r="AX10" s="8"/>
    </row>
    <row r="11" spans="1:50" ht="20.100000000000001" customHeight="1">
      <c r="A11" s="47" t="s">
        <v>136</v>
      </c>
      <c r="B11" s="81">
        <v>172166.16</v>
      </c>
      <c r="C11" s="61">
        <v>173463.21999999997</v>
      </c>
      <c r="D11" s="61">
        <v>189810.75</v>
      </c>
      <c r="E11" s="61">
        <v>160288.61999999997</v>
      </c>
      <c r="F11" s="61">
        <v>191336.37000000002</v>
      </c>
      <c r="G11" s="61">
        <v>173650.50000000003</v>
      </c>
      <c r="H11" s="61">
        <v>192778.49</v>
      </c>
      <c r="I11" s="61">
        <v>218653.77000000005</v>
      </c>
      <c r="J11" s="61">
        <v>223101.17</v>
      </c>
      <c r="K11" s="61">
        <v>193045.72</v>
      </c>
      <c r="L11" s="82">
        <v>155069.07999999999</v>
      </c>
      <c r="M11" s="42">
        <f t="shared" si="0"/>
        <v>-0.19672355336342093</v>
      </c>
      <c r="O11" s="361">
        <f t="shared" si="12"/>
        <v>8.8896289763446809E-2</v>
      </c>
      <c r="P11" s="362">
        <f t="shared" si="13"/>
        <v>8.4429551348928003E-2</v>
      </c>
      <c r="Q11" s="362">
        <f t="shared" si="14"/>
        <v>8.5513184190574396E-2</v>
      </c>
      <c r="R11" s="363">
        <f t="shared" si="15"/>
        <v>6.3527669178152738E-2</v>
      </c>
      <c r="T11" s="81">
        <v>23036.265000000003</v>
      </c>
      <c r="U11" s="61">
        <v>21603.091</v>
      </c>
      <c r="V11" s="61">
        <v>25109.201000000005</v>
      </c>
      <c r="W11" s="61">
        <v>25549.050999999999</v>
      </c>
      <c r="X11" s="61">
        <v>29485.033999999996</v>
      </c>
      <c r="Y11" s="61">
        <v>27559.381000000005</v>
      </c>
      <c r="Z11" s="61">
        <v>30142.708999999992</v>
      </c>
      <c r="AA11" s="61">
        <v>31862.298999999995</v>
      </c>
      <c r="AB11" s="61">
        <v>34304.268000000004</v>
      </c>
      <c r="AC11" s="61">
        <v>31811.731</v>
      </c>
      <c r="AD11" s="82">
        <v>31906.324000000001</v>
      </c>
      <c r="AE11" s="42">
        <f t="shared" si="1"/>
        <v>2.9735257097452746E-3</v>
      </c>
      <c r="AG11" s="361">
        <f t="shared" si="16"/>
        <v>7.4421618767631884E-2</v>
      </c>
      <c r="AH11" s="362">
        <f t="shared" si="17"/>
        <v>7.1432003329842911E-2</v>
      </c>
      <c r="AI11" s="362">
        <f t="shared" si="18"/>
        <v>6.7506649425120607E-2</v>
      </c>
      <c r="AJ11" s="363">
        <f t="shared" si="19"/>
        <v>6.1128100492687749E-2</v>
      </c>
      <c r="AL11" s="52">
        <f t="shared" si="2"/>
        <v>1.3380251380410646</v>
      </c>
      <c r="AM11" s="74">
        <f t="shared" si="3"/>
        <v>1.2453989381725996</v>
      </c>
      <c r="AN11" s="74">
        <f t="shared" si="4"/>
        <v>1.3228545274701251</v>
      </c>
      <c r="AO11" s="74">
        <f t="shared" si="5"/>
        <v>1.5939404182280692</v>
      </c>
      <c r="AP11" s="74">
        <f t="shared" si="6"/>
        <v>1.5410051941510123</v>
      </c>
      <c r="AQ11" s="74">
        <f t="shared" si="7"/>
        <v>1.5870602733651791</v>
      </c>
      <c r="AR11" s="74">
        <f t="shared" si="8"/>
        <v>1.5635929610196653</v>
      </c>
      <c r="AS11" s="74">
        <f t="shared" si="9"/>
        <v>1.4572032762115186</v>
      </c>
      <c r="AT11" s="74">
        <f t="shared" si="10"/>
        <v>1.5376104033878444</v>
      </c>
      <c r="AU11" s="74">
        <f t="shared" si="10"/>
        <v>1.647885847974252</v>
      </c>
      <c r="AV11" s="17">
        <f t="shared" si="11"/>
        <v>2.0575555100991121</v>
      </c>
      <c r="AW11" s="42">
        <f t="shared" si="20"/>
        <v>0.24860318002516224</v>
      </c>
      <c r="AX11" s="8"/>
    </row>
    <row r="12" spans="1:50" ht="20.100000000000001" customHeight="1">
      <c r="A12" s="47" t="s">
        <v>131</v>
      </c>
      <c r="B12" s="81">
        <v>270534.81000000006</v>
      </c>
      <c r="C12" s="61">
        <v>325851.83999999997</v>
      </c>
      <c r="D12" s="61">
        <v>348644.6</v>
      </c>
      <c r="E12" s="61">
        <v>274292.7</v>
      </c>
      <c r="F12" s="61">
        <v>127582.75</v>
      </c>
      <c r="G12" s="61">
        <v>133257</v>
      </c>
      <c r="H12" s="61">
        <v>151972.67000000001</v>
      </c>
      <c r="I12" s="61">
        <v>162269.27000000002</v>
      </c>
      <c r="J12" s="61">
        <v>205276.96000000002</v>
      </c>
      <c r="K12" s="61">
        <v>196501.66000000003</v>
      </c>
      <c r="L12" s="82">
        <v>189587.97</v>
      </c>
      <c r="M12" s="42">
        <f t="shared" si="0"/>
        <v>-3.5183875800336904E-2</v>
      </c>
      <c r="O12" s="361">
        <f t="shared" si="12"/>
        <v>0.13968796690859012</v>
      </c>
      <c r="P12" s="362">
        <f t="shared" si="13"/>
        <v>6.479007387887796E-2</v>
      </c>
      <c r="Q12" s="362">
        <f t="shared" si="14"/>
        <v>8.7044056948445317E-2</v>
      </c>
      <c r="R12" s="363">
        <f t="shared" si="15"/>
        <v>7.7669138414425035E-2</v>
      </c>
      <c r="T12" s="81">
        <v>26654.051999999996</v>
      </c>
      <c r="U12" s="61">
        <v>22708.474999999999</v>
      </c>
      <c r="V12" s="61">
        <v>27124.615999999998</v>
      </c>
      <c r="W12" s="61">
        <v>28359.423999999999</v>
      </c>
      <c r="X12" s="61">
        <v>22526.057000000004</v>
      </c>
      <c r="Y12" s="61">
        <v>23597.650999999998</v>
      </c>
      <c r="Z12" s="61">
        <v>26332.184000000001</v>
      </c>
      <c r="AA12" s="61">
        <v>27531.223999999998</v>
      </c>
      <c r="AB12" s="61">
        <v>30889.813000000002</v>
      </c>
      <c r="AC12" s="61">
        <v>31500.865999999998</v>
      </c>
      <c r="AD12" s="82">
        <v>31466.849000000002</v>
      </c>
      <c r="AE12" s="42">
        <f t="shared" si="1"/>
        <v>-1.0798750739105455E-3</v>
      </c>
      <c r="AG12" s="361">
        <f t="shared" si="16"/>
        <v>8.6109345267413609E-2</v>
      </c>
      <c r="AH12" s="362">
        <f t="shared" si="17"/>
        <v>6.1163474056564276E-2</v>
      </c>
      <c r="AI12" s="362">
        <f t="shared" si="18"/>
        <v>6.6846972824261011E-2</v>
      </c>
      <c r="AJ12" s="363">
        <f t="shared" si="19"/>
        <v>6.0286127222309631E-2</v>
      </c>
      <c r="AL12" s="52">
        <f t="shared" si="2"/>
        <v>0.98523557837159625</v>
      </c>
      <c r="AM12" s="74">
        <f t="shared" si="3"/>
        <v>0.69689571186708665</v>
      </c>
      <c r="AN12" s="74">
        <f t="shared" si="4"/>
        <v>0.77800189648713913</v>
      </c>
      <c r="AO12" s="74">
        <f t="shared" si="5"/>
        <v>1.0339110009125287</v>
      </c>
      <c r="AP12" s="74">
        <f t="shared" si="6"/>
        <v>1.7656036572342269</v>
      </c>
      <c r="AQ12" s="74">
        <f t="shared" si="7"/>
        <v>1.7708376295429131</v>
      </c>
      <c r="AR12" s="74">
        <f t="shared" si="8"/>
        <v>1.7326920689094951</v>
      </c>
      <c r="AS12" s="74">
        <f t="shared" si="9"/>
        <v>1.6966381866387883</v>
      </c>
      <c r="AT12" s="74">
        <f t="shared" si="10"/>
        <v>1.5047871422102119</v>
      </c>
      <c r="AU12" s="74">
        <f t="shared" si="10"/>
        <v>1.6030839637690588</v>
      </c>
      <c r="AV12" s="17">
        <f t="shared" si="11"/>
        <v>1.6597492446382542</v>
      </c>
      <c r="AW12" s="42">
        <f t="shared" si="20"/>
        <v>3.5347668712228886E-2</v>
      </c>
      <c r="AX12" s="8"/>
    </row>
    <row r="13" spans="1:50" ht="20.100000000000001" customHeight="1">
      <c r="A13" s="47" t="s">
        <v>139</v>
      </c>
      <c r="B13" s="81">
        <v>60258.570000000014</v>
      </c>
      <c r="C13" s="61">
        <v>64536.47</v>
      </c>
      <c r="D13" s="61">
        <v>71279.390000000014</v>
      </c>
      <c r="E13" s="61">
        <v>74205.009999999995</v>
      </c>
      <c r="F13" s="61">
        <v>84934.78</v>
      </c>
      <c r="G13" s="61">
        <v>84879.989999999991</v>
      </c>
      <c r="H13" s="61">
        <v>84813.359999999986</v>
      </c>
      <c r="I13" s="61">
        <v>85770.570000000022</v>
      </c>
      <c r="J13" s="61">
        <v>87448.23000000001</v>
      </c>
      <c r="K13" s="61">
        <v>89517.06</v>
      </c>
      <c r="L13" s="82">
        <v>99499.540000000037</v>
      </c>
      <c r="M13" s="42">
        <f t="shared" si="0"/>
        <v>0.11151483303852963</v>
      </c>
      <c r="O13" s="361">
        <f t="shared" si="12"/>
        <v>3.1113915182001763E-2</v>
      </c>
      <c r="P13" s="362">
        <f t="shared" si="13"/>
        <v>4.1268982664613652E-2</v>
      </c>
      <c r="Q13" s="362">
        <f t="shared" si="14"/>
        <v>3.9653242972590638E-2</v>
      </c>
      <c r="R13" s="363">
        <f t="shared" si="15"/>
        <v>4.0762309678359983E-2</v>
      </c>
      <c r="T13" s="81">
        <v>14206.061999999996</v>
      </c>
      <c r="U13" s="61">
        <v>15326.412</v>
      </c>
      <c r="V13" s="61">
        <v>17336.849999999999</v>
      </c>
      <c r="W13" s="61">
        <v>19417.800999999999</v>
      </c>
      <c r="X13" s="61">
        <v>20709.692999999999</v>
      </c>
      <c r="Y13" s="61">
        <v>21670.739000000005</v>
      </c>
      <c r="Z13" s="61">
        <v>23168.587999999996</v>
      </c>
      <c r="AA13" s="61">
        <v>23716.64000000001</v>
      </c>
      <c r="AB13" s="61">
        <v>24864.854999999996</v>
      </c>
      <c r="AC13" s="61">
        <v>25973.894</v>
      </c>
      <c r="AD13" s="82">
        <v>28362.62</v>
      </c>
      <c r="AE13" s="42">
        <f t="shared" si="1"/>
        <v>9.196641828137124E-2</v>
      </c>
      <c r="AG13" s="361">
        <f t="shared" si="16"/>
        <v>4.589451156050435E-2</v>
      </c>
      <c r="AH13" s="362">
        <f t="shared" si="17"/>
        <v>5.6169051852367681E-2</v>
      </c>
      <c r="AI13" s="362">
        <f t="shared" si="18"/>
        <v>5.5118363614455428E-2</v>
      </c>
      <c r="AJ13" s="363">
        <f t="shared" si="19"/>
        <v>5.4338854127975234E-2</v>
      </c>
      <c r="AL13" s="52">
        <f t="shared" si="2"/>
        <v>2.3575172792849206</v>
      </c>
      <c r="AM13" s="74">
        <f t="shared" si="3"/>
        <v>2.3748451069604521</v>
      </c>
      <c r="AN13" s="74">
        <f t="shared" si="4"/>
        <v>2.432238828082002</v>
      </c>
      <c r="AO13" s="74">
        <f t="shared" si="5"/>
        <v>2.6167776272788053</v>
      </c>
      <c r="AP13" s="74">
        <f t="shared" si="6"/>
        <v>2.4383053679540936</v>
      </c>
      <c r="AQ13" s="74">
        <f t="shared" si="7"/>
        <v>2.5531033875003999</v>
      </c>
      <c r="AR13" s="74">
        <f t="shared" si="8"/>
        <v>2.7317144374424029</v>
      </c>
      <c r="AS13" s="74">
        <f t="shared" si="9"/>
        <v>2.7651256135991642</v>
      </c>
      <c r="AT13" s="74">
        <f t="shared" si="10"/>
        <v>2.8433800203846316</v>
      </c>
      <c r="AU13" s="74">
        <f t="shared" si="10"/>
        <v>2.9015579823555422</v>
      </c>
      <c r="AV13" s="17">
        <f t="shared" si="11"/>
        <v>2.8505277511835718</v>
      </c>
      <c r="AW13" s="42">
        <f t="shared" si="20"/>
        <v>-1.758718298317203E-2</v>
      </c>
      <c r="AX13" s="8"/>
    </row>
    <row r="14" spans="1:50" ht="20.100000000000001" customHeight="1">
      <c r="A14" s="47" t="s">
        <v>140</v>
      </c>
      <c r="B14" s="81">
        <v>46853.35</v>
      </c>
      <c r="C14" s="61">
        <v>54001.39</v>
      </c>
      <c r="D14" s="61">
        <v>55419.28</v>
      </c>
      <c r="E14" s="61">
        <v>55203.86</v>
      </c>
      <c r="F14" s="61">
        <v>53807.929999999993</v>
      </c>
      <c r="G14" s="61">
        <v>62080.87</v>
      </c>
      <c r="H14" s="61">
        <v>63356.59</v>
      </c>
      <c r="I14" s="61">
        <v>62294.01</v>
      </c>
      <c r="J14" s="61">
        <v>73032.359999999986</v>
      </c>
      <c r="K14" s="61">
        <v>84738.349999999991</v>
      </c>
      <c r="L14" s="82">
        <v>121219.02000000003</v>
      </c>
      <c r="M14" s="42">
        <f t="shared" si="0"/>
        <v>0.43050956267144741</v>
      </c>
      <c r="O14" s="361">
        <f t="shared" si="12"/>
        <v>2.4192262741924375E-2</v>
      </c>
      <c r="P14" s="362">
        <f t="shared" si="13"/>
        <v>3.0183961471179889E-2</v>
      </c>
      <c r="Q14" s="362">
        <f t="shared" si="14"/>
        <v>3.7536424695431524E-2</v>
      </c>
      <c r="R14" s="363">
        <f t="shared" si="15"/>
        <v>4.9660201767237441E-2</v>
      </c>
      <c r="T14" s="81">
        <v>11235.451999999999</v>
      </c>
      <c r="U14" s="61">
        <v>11548.254999999999</v>
      </c>
      <c r="V14" s="61">
        <v>12548.552000000003</v>
      </c>
      <c r="W14" s="61">
        <v>12783.093999999999</v>
      </c>
      <c r="X14" s="61">
        <v>12735.106</v>
      </c>
      <c r="Y14" s="61">
        <v>13572.194</v>
      </c>
      <c r="Z14" s="61">
        <v>14108.867</v>
      </c>
      <c r="AA14" s="61">
        <v>13576.863000000001</v>
      </c>
      <c r="AB14" s="61">
        <v>16112.396000000001</v>
      </c>
      <c r="AC14" s="61">
        <v>18570.614999999994</v>
      </c>
      <c r="AD14" s="82">
        <v>26504.478000000003</v>
      </c>
      <c r="AE14" s="42">
        <f t="shared" si="1"/>
        <v>0.42722672350915741</v>
      </c>
      <c r="AG14" s="361">
        <f t="shared" si="16"/>
        <v>3.6297573648593949E-2</v>
      </c>
      <c r="AH14" s="362">
        <f t="shared" si="17"/>
        <v>3.5178185134175324E-2</v>
      </c>
      <c r="AI14" s="362">
        <f t="shared" si="18"/>
        <v>3.9408103771966567E-2</v>
      </c>
      <c r="AJ14" s="363">
        <f t="shared" si="19"/>
        <v>5.0778911249388423E-2</v>
      </c>
      <c r="AL14" s="52">
        <f t="shared" si="2"/>
        <v>2.3980039847737675</v>
      </c>
      <c r="AM14" s="74">
        <f t="shared" si="3"/>
        <v>2.1385106938913978</v>
      </c>
      <c r="AN14" s="74">
        <f t="shared" si="4"/>
        <v>2.2642935815838827</v>
      </c>
      <c r="AO14" s="74">
        <f t="shared" si="5"/>
        <v>2.3156159732308574</v>
      </c>
      <c r="AP14" s="74">
        <f t="shared" si="6"/>
        <v>2.3667712175510189</v>
      </c>
      <c r="AQ14" s="74">
        <f t="shared" si="7"/>
        <v>2.186211952248736</v>
      </c>
      <c r="AR14" s="74">
        <f t="shared" si="8"/>
        <v>2.2268981016812934</v>
      </c>
      <c r="AS14" s="74">
        <f t="shared" si="9"/>
        <v>2.1794813016532411</v>
      </c>
      <c r="AT14" s="74">
        <f t="shared" si="10"/>
        <v>2.2061995531843697</v>
      </c>
      <c r="AU14" s="74">
        <f t="shared" si="10"/>
        <v>2.1915242626272518</v>
      </c>
      <c r="AV14" s="17">
        <f t="shared" si="11"/>
        <v>2.1864949906376072</v>
      </c>
      <c r="AW14" s="42">
        <f t="shared" si="20"/>
        <v>-2.2948739721527531E-3</v>
      </c>
      <c r="AX14" s="8"/>
    </row>
    <row r="15" spans="1:50" ht="20.100000000000001" customHeight="1">
      <c r="A15" s="47" t="s">
        <v>141</v>
      </c>
      <c r="B15" s="81">
        <v>486996.77999999997</v>
      </c>
      <c r="C15" s="61">
        <v>622048.03</v>
      </c>
      <c r="D15" s="61">
        <v>677303.42</v>
      </c>
      <c r="E15" s="61">
        <v>628818.35000000009</v>
      </c>
      <c r="F15" s="61">
        <v>614917.82000000007</v>
      </c>
      <c r="G15" s="61">
        <v>516085.66999999993</v>
      </c>
      <c r="H15" s="61">
        <v>164505.22</v>
      </c>
      <c r="I15" s="61">
        <v>263064.40999999997</v>
      </c>
      <c r="J15" s="61">
        <v>222615.55000000005</v>
      </c>
      <c r="K15" s="61">
        <v>266052.9200000001</v>
      </c>
      <c r="L15" s="82">
        <v>216023.82999999993</v>
      </c>
      <c r="M15" s="42">
        <f t="shared" si="0"/>
        <v>-0.18804187527804675</v>
      </c>
      <c r="O15" s="361">
        <f t="shared" si="12"/>
        <v>0.25145595899185741</v>
      </c>
      <c r="P15" s="362">
        <f t="shared" si="13"/>
        <v>0.25092286849569045</v>
      </c>
      <c r="Q15" s="362">
        <f t="shared" si="14"/>
        <v>0.11785307828839803</v>
      </c>
      <c r="R15" s="363">
        <f t="shared" si="15"/>
        <v>8.8499205688442245E-2</v>
      </c>
      <c r="T15" s="81">
        <v>51158.663999999982</v>
      </c>
      <c r="U15" s="61">
        <v>66629.303999999989</v>
      </c>
      <c r="V15" s="61">
        <v>77711.881999999998</v>
      </c>
      <c r="W15" s="61">
        <v>85999.037999999986</v>
      </c>
      <c r="X15" s="61">
        <v>85855.78</v>
      </c>
      <c r="Y15" s="61">
        <v>67976.423999999999</v>
      </c>
      <c r="Z15" s="61">
        <v>28917.038</v>
      </c>
      <c r="AA15" s="61">
        <v>42850.593999999997</v>
      </c>
      <c r="AB15" s="61">
        <v>36592.618999999999</v>
      </c>
      <c r="AC15" s="61">
        <v>35261.614999999991</v>
      </c>
      <c r="AD15" s="82">
        <v>24711.777000000002</v>
      </c>
      <c r="AE15" s="42">
        <f t="shared" si="1"/>
        <v>-0.2991876010216773</v>
      </c>
      <c r="AG15" s="361">
        <f t="shared" si="16"/>
        <v>0.16527464798956654</v>
      </c>
      <c r="AH15" s="362">
        <f t="shared" si="17"/>
        <v>0.17619017442804005</v>
      </c>
      <c r="AI15" s="362">
        <f t="shared" si="18"/>
        <v>7.482753711102906E-2</v>
      </c>
      <c r="AJ15" s="363">
        <f t="shared" si="19"/>
        <v>4.734434426883178E-2</v>
      </c>
      <c r="AL15" s="52">
        <f t="shared" si="2"/>
        <v>1.0504928595215759</v>
      </c>
      <c r="AM15" s="74">
        <f t="shared" si="3"/>
        <v>1.0711279641863023</v>
      </c>
      <c r="AN15" s="74">
        <f t="shared" si="4"/>
        <v>1.1473717643416002</v>
      </c>
      <c r="AO15" s="74">
        <f t="shared" si="5"/>
        <v>1.3676292684524864</v>
      </c>
      <c r="AP15" s="74">
        <f t="shared" si="6"/>
        <v>1.3962155138063814</v>
      </c>
      <c r="AQ15" s="74">
        <f t="shared" si="7"/>
        <v>1.3171538748595755</v>
      </c>
      <c r="AR15" s="74">
        <f t="shared" si="8"/>
        <v>1.7578188704285493</v>
      </c>
      <c r="AS15" s="74">
        <f t="shared" si="9"/>
        <v>1.6289012261293729</v>
      </c>
      <c r="AT15" s="74">
        <f t="shared" si="10"/>
        <v>1.6437584436487023</v>
      </c>
      <c r="AU15" s="74">
        <f t="shared" si="10"/>
        <v>1.3253609469875383</v>
      </c>
      <c r="AV15" s="17">
        <f t="shared" si="11"/>
        <v>1.143937546149423</v>
      </c>
      <c r="AW15" s="42">
        <f t="shared" si="20"/>
        <v>-0.13688603187718726</v>
      </c>
      <c r="AX15" s="8"/>
    </row>
    <row r="16" spans="1:50" ht="20.100000000000001" customHeight="1">
      <c r="A16" s="47" t="s">
        <v>142</v>
      </c>
      <c r="B16" s="81">
        <v>28456.080000000002</v>
      </c>
      <c r="C16" s="61">
        <v>46696.490000000005</v>
      </c>
      <c r="D16" s="61">
        <v>48218.32</v>
      </c>
      <c r="E16" s="61">
        <v>61277.56</v>
      </c>
      <c r="F16" s="61">
        <v>65216.160000000003</v>
      </c>
      <c r="G16" s="61">
        <v>77794.13999999997</v>
      </c>
      <c r="H16" s="61">
        <v>90658.81</v>
      </c>
      <c r="I16" s="61">
        <v>87590.89</v>
      </c>
      <c r="J16" s="61">
        <v>97176.14</v>
      </c>
      <c r="K16" s="61">
        <v>94921.829999999973</v>
      </c>
      <c r="L16" s="82">
        <v>110442.87000000001</v>
      </c>
      <c r="M16" s="42">
        <f t="shared" si="0"/>
        <v>0.16351391455474512</v>
      </c>
      <c r="O16" s="361">
        <f t="shared" si="12"/>
        <v>1.4693014778350309E-2</v>
      </c>
      <c r="P16" s="362">
        <f t="shared" si="13"/>
        <v>3.7823814718504642E-2</v>
      </c>
      <c r="Q16" s="362">
        <f t="shared" si="14"/>
        <v>4.2047386145087226E-2</v>
      </c>
      <c r="R16" s="363">
        <f t="shared" si="15"/>
        <v>4.5245500317959784E-2</v>
      </c>
      <c r="T16" s="81">
        <v>4434.6180000000013</v>
      </c>
      <c r="U16" s="61">
        <v>8134.4809999999998</v>
      </c>
      <c r="V16" s="61">
        <v>8382.4830000000002</v>
      </c>
      <c r="W16" s="61">
        <v>11167.143</v>
      </c>
      <c r="X16" s="61">
        <v>11630.187000000002</v>
      </c>
      <c r="Y16" s="61">
        <v>14432.940999999999</v>
      </c>
      <c r="Z16" s="61">
        <v>16924.707000000002</v>
      </c>
      <c r="AA16" s="61">
        <v>17778.405000000002</v>
      </c>
      <c r="AB16" s="61">
        <v>19882.574000000001</v>
      </c>
      <c r="AC16" s="61">
        <v>19728.420999999998</v>
      </c>
      <c r="AD16" s="82">
        <v>23395.657999999999</v>
      </c>
      <c r="AE16" s="42">
        <f t="shared" si="1"/>
        <v>0.18588598651660979</v>
      </c>
      <c r="AG16" s="361">
        <f t="shared" si="16"/>
        <v>1.4326604168517693E-2</v>
      </c>
      <c r="AH16" s="362">
        <f t="shared" si="17"/>
        <v>3.7409181634791656E-2</v>
      </c>
      <c r="AI16" s="362">
        <f t="shared" si="18"/>
        <v>4.1865046581658426E-2</v>
      </c>
      <c r="AJ16" s="363">
        <f t="shared" si="19"/>
        <v>4.4822842434514051E-2</v>
      </c>
      <c r="AL16" s="52">
        <f t="shared" si="2"/>
        <v>1.5584079043916101</v>
      </c>
      <c r="AM16" s="74">
        <f t="shared" si="3"/>
        <v>1.7419898155086173</v>
      </c>
      <c r="AN16" s="74">
        <f t="shared" si="4"/>
        <v>1.7384436040077713</v>
      </c>
      <c r="AO16" s="74">
        <f t="shared" si="5"/>
        <v>1.8223870206320225</v>
      </c>
      <c r="AP16" s="74">
        <f t="shared" si="6"/>
        <v>1.7833290092516949</v>
      </c>
      <c r="AQ16" s="74">
        <f t="shared" si="7"/>
        <v>1.8552735463108152</v>
      </c>
      <c r="AR16" s="74">
        <f t="shared" si="8"/>
        <v>1.8668573964295365</v>
      </c>
      <c r="AS16" s="74">
        <f t="shared" si="9"/>
        <v>2.0297093681774441</v>
      </c>
      <c r="AT16" s="74">
        <f t="shared" si="10"/>
        <v>2.0460345512797691</v>
      </c>
      <c r="AU16" s="74">
        <f t="shared" si="10"/>
        <v>2.0783860783130716</v>
      </c>
      <c r="AV16" s="17">
        <f t="shared" si="11"/>
        <v>2.1183493330080969</v>
      </c>
      <c r="AW16" s="42">
        <f t="shared" si="20"/>
        <v>1.9228022700893743E-2</v>
      </c>
      <c r="AX16" s="8"/>
    </row>
    <row r="17" spans="1:50" ht="20.100000000000001" customHeight="1">
      <c r="A17" s="47" t="s">
        <v>138</v>
      </c>
      <c r="B17" s="81">
        <v>50880.079999999994</v>
      </c>
      <c r="C17" s="61">
        <v>45859.840000000004</v>
      </c>
      <c r="D17" s="61">
        <v>47038.640000000007</v>
      </c>
      <c r="E17" s="61">
        <v>52057.87</v>
      </c>
      <c r="F17" s="61">
        <v>54216.109999999993</v>
      </c>
      <c r="G17" s="61">
        <v>57026.120000000017</v>
      </c>
      <c r="H17" s="61">
        <v>56859.06</v>
      </c>
      <c r="I17" s="61">
        <v>56515.439999999995</v>
      </c>
      <c r="J17" s="61">
        <v>57641.460000000006</v>
      </c>
      <c r="K17" s="61">
        <v>56124.399999999994</v>
      </c>
      <c r="L17" s="82">
        <v>59758.42</v>
      </c>
      <c r="M17" s="42">
        <f t="shared" si="0"/>
        <v>6.4749378167071797E-2</v>
      </c>
      <c r="O17" s="361">
        <f t="shared" si="12"/>
        <v>2.6271424854148774E-2</v>
      </c>
      <c r="P17" s="362">
        <f t="shared" si="13"/>
        <v>2.7726322278197477E-2</v>
      </c>
      <c r="Q17" s="362">
        <f t="shared" si="14"/>
        <v>2.4861344529086029E-2</v>
      </c>
      <c r="R17" s="363">
        <f t="shared" si="15"/>
        <v>2.448143199385143E-2</v>
      </c>
      <c r="T17" s="81">
        <v>11722.475</v>
      </c>
      <c r="U17" s="61">
        <v>9763.0449999999983</v>
      </c>
      <c r="V17" s="61">
        <v>9910.0049999999992</v>
      </c>
      <c r="W17" s="61">
        <v>11152.029999999999</v>
      </c>
      <c r="X17" s="61">
        <v>12259.883000000002</v>
      </c>
      <c r="Y17" s="61">
        <v>12671.484000000002</v>
      </c>
      <c r="Z17" s="61">
        <v>13236.576000000001</v>
      </c>
      <c r="AA17" s="61">
        <v>13525.419000000002</v>
      </c>
      <c r="AB17" s="61">
        <v>13691.922999999999</v>
      </c>
      <c r="AC17" s="61">
        <v>14185.949000000001</v>
      </c>
      <c r="AD17" s="82">
        <v>14752.979000000001</v>
      </c>
      <c r="AE17" s="42">
        <f t="shared" si="1"/>
        <v>3.9971241966258349E-2</v>
      </c>
      <c r="AG17" s="361">
        <f t="shared" si="16"/>
        <v>3.7870964128216771E-2</v>
      </c>
      <c r="AH17" s="362">
        <f t="shared" si="17"/>
        <v>3.2843607310412783E-2</v>
      </c>
      <c r="AI17" s="362">
        <f t="shared" si="18"/>
        <v>3.0103545321241411E-2</v>
      </c>
      <c r="AJ17" s="363">
        <f t="shared" si="19"/>
        <v>2.8264665740826554E-2</v>
      </c>
      <c r="AL17" s="52">
        <f t="shared" si="2"/>
        <v>2.3039419356258879</v>
      </c>
      <c r="AM17" s="74">
        <f t="shared" si="3"/>
        <v>2.1288877152645966</v>
      </c>
      <c r="AN17" s="74">
        <f t="shared" si="4"/>
        <v>2.1067796602963007</v>
      </c>
      <c r="AO17" s="74">
        <f t="shared" si="5"/>
        <v>2.1422370911449122</v>
      </c>
      <c r="AP17" s="74">
        <f t="shared" si="6"/>
        <v>2.261298901747101</v>
      </c>
      <c r="AQ17" s="74">
        <f t="shared" si="7"/>
        <v>2.2220491241557374</v>
      </c>
      <c r="AR17" s="74">
        <f t="shared" si="8"/>
        <v>2.3279625094048342</v>
      </c>
      <c r="AS17" s="74">
        <f t="shared" si="9"/>
        <v>2.3932254619268649</v>
      </c>
      <c r="AT17" s="74">
        <f t="shared" si="10"/>
        <v>2.3753602007999102</v>
      </c>
      <c r="AU17" s="74">
        <f t="shared" si="10"/>
        <v>2.5275903172238818</v>
      </c>
      <c r="AV17" s="17">
        <f t="shared" si="11"/>
        <v>2.4687699239705472</v>
      </c>
      <c r="AW17" s="42">
        <f t="shared" si="20"/>
        <v>-2.3271331929273501E-2</v>
      </c>
      <c r="AX17" s="8"/>
    </row>
    <row r="18" spans="1:50" ht="20.100000000000001" customHeight="1">
      <c r="A18" s="47" t="s">
        <v>145</v>
      </c>
      <c r="B18" s="81">
        <v>25328.559999999998</v>
      </c>
      <c r="C18" s="61">
        <v>23708.980000000003</v>
      </c>
      <c r="D18" s="61">
        <v>26501.33</v>
      </c>
      <c r="E18" s="61">
        <v>26843.72</v>
      </c>
      <c r="F18" s="61">
        <v>26259.569999999996</v>
      </c>
      <c r="G18" s="61">
        <v>29545.069999999996</v>
      </c>
      <c r="H18" s="61">
        <v>32544.680000000004</v>
      </c>
      <c r="I18" s="61">
        <v>31007.930000000004</v>
      </c>
      <c r="J18" s="61">
        <v>35014.61</v>
      </c>
      <c r="K18" s="61">
        <v>35146.619999999995</v>
      </c>
      <c r="L18" s="82">
        <v>50713.479999999996</v>
      </c>
      <c r="M18" s="42">
        <f t="shared" si="0"/>
        <v>0.44291200690137494</v>
      </c>
      <c r="O18" s="361">
        <f t="shared" si="12"/>
        <v>1.3078150834350074E-2</v>
      </c>
      <c r="P18" s="362">
        <f t="shared" si="13"/>
        <v>1.4364928431951947E-2</v>
      </c>
      <c r="Q18" s="362">
        <f t="shared" si="14"/>
        <v>1.5568847575258988E-2</v>
      </c>
      <c r="R18" s="363">
        <f t="shared" si="15"/>
        <v>2.0775961141401404E-2</v>
      </c>
      <c r="T18" s="81">
        <v>4921.8640000000005</v>
      </c>
      <c r="U18" s="61">
        <v>4597.0349999999999</v>
      </c>
      <c r="V18" s="61">
        <v>5402.0640000000003</v>
      </c>
      <c r="W18" s="61">
        <v>5500.7419999999993</v>
      </c>
      <c r="X18" s="61">
        <v>6755.9080000000013</v>
      </c>
      <c r="Y18" s="61">
        <v>6579.9000000000005</v>
      </c>
      <c r="Z18" s="61">
        <v>7226.1129999999994</v>
      </c>
      <c r="AA18" s="61">
        <v>7325.0679999999984</v>
      </c>
      <c r="AB18" s="61">
        <v>8353.4160000000011</v>
      </c>
      <c r="AC18" s="61">
        <v>8693.6990000000005</v>
      </c>
      <c r="AD18" s="82">
        <v>12205.933000000003</v>
      </c>
      <c r="AE18" s="42">
        <f t="shared" si="1"/>
        <v>0.40399765393303838</v>
      </c>
      <c r="AG18" s="361">
        <f t="shared" si="16"/>
        <v>1.5900715078339813E-2</v>
      </c>
      <c r="AH18" s="362">
        <f t="shared" si="17"/>
        <v>1.7054644250175045E-2</v>
      </c>
      <c r="AI18" s="362">
        <f t="shared" si="18"/>
        <v>1.8448618548941007E-2</v>
      </c>
      <c r="AJ18" s="363">
        <f t="shared" si="19"/>
        <v>2.3384878152400566E-2</v>
      </c>
      <c r="AL18" s="52">
        <f t="shared" si="2"/>
        <v>1.9432071937765119</v>
      </c>
      <c r="AM18" s="74">
        <f t="shared" si="3"/>
        <v>1.9389425441330665</v>
      </c>
      <c r="AN18" s="74">
        <f t="shared" si="4"/>
        <v>2.0384124117544289</v>
      </c>
      <c r="AO18" s="74">
        <f t="shared" si="5"/>
        <v>2.0491727674107758</v>
      </c>
      <c r="AP18" s="74">
        <f t="shared" si="6"/>
        <v>2.5727412901277527</v>
      </c>
      <c r="AQ18" s="74">
        <f t="shared" si="7"/>
        <v>2.2270720631225451</v>
      </c>
      <c r="AR18" s="74">
        <f t="shared" si="8"/>
        <v>2.2203668925305147</v>
      </c>
      <c r="AS18" s="74">
        <f t="shared" si="9"/>
        <v>2.3623208643724354</v>
      </c>
      <c r="AT18" s="74">
        <f t="shared" si="10"/>
        <v>2.3856944286970498</v>
      </c>
      <c r="AU18" s="74">
        <f t="shared" si="10"/>
        <v>2.4735519375689616</v>
      </c>
      <c r="AV18" s="17">
        <f t="shared" si="11"/>
        <v>2.4068419284182436</v>
      </c>
      <c r="AW18" s="42">
        <f t="shared" si="20"/>
        <v>-2.6969318144288271E-2</v>
      </c>
      <c r="AX18" s="8"/>
    </row>
    <row r="19" spans="1:50" ht="20.100000000000001" customHeight="1">
      <c r="A19" s="47" t="s">
        <v>146</v>
      </c>
      <c r="B19" s="81">
        <v>27302.18</v>
      </c>
      <c r="C19" s="61">
        <v>61249.270000000004</v>
      </c>
      <c r="D19" s="61">
        <v>59411.28</v>
      </c>
      <c r="E19" s="61">
        <v>42727.859999999986</v>
      </c>
      <c r="F19" s="61">
        <v>40910.219999999994</v>
      </c>
      <c r="G19" s="61">
        <v>63934.930000000008</v>
      </c>
      <c r="H19" s="61">
        <v>69987.400000000009</v>
      </c>
      <c r="I19" s="61">
        <v>93507.500000000015</v>
      </c>
      <c r="J19" s="61">
        <v>75985.820000000007</v>
      </c>
      <c r="K19" s="61">
        <v>60183.569999999992</v>
      </c>
      <c r="L19" s="82">
        <v>37954.229999999996</v>
      </c>
      <c r="M19" s="42">
        <f t="shared" si="0"/>
        <v>-0.36935894630378358</v>
      </c>
      <c r="O19" s="361">
        <f t="shared" si="12"/>
        <v>1.4097209953766654E-2</v>
      </c>
      <c r="P19" s="362">
        <f t="shared" si="13"/>
        <v>3.1085412684818743E-2</v>
      </c>
      <c r="Q19" s="362">
        <f t="shared" si="14"/>
        <v>2.6659429210118345E-2</v>
      </c>
      <c r="R19" s="363">
        <f t="shared" si="15"/>
        <v>1.5548836475663106E-2</v>
      </c>
      <c r="T19" s="81">
        <v>4256.3139999999994</v>
      </c>
      <c r="U19" s="61">
        <v>8164.5370000000003</v>
      </c>
      <c r="V19" s="61">
        <v>9991.7419999999984</v>
      </c>
      <c r="W19" s="61">
        <v>9037.7450000000008</v>
      </c>
      <c r="X19" s="61">
        <v>8690.3509999999987</v>
      </c>
      <c r="Y19" s="61">
        <v>13274.975000000002</v>
      </c>
      <c r="Z19" s="61">
        <v>15904.054</v>
      </c>
      <c r="AA19" s="61">
        <v>19212.457999999999</v>
      </c>
      <c r="AB19" s="61">
        <v>19283.759000000002</v>
      </c>
      <c r="AC19" s="61">
        <v>17000.705999999998</v>
      </c>
      <c r="AD19" s="82">
        <v>10911.508999999998</v>
      </c>
      <c r="AE19" s="42">
        <f t="shared" si="1"/>
        <v>-0.35817318410188381</v>
      </c>
      <c r="AG19" s="361">
        <f t="shared" si="16"/>
        <v>1.3750570149428923E-2</v>
      </c>
      <c r="AH19" s="362">
        <f t="shared" si="17"/>
        <v>3.4407814108872087E-2</v>
      </c>
      <c r="AI19" s="362">
        <f t="shared" si="18"/>
        <v>3.6076650463363481E-2</v>
      </c>
      <c r="AJ19" s="363">
        <f t="shared" si="19"/>
        <v>2.0904940935184722E-2</v>
      </c>
      <c r="AL19" s="52">
        <f t="shared" si="2"/>
        <v>1.5589648885180596</v>
      </c>
      <c r="AM19" s="74">
        <f t="shared" si="3"/>
        <v>1.3330015198548488</v>
      </c>
      <c r="AN19" s="74">
        <f t="shared" si="4"/>
        <v>1.6817920771947681</v>
      </c>
      <c r="AO19" s="74">
        <f t="shared" si="5"/>
        <v>2.1151878423117854</v>
      </c>
      <c r="AP19" s="74">
        <f t="shared" si="6"/>
        <v>2.1242493929389772</v>
      </c>
      <c r="AQ19" s="74">
        <f t="shared" si="7"/>
        <v>2.0763258832065663</v>
      </c>
      <c r="AR19" s="74">
        <f t="shared" si="8"/>
        <v>2.272416749300588</v>
      </c>
      <c r="AS19" s="74">
        <f t="shared" si="9"/>
        <v>2.0546435312675451</v>
      </c>
      <c r="AT19" s="74">
        <f t="shared" si="10"/>
        <v>2.537810212484382</v>
      </c>
      <c r="AU19" s="74">
        <f t="shared" si="10"/>
        <v>2.8248084983991477</v>
      </c>
      <c r="AV19" s="17">
        <f t="shared" si="11"/>
        <v>2.8749124932846746</v>
      </c>
      <c r="AW19" s="42">
        <f t="shared" si="20"/>
        <v>1.7737129760803744E-2</v>
      </c>
      <c r="AX19" s="8"/>
    </row>
    <row r="20" spans="1:50" ht="20.100000000000001" customHeight="1">
      <c r="A20" s="47" t="s">
        <v>137</v>
      </c>
      <c r="B20" s="81">
        <v>48006.71</v>
      </c>
      <c r="C20" s="61">
        <v>38772.800000000003</v>
      </c>
      <c r="D20" s="61">
        <v>38654.06</v>
      </c>
      <c r="E20" s="61">
        <v>32171.87</v>
      </c>
      <c r="F20" s="61">
        <v>27829.75</v>
      </c>
      <c r="G20" s="61">
        <v>32501.709999999992</v>
      </c>
      <c r="H20" s="61">
        <v>34469.840000000004</v>
      </c>
      <c r="I20" s="61">
        <v>35646.80999999999</v>
      </c>
      <c r="J20" s="61">
        <v>36139.58</v>
      </c>
      <c r="K20" s="61">
        <v>33561.980000000003</v>
      </c>
      <c r="L20" s="82">
        <v>44447.71</v>
      </c>
      <c r="M20" s="42">
        <f t="shared" si="0"/>
        <v>0.32434707368278021</v>
      </c>
      <c r="O20" s="361">
        <f t="shared" si="12"/>
        <v>2.4787788742861895E-2</v>
      </c>
      <c r="P20" s="362">
        <f t="shared" si="13"/>
        <v>1.5802458348078269E-2</v>
      </c>
      <c r="Q20" s="362">
        <f t="shared" si="14"/>
        <v>1.4866901879722453E-2</v>
      </c>
      <c r="R20" s="363">
        <f t="shared" si="15"/>
        <v>1.8209042167571198E-2</v>
      </c>
      <c r="T20" s="81">
        <v>9474.2599999999984</v>
      </c>
      <c r="U20" s="61">
        <v>5801.5400000000009</v>
      </c>
      <c r="V20" s="61">
        <v>6417.1550000000007</v>
      </c>
      <c r="W20" s="61">
        <v>6543.1479999999992</v>
      </c>
      <c r="X20" s="61">
        <v>5570.4859999999999</v>
      </c>
      <c r="Y20" s="61">
        <v>6417.2919999999976</v>
      </c>
      <c r="Z20" s="61">
        <v>7293.09</v>
      </c>
      <c r="AA20" s="61">
        <v>7340.5899999999992</v>
      </c>
      <c r="AB20" s="61">
        <v>7406.5900000000011</v>
      </c>
      <c r="AC20" s="61">
        <v>7539.1239999999998</v>
      </c>
      <c r="AD20" s="82">
        <v>9999.0670000000009</v>
      </c>
      <c r="AE20" s="42">
        <f t="shared" si="1"/>
        <v>0.32629029579563901</v>
      </c>
      <c r="AG20" s="361">
        <f t="shared" si="16"/>
        <v>3.0607816233465965E-2</v>
      </c>
      <c r="AH20" s="362">
        <f t="shared" si="17"/>
        <v>1.6633175596816707E-2</v>
      </c>
      <c r="AI20" s="362">
        <f t="shared" si="18"/>
        <v>1.599853214025081E-2</v>
      </c>
      <c r="AJ20" s="363">
        <f t="shared" si="19"/>
        <v>1.9156828358200019E-2</v>
      </c>
      <c r="AL20" s="52">
        <f t="shared" si="2"/>
        <v>1.9735282838586521</v>
      </c>
      <c r="AM20" s="74">
        <f t="shared" si="3"/>
        <v>1.4962912144596214</v>
      </c>
      <c r="AN20" s="74">
        <f t="shared" si="4"/>
        <v>1.6601503179743604</v>
      </c>
      <c r="AO20" s="74">
        <f t="shared" si="5"/>
        <v>2.0338102820880475</v>
      </c>
      <c r="AP20" s="74">
        <f t="shared" si="6"/>
        <v>2.001629910437571</v>
      </c>
      <c r="AQ20" s="74">
        <f t="shared" si="7"/>
        <v>1.9744474983008584</v>
      </c>
      <c r="AR20" s="74">
        <f t="shared" si="8"/>
        <v>2.1157887591007092</v>
      </c>
      <c r="AS20" s="74">
        <f t="shared" si="9"/>
        <v>2.0592557931551241</v>
      </c>
      <c r="AT20" s="74">
        <f t="shared" si="10"/>
        <v>2.0494399768896043</v>
      </c>
      <c r="AU20" s="74">
        <f t="shared" si="10"/>
        <v>2.2463287326909791</v>
      </c>
      <c r="AV20" s="17">
        <f t="shared" si="11"/>
        <v>2.2496247838190091</v>
      </c>
      <c r="AW20" s="42">
        <f t="shared" si="20"/>
        <v>1.4673057776728468E-3</v>
      </c>
      <c r="AX20" s="8"/>
    </row>
    <row r="21" spans="1:50" ht="20.100000000000001" customHeight="1">
      <c r="A21" s="47" t="s">
        <v>148</v>
      </c>
      <c r="B21" s="81">
        <v>9569.6</v>
      </c>
      <c r="C21" s="61">
        <v>8502.1899999999987</v>
      </c>
      <c r="D21" s="61">
        <v>9371.0599999999977</v>
      </c>
      <c r="E21" s="61">
        <v>7235.97</v>
      </c>
      <c r="F21" s="61">
        <v>6664.6800000000012</v>
      </c>
      <c r="G21" s="61">
        <v>11240.879999999997</v>
      </c>
      <c r="H21" s="61">
        <v>11994.000000000002</v>
      </c>
      <c r="I21" s="61">
        <v>15513.069999999998</v>
      </c>
      <c r="J21" s="61">
        <v>16388.39</v>
      </c>
      <c r="K21" s="61">
        <v>29675.51</v>
      </c>
      <c r="L21" s="82">
        <v>45327.510000000009</v>
      </c>
      <c r="M21" s="42">
        <f t="shared" si="0"/>
        <v>0.5274382815998786</v>
      </c>
      <c r="O21" s="361">
        <f t="shared" si="12"/>
        <v>4.941168081580496E-3</v>
      </c>
      <c r="P21" s="362">
        <f t="shared" si="13"/>
        <v>5.4653597609401498E-3</v>
      </c>
      <c r="Q21" s="362">
        <f t="shared" si="14"/>
        <v>1.3145317868633568E-2</v>
      </c>
      <c r="R21" s="363">
        <f t="shared" si="15"/>
        <v>1.8569472779160174E-2</v>
      </c>
      <c r="T21" s="81">
        <v>2147.7939999999999</v>
      </c>
      <c r="U21" s="61">
        <v>1923.2549999999999</v>
      </c>
      <c r="V21" s="61">
        <v>1993.0940000000001</v>
      </c>
      <c r="W21" s="61">
        <v>1614.4170000000001</v>
      </c>
      <c r="X21" s="61">
        <v>1485.107</v>
      </c>
      <c r="Y21" s="61">
        <v>2774.1709999999998</v>
      </c>
      <c r="Z21" s="61">
        <v>3007.5739999999996</v>
      </c>
      <c r="AA21" s="61">
        <v>3864.9230000000002</v>
      </c>
      <c r="AB21" s="61">
        <v>3836.9580000000001</v>
      </c>
      <c r="AC21" s="61">
        <v>6406.8450000000003</v>
      </c>
      <c r="AD21" s="82">
        <v>9459.3559999999998</v>
      </c>
      <c r="AE21" s="42">
        <f t="shared" si="1"/>
        <v>0.47644527064413128</v>
      </c>
      <c r="AG21" s="361">
        <f t="shared" si="16"/>
        <v>6.9387249304263135E-3</v>
      </c>
      <c r="AH21" s="362">
        <f t="shared" si="17"/>
        <v>7.190458744684926E-3</v>
      </c>
      <c r="AI21" s="362">
        <f t="shared" si="18"/>
        <v>1.3595759354814326E-2</v>
      </c>
      <c r="AJ21" s="363">
        <f t="shared" si="19"/>
        <v>1.8122816785917074E-2</v>
      </c>
      <c r="AL21" s="52">
        <f t="shared" si="2"/>
        <v>2.2443926600902859</v>
      </c>
      <c r="AM21" s="74">
        <f t="shared" si="3"/>
        <v>2.262070125461793</v>
      </c>
      <c r="AN21" s="74">
        <f t="shared" si="4"/>
        <v>2.1268607820246594</v>
      </c>
      <c r="AO21" s="74">
        <f t="shared" si="5"/>
        <v>2.2310996314246747</v>
      </c>
      <c r="AP21" s="74">
        <f t="shared" si="6"/>
        <v>2.2283245407131322</v>
      </c>
      <c r="AQ21" s="74">
        <f t="shared" si="7"/>
        <v>2.4679304467265912</v>
      </c>
      <c r="AR21" s="74">
        <f t="shared" si="8"/>
        <v>2.5075654493913619</v>
      </c>
      <c r="AS21" s="74">
        <f t="shared" si="9"/>
        <v>2.4913978986751175</v>
      </c>
      <c r="AT21" s="74">
        <f t="shared" si="10"/>
        <v>2.3412659815881853</v>
      </c>
      <c r="AU21" s="74">
        <f t="shared" si="10"/>
        <v>2.1589671078946919</v>
      </c>
      <c r="AV21" s="17">
        <f t="shared" si="11"/>
        <v>2.0868907204476921</v>
      </c>
      <c r="AW21" s="42">
        <f t="shared" si="20"/>
        <v>-3.338466213007054E-2</v>
      </c>
      <c r="AX21" s="8"/>
    </row>
    <row r="22" spans="1:50" ht="20.100000000000001" customHeight="1">
      <c r="A22" s="47" t="s">
        <v>147</v>
      </c>
      <c r="B22" s="81">
        <v>36535.660000000003</v>
      </c>
      <c r="C22" s="61">
        <v>31747.919999999998</v>
      </c>
      <c r="D22" s="61">
        <v>36454.909999999996</v>
      </c>
      <c r="E22" s="61">
        <v>38709.01999999999</v>
      </c>
      <c r="F22" s="61">
        <v>39498</v>
      </c>
      <c r="G22" s="61">
        <v>42344.58</v>
      </c>
      <c r="H22" s="61">
        <v>42090.069999999992</v>
      </c>
      <c r="I22" s="61">
        <v>42690.360000000008</v>
      </c>
      <c r="J22" s="61">
        <v>45744.049999999996</v>
      </c>
      <c r="K22" s="61">
        <v>40604.200000000004</v>
      </c>
      <c r="L22" s="82">
        <v>45835.08</v>
      </c>
      <c r="M22" s="42">
        <f t="shared" si="0"/>
        <v>0.12882608203092283</v>
      </c>
      <c r="O22" s="361">
        <f t="shared" si="12"/>
        <v>1.8864825805830678E-2</v>
      </c>
      <c r="P22" s="362">
        <f t="shared" si="13"/>
        <v>2.0588100186632284E-2</v>
      </c>
      <c r="Q22" s="362">
        <f t="shared" si="14"/>
        <v>1.798638391729649E-2</v>
      </c>
      <c r="R22" s="363">
        <f t="shared" si="15"/>
        <v>1.8777410680415243E-2</v>
      </c>
      <c r="T22" s="81">
        <v>6590.3740000000007</v>
      </c>
      <c r="U22" s="61">
        <v>5917.5260000000017</v>
      </c>
      <c r="V22" s="61">
        <v>6593.9230000000016</v>
      </c>
      <c r="W22" s="61">
        <v>6868.5439999999981</v>
      </c>
      <c r="X22" s="61">
        <v>7161.3089999999993</v>
      </c>
      <c r="Y22" s="61">
        <v>7702.0869999999986</v>
      </c>
      <c r="Z22" s="61">
        <v>7881.4279999999999</v>
      </c>
      <c r="AA22" s="61">
        <v>8626.8110000000015</v>
      </c>
      <c r="AB22" s="61">
        <v>9215.1590000000015</v>
      </c>
      <c r="AC22" s="61">
        <v>8266.8689999999988</v>
      </c>
      <c r="AD22" s="82">
        <v>9310.4449999999997</v>
      </c>
      <c r="AE22" s="42">
        <f t="shared" si="1"/>
        <v>0.126235942531568</v>
      </c>
      <c r="AG22" s="361">
        <f t="shared" si="16"/>
        <v>2.1291051364625002E-2</v>
      </c>
      <c r="AH22" s="362">
        <f t="shared" si="17"/>
        <v>1.996327509063936E-2</v>
      </c>
      <c r="AI22" s="362">
        <f t="shared" si="18"/>
        <v>1.7542856357813327E-2</v>
      </c>
      <c r="AJ22" s="363">
        <f t="shared" si="19"/>
        <v>1.7837523921328015E-2</v>
      </c>
      <c r="AL22" s="52">
        <f t="shared" si="2"/>
        <v>1.8038196107583659</v>
      </c>
      <c r="AM22" s="74">
        <f t="shared" si="3"/>
        <v>1.8639098246436308</v>
      </c>
      <c r="AN22" s="74">
        <f t="shared" si="4"/>
        <v>1.8087887200928496</v>
      </c>
      <c r="AO22" s="74">
        <f t="shared" si="5"/>
        <v>1.7744040019613001</v>
      </c>
      <c r="AP22" s="74">
        <f t="shared" si="6"/>
        <v>1.8130814218441438</v>
      </c>
      <c r="AQ22" s="74">
        <f t="shared" si="7"/>
        <v>1.8189074020807381</v>
      </c>
      <c r="AR22" s="74">
        <f t="shared" si="8"/>
        <v>1.8725148235676494</v>
      </c>
      <c r="AS22" s="74">
        <f t="shared" si="9"/>
        <v>2.0207866600328508</v>
      </c>
      <c r="AT22" s="74">
        <f t="shared" si="10"/>
        <v>2.0145044000257961</v>
      </c>
      <c r="AU22" s="74">
        <f t="shared" si="10"/>
        <v>2.0359640135749499</v>
      </c>
      <c r="AV22" s="17">
        <f t="shared" si="11"/>
        <v>2.0312924074747989</v>
      </c>
      <c r="AW22" s="42">
        <f t="shared" si="20"/>
        <v>-2.2945425700074992E-3</v>
      </c>
      <c r="AX22" s="8"/>
    </row>
    <row r="23" spans="1:50" ht="20.100000000000001" customHeight="1">
      <c r="A23" s="47" t="s">
        <v>144</v>
      </c>
      <c r="B23" s="81">
        <v>24598.51</v>
      </c>
      <c r="C23" s="61">
        <v>80464.5</v>
      </c>
      <c r="D23" s="61">
        <v>205644.51</v>
      </c>
      <c r="E23" s="61">
        <v>152618.38</v>
      </c>
      <c r="F23" s="61">
        <v>23871.269999999993</v>
      </c>
      <c r="G23" s="61">
        <v>22426.499999999996</v>
      </c>
      <c r="H23" s="61">
        <v>210041.52000000002</v>
      </c>
      <c r="I23" s="61">
        <v>202872.91</v>
      </c>
      <c r="J23" s="61">
        <v>135083.80000000005</v>
      </c>
      <c r="K23" s="61">
        <v>33448.47</v>
      </c>
      <c r="L23" s="82">
        <v>54922.1</v>
      </c>
      <c r="M23" s="42">
        <f t="shared" si="0"/>
        <v>0.64199139751384737</v>
      </c>
      <c r="O23" s="361">
        <f t="shared" si="12"/>
        <v>1.2701196754978121E-2</v>
      </c>
      <c r="P23" s="362">
        <f t="shared" si="13"/>
        <v>1.0903851894044263E-2</v>
      </c>
      <c r="Q23" s="362">
        <f t="shared" si="14"/>
        <v>1.48166205187191E-2</v>
      </c>
      <c r="R23" s="363">
        <f t="shared" si="15"/>
        <v>2.2500120587349993E-2</v>
      </c>
      <c r="T23" s="81">
        <v>6225.7620000000015</v>
      </c>
      <c r="U23" s="61">
        <v>7245.366</v>
      </c>
      <c r="V23" s="61">
        <v>13357.746999999999</v>
      </c>
      <c r="W23" s="61">
        <v>12770.83</v>
      </c>
      <c r="X23" s="61">
        <v>6121.9930000000004</v>
      </c>
      <c r="Y23" s="61">
        <v>5856.9390000000012</v>
      </c>
      <c r="Z23" s="61">
        <v>12434.543</v>
      </c>
      <c r="AA23" s="61">
        <v>15391.253999999997</v>
      </c>
      <c r="AB23" s="61">
        <v>13363.448</v>
      </c>
      <c r="AC23" s="61">
        <v>7033.5499999999993</v>
      </c>
      <c r="AD23" s="82">
        <v>9308.5270000000019</v>
      </c>
      <c r="AE23" s="42">
        <f t="shared" si="1"/>
        <v>0.3234464815064943</v>
      </c>
      <c r="AG23" s="361">
        <f t="shared" si="16"/>
        <v>2.0113125374361229E-2</v>
      </c>
      <c r="AH23" s="362">
        <f t="shared" si="17"/>
        <v>1.5180779501204575E-2</v>
      </c>
      <c r="AI23" s="362">
        <f t="shared" si="18"/>
        <v>1.4925669843745914E-2</v>
      </c>
      <c r="AJ23" s="363">
        <f t="shared" si="19"/>
        <v>1.7833849298806635E-2</v>
      </c>
      <c r="AL23" s="52">
        <f t="shared" si="2"/>
        <v>2.5309508584056521</v>
      </c>
      <c r="AM23" s="74">
        <f t="shared" si="3"/>
        <v>0.9004425554126354</v>
      </c>
      <c r="AN23" s="74">
        <f t="shared" si="4"/>
        <v>0.64955524463064918</v>
      </c>
      <c r="AO23" s="74">
        <f t="shared" si="5"/>
        <v>0.83678191316144224</v>
      </c>
      <c r="AP23" s="74">
        <f t="shared" si="6"/>
        <v>2.5645862159826445</v>
      </c>
      <c r="AQ23" s="74">
        <f t="shared" si="7"/>
        <v>2.6116152765701299</v>
      </c>
      <c r="AR23" s="74">
        <f t="shared" si="8"/>
        <v>0.59200404758068781</v>
      </c>
      <c r="AS23" s="74">
        <f t="shared" si="9"/>
        <v>0.75866482124202772</v>
      </c>
      <c r="AT23" s="74">
        <f t="shared" ref="AT23:AU33" si="21">(AB23/J23)*10</f>
        <v>0.98927095625086037</v>
      </c>
      <c r="AU23" s="74">
        <f t="shared" si="21"/>
        <v>2.1028017126044927</v>
      </c>
      <c r="AV23" s="17">
        <f t="shared" si="11"/>
        <v>1.6948599926077121</v>
      </c>
      <c r="AW23" s="42">
        <f t="shared" si="20"/>
        <v>-0.19399913817433181</v>
      </c>
      <c r="AX23" s="8"/>
    </row>
    <row r="24" spans="1:50" ht="20.100000000000001" customHeight="1">
      <c r="A24" s="47" t="s">
        <v>149</v>
      </c>
      <c r="B24" s="81">
        <v>812.98000000000013</v>
      </c>
      <c r="C24" s="61">
        <v>2591.1999999999998</v>
      </c>
      <c r="D24" s="61">
        <v>2357.96</v>
      </c>
      <c r="E24" s="61">
        <v>3107.5999999999995</v>
      </c>
      <c r="F24" s="61">
        <v>4979.869999999999</v>
      </c>
      <c r="G24" s="61">
        <v>4853.3399999999992</v>
      </c>
      <c r="H24" s="61">
        <v>44033.68</v>
      </c>
      <c r="I24" s="61">
        <v>18613.55</v>
      </c>
      <c r="J24" s="61">
        <v>17858.97</v>
      </c>
      <c r="K24" s="61">
        <v>26459.03</v>
      </c>
      <c r="L24" s="82">
        <v>33516.79</v>
      </c>
      <c r="M24" s="42">
        <f t="shared" si="0"/>
        <v>0.26674296072078235</v>
      </c>
      <c r="O24" s="361">
        <f t="shared" si="12"/>
        <v>4.1977416265709242E-4</v>
      </c>
      <c r="P24" s="362">
        <f t="shared" si="13"/>
        <v>2.3597128643096685E-3</v>
      </c>
      <c r="Q24" s="362">
        <f t="shared" si="14"/>
        <v>1.1720518361629222E-2</v>
      </c>
      <c r="R24" s="363">
        <f t="shared" si="15"/>
        <v>1.3730935574220331E-2</v>
      </c>
      <c r="T24" s="81">
        <v>118.387</v>
      </c>
      <c r="U24" s="61">
        <v>588.12799999999993</v>
      </c>
      <c r="V24" s="61">
        <v>578.32799999999997</v>
      </c>
      <c r="W24" s="61">
        <v>584.02599999999995</v>
      </c>
      <c r="X24" s="61">
        <v>868.01099999999997</v>
      </c>
      <c r="Y24" s="61">
        <v>908.28800000000001</v>
      </c>
      <c r="Z24" s="61">
        <v>2918.2</v>
      </c>
      <c r="AA24" s="61">
        <v>3015.88</v>
      </c>
      <c r="AB24" s="61">
        <v>2859.2689999999993</v>
      </c>
      <c r="AC24" s="61">
        <v>4649.16</v>
      </c>
      <c r="AD24" s="82">
        <v>6311.2599999999993</v>
      </c>
      <c r="AE24" s="42">
        <f t="shared" si="1"/>
        <v>0.35750544184325761</v>
      </c>
      <c r="AG24" s="361">
        <f t="shared" si="16"/>
        <v>3.8246443948459678E-4</v>
      </c>
      <c r="AH24" s="362">
        <f t="shared" si="17"/>
        <v>2.3542194739590251E-3</v>
      </c>
      <c r="AI24" s="362">
        <f t="shared" si="18"/>
        <v>9.8658326464942676E-3</v>
      </c>
      <c r="AJ24" s="363">
        <f t="shared" si="19"/>
        <v>1.2091500591402521E-2</v>
      </c>
      <c r="AL24" s="52">
        <f t="shared" si="2"/>
        <v>1.4562104848827766</v>
      </c>
      <c r="AM24" s="74">
        <f t="shared" si="3"/>
        <v>2.2697128743439334</v>
      </c>
      <c r="AN24" s="74">
        <f t="shared" si="4"/>
        <v>2.4526624709494644</v>
      </c>
      <c r="AO24" s="74">
        <f t="shared" si="5"/>
        <v>1.8793474063586049</v>
      </c>
      <c r="AP24" s="74">
        <f t="shared" si="6"/>
        <v>1.7430394769341371</v>
      </c>
      <c r="AQ24" s="74">
        <f t="shared" si="7"/>
        <v>1.8714699567720379</v>
      </c>
      <c r="AR24" s="74">
        <f t="shared" si="8"/>
        <v>0.66271999069802923</v>
      </c>
      <c r="AS24" s="74">
        <f t="shared" si="9"/>
        <v>1.6202605091452196</v>
      </c>
      <c r="AT24" s="74">
        <f t="shared" si="21"/>
        <v>1.6010268229354767</v>
      </c>
      <c r="AU24" s="74">
        <f t="shared" si="21"/>
        <v>1.7571165685212196</v>
      </c>
      <c r="AV24" s="17">
        <f t="shared" si="11"/>
        <v>1.8830144533530804</v>
      </c>
      <c r="AW24" s="42">
        <f t="shared" si="20"/>
        <v>7.1650274709899209E-2</v>
      </c>
      <c r="AX24" s="8"/>
    </row>
    <row r="25" spans="1:50" ht="20.100000000000001" customHeight="1">
      <c r="A25" s="47" t="s">
        <v>143</v>
      </c>
      <c r="B25" s="81">
        <v>22446.879999999997</v>
      </c>
      <c r="C25" s="61">
        <v>17236.2</v>
      </c>
      <c r="D25" s="61">
        <v>13470.91</v>
      </c>
      <c r="E25" s="61">
        <v>14875.51</v>
      </c>
      <c r="F25" s="61">
        <v>18468.669999999998</v>
      </c>
      <c r="G25" s="61">
        <v>18659.790000000005</v>
      </c>
      <c r="H25" s="61">
        <v>21716.29</v>
      </c>
      <c r="I25" s="61">
        <v>16741.190000000002</v>
      </c>
      <c r="J25" s="61">
        <v>16975.400000000001</v>
      </c>
      <c r="K25" s="61">
        <v>17403.330000000002</v>
      </c>
      <c r="L25" s="82">
        <v>17730.260000000002</v>
      </c>
      <c r="M25" s="42">
        <f t="shared" si="0"/>
        <v>1.878548530654767E-2</v>
      </c>
      <c r="O25" s="361">
        <f t="shared" si="12"/>
        <v>1.1590223936953225E-2</v>
      </c>
      <c r="P25" s="362">
        <f t="shared" si="13"/>
        <v>9.07246277992412E-3</v>
      </c>
      <c r="Q25" s="362">
        <f t="shared" si="14"/>
        <v>7.7091279921634595E-3</v>
      </c>
      <c r="R25" s="363">
        <f t="shared" si="15"/>
        <v>7.2636149754846981E-3</v>
      </c>
      <c r="T25" s="81">
        <v>4968.8230000000003</v>
      </c>
      <c r="U25" s="61">
        <v>3662.2679999999991</v>
      </c>
      <c r="V25" s="61">
        <v>2964.0209999999997</v>
      </c>
      <c r="W25" s="61">
        <v>3315.1850000000004</v>
      </c>
      <c r="X25" s="61">
        <v>4419.0970000000007</v>
      </c>
      <c r="Y25" s="61">
        <v>4472.5789999999988</v>
      </c>
      <c r="Z25" s="61">
        <v>5394.4030000000002</v>
      </c>
      <c r="AA25" s="61">
        <v>4674.4339999999993</v>
      </c>
      <c r="AB25" s="61">
        <v>5149.9139999999989</v>
      </c>
      <c r="AC25" s="61">
        <v>5310.9529999999995</v>
      </c>
      <c r="AD25" s="82">
        <v>5737.4889999999996</v>
      </c>
      <c r="AE25" s="42">
        <f t="shared" si="1"/>
        <v>8.0312516416545215E-2</v>
      </c>
      <c r="AG25" s="361">
        <f t="shared" si="16"/>
        <v>1.6052422171295606E-2</v>
      </c>
      <c r="AH25" s="362">
        <f t="shared" si="17"/>
        <v>1.1592614435751852E-2</v>
      </c>
      <c r="AI25" s="362">
        <f t="shared" si="18"/>
        <v>1.1270202249739021E-2</v>
      </c>
      <c r="AJ25" s="363">
        <f t="shared" si="19"/>
        <v>1.0992234773510433E-2</v>
      </c>
      <c r="AL25" s="52">
        <f t="shared" si="2"/>
        <v>2.2135918221151449</v>
      </c>
      <c r="AM25" s="74">
        <f t="shared" si="3"/>
        <v>2.1247537160162908</v>
      </c>
      <c r="AN25" s="74">
        <f t="shared" si="4"/>
        <v>2.2003123768178985</v>
      </c>
      <c r="AO25" s="74">
        <f t="shared" si="5"/>
        <v>2.228619388511722</v>
      </c>
      <c r="AP25" s="74">
        <f t="shared" si="6"/>
        <v>2.392753241029268</v>
      </c>
      <c r="AQ25" s="74">
        <f t="shared" si="7"/>
        <v>2.3969074678761109</v>
      </c>
      <c r="AR25" s="74">
        <f t="shared" si="8"/>
        <v>2.4840352564825761</v>
      </c>
      <c r="AS25" s="74">
        <f t="shared" si="9"/>
        <v>2.792175466618561</v>
      </c>
      <c r="AT25" s="74">
        <f t="shared" si="21"/>
        <v>3.0337511929026699</v>
      </c>
      <c r="AU25" s="74">
        <f t="shared" si="21"/>
        <v>3.0516878091721522</v>
      </c>
      <c r="AV25" s="17">
        <f t="shared" si="11"/>
        <v>3.2359869511219799</v>
      </c>
      <c r="AW25" s="42">
        <f t="shared" si="20"/>
        <v>6.039252815962963E-2</v>
      </c>
      <c r="AX25" s="8"/>
    </row>
    <row r="26" spans="1:50" ht="20.100000000000001" customHeight="1">
      <c r="A26" s="47" t="s">
        <v>152</v>
      </c>
      <c r="B26" s="81">
        <v>16972.759999999998</v>
      </c>
      <c r="C26" s="61">
        <v>19027.43</v>
      </c>
      <c r="D26" s="61">
        <v>17926.43</v>
      </c>
      <c r="E26" s="61">
        <v>15039.099999999999</v>
      </c>
      <c r="F26" s="61">
        <v>19877.980000000003</v>
      </c>
      <c r="G26" s="61">
        <v>19217.75</v>
      </c>
      <c r="H26" s="61">
        <v>18362.28</v>
      </c>
      <c r="I26" s="61">
        <v>19647.930000000004</v>
      </c>
      <c r="J26" s="61">
        <v>17461.240000000002</v>
      </c>
      <c r="K26" s="61">
        <v>17543.34</v>
      </c>
      <c r="L26" s="82">
        <v>12553.74</v>
      </c>
      <c r="M26" s="42">
        <f t="shared" si="0"/>
        <v>-0.28441562439079449</v>
      </c>
      <c r="O26" s="361">
        <f t="shared" si="12"/>
        <v>8.7637163484707986E-3</v>
      </c>
      <c r="P26" s="362">
        <f t="shared" si="13"/>
        <v>9.3437451112197249E-3</v>
      </c>
      <c r="Q26" s="362">
        <f t="shared" si="14"/>
        <v>7.7711480199502561E-3</v>
      </c>
      <c r="R26" s="363">
        <f t="shared" si="15"/>
        <v>5.1429326959864805E-3</v>
      </c>
      <c r="T26" s="81">
        <v>4274.6030000000001</v>
      </c>
      <c r="U26" s="61">
        <v>5457.8989999999994</v>
      </c>
      <c r="V26" s="61">
        <v>5912.4619999999995</v>
      </c>
      <c r="W26" s="61">
        <v>4240.085</v>
      </c>
      <c r="X26" s="61">
        <v>5225.0779999999977</v>
      </c>
      <c r="Y26" s="61">
        <v>5008.6610000000001</v>
      </c>
      <c r="Z26" s="61">
        <v>5251.3649999999998</v>
      </c>
      <c r="AA26" s="61">
        <v>5692.8070000000025</v>
      </c>
      <c r="AB26" s="61">
        <v>5127.1360000000004</v>
      </c>
      <c r="AC26" s="61">
        <v>5223.1149999999998</v>
      </c>
      <c r="AD26" s="82">
        <v>4557.384</v>
      </c>
      <c r="AE26" s="42">
        <f t="shared" si="1"/>
        <v>-0.12745861425605215</v>
      </c>
      <c r="AG26" s="361">
        <f t="shared" si="16"/>
        <v>1.3809655117657985E-2</v>
      </c>
      <c r="AH26" s="362">
        <f t="shared" si="17"/>
        <v>1.2982101783420109E-2</v>
      </c>
      <c r="AI26" s="362">
        <f t="shared" si="18"/>
        <v>1.1083804059957908E-2</v>
      </c>
      <c r="AJ26" s="363">
        <f t="shared" si="19"/>
        <v>8.7313169369109163E-3</v>
      </c>
      <c r="AL26" s="52">
        <f t="shared" si="2"/>
        <v>2.5185078914684471</v>
      </c>
      <c r="AM26" s="74">
        <f t="shared" si="3"/>
        <v>2.8684373034088151</v>
      </c>
      <c r="AN26" s="74">
        <f t="shared" si="4"/>
        <v>3.2981815118793865</v>
      </c>
      <c r="AO26" s="74">
        <f t="shared" si="5"/>
        <v>2.819374164677408</v>
      </c>
      <c r="AP26" s="74">
        <f t="shared" si="6"/>
        <v>2.6285759418210484</v>
      </c>
      <c r="AQ26" s="74">
        <f t="shared" si="7"/>
        <v>2.6062681635467211</v>
      </c>
      <c r="AR26" s="74">
        <f t="shared" si="8"/>
        <v>2.8598654415464746</v>
      </c>
      <c r="AS26" s="74">
        <f t="shared" si="9"/>
        <v>2.8974080221173431</v>
      </c>
      <c r="AT26" s="74">
        <f t="shared" si="21"/>
        <v>2.9362954750063568</v>
      </c>
      <c r="AU26" s="74">
        <f t="shared" si="21"/>
        <v>2.9772637365518766</v>
      </c>
      <c r="AV26" s="17">
        <f t="shared" si="11"/>
        <v>3.6302998150352006</v>
      </c>
      <c r="AW26" s="42">
        <f t="shared" si="20"/>
        <v>0.21934102460121283</v>
      </c>
      <c r="AX26" s="8"/>
    </row>
    <row r="27" spans="1:50" ht="20.100000000000001" customHeight="1">
      <c r="A27" s="47" t="s">
        <v>153</v>
      </c>
      <c r="B27" s="81">
        <v>42711.24</v>
      </c>
      <c r="C27" s="61">
        <v>61728.69</v>
      </c>
      <c r="D27" s="61">
        <v>67342.58</v>
      </c>
      <c r="E27" s="61">
        <v>63981.740000000005</v>
      </c>
      <c r="F27" s="61">
        <v>68553.709999999977</v>
      </c>
      <c r="G27" s="61">
        <v>73138.030000000013</v>
      </c>
      <c r="H27" s="61">
        <v>71819.479999999981</v>
      </c>
      <c r="I27" s="61">
        <v>82864.919999999984</v>
      </c>
      <c r="J27" s="61">
        <v>74156.289999999994</v>
      </c>
      <c r="K27" s="61">
        <v>91009.11</v>
      </c>
      <c r="L27" s="82">
        <v>80522.270000000019</v>
      </c>
      <c r="M27" s="42">
        <f t="shared" si="0"/>
        <v>-0.11522846449108207</v>
      </c>
      <c r="O27" s="361">
        <f t="shared" si="12"/>
        <v>2.2053525310642461E-2</v>
      </c>
      <c r="P27" s="362">
        <f t="shared" si="13"/>
        <v>3.5559995850541384E-2</v>
      </c>
      <c r="Q27" s="362">
        <f t="shared" si="14"/>
        <v>4.0314174209354375E-2</v>
      </c>
      <c r="R27" s="363">
        <f t="shared" si="15"/>
        <v>3.2987827941159481E-2</v>
      </c>
      <c r="T27" s="81">
        <v>2108.7179999999998</v>
      </c>
      <c r="U27" s="61">
        <v>3791.6639999999993</v>
      </c>
      <c r="V27" s="61">
        <v>3877.64</v>
      </c>
      <c r="W27" s="61">
        <v>4192.3680000000004</v>
      </c>
      <c r="X27" s="61">
        <v>4593.1420000000007</v>
      </c>
      <c r="Y27" s="61">
        <v>4123.3020000000006</v>
      </c>
      <c r="Z27" s="61">
        <v>4142.1499999999996</v>
      </c>
      <c r="AA27" s="61">
        <v>4286.6849999999995</v>
      </c>
      <c r="AB27" s="61">
        <v>4962.9489999999996</v>
      </c>
      <c r="AC27" s="61">
        <v>5816.317</v>
      </c>
      <c r="AD27" s="82">
        <v>4553.0680000000002</v>
      </c>
      <c r="AE27" s="42">
        <f t="shared" si="1"/>
        <v>-0.21719053483501669</v>
      </c>
      <c r="AG27" s="361">
        <f t="shared" si="16"/>
        <v>6.8124848834845032E-3</v>
      </c>
      <c r="AH27" s="362">
        <f t="shared" si="17"/>
        <v>1.0687312686520352E-2</v>
      </c>
      <c r="AI27" s="362">
        <f t="shared" si="18"/>
        <v>1.2342618912009827E-2</v>
      </c>
      <c r="AJ27" s="363">
        <f t="shared" si="19"/>
        <v>8.7230480783070108E-3</v>
      </c>
      <c r="AL27" s="52">
        <f t="shared" si="2"/>
        <v>0.49371500335743002</v>
      </c>
      <c r="AM27" s="74">
        <f t="shared" si="3"/>
        <v>0.61424663312958683</v>
      </c>
      <c r="AN27" s="74">
        <f t="shared" si="4"/>
        <v>0.5758080548740484</v>
      </c>
      <c r="AO27" s="74">
        <f t="shared" si="5"/>
        <v>0.65524444943197857</v>
      </c>
      <c r="AP27" s="74">
        <f t="shared" si="6"/>
        <v>0.67000633517865071</v>
      </c>
      <c r="AQ27" s="74">
        <f t="shared" si="7"/>
        <v>0.56376990192380083</v>
      </c>
      <c r="AR27" s="74">
        <f t="shared" si="8"/>
        <v>0.57674463808426357</v>
      </c>
      <c r="AS27" s="74">
        <f t="shared" si="9"/>
        <v>0.51730997869786166</v>
      </c>
      <c r="AT27" s="74">
        <f t="shared" si="21"/>
        <v>0.66925529850535947</v>
      </c>
      <c r="AU27" s="74">
        <f t="shared" si="21"/>
        <v>0.63909173488236504</v>
      </c>
      <c r="AV27" s="17">
        <f t="shared" si="11"/>
        <v>0.56544208204761237</v>
      </c>
      <c r="AW27" s="42">
        <f t="shared" si="20"/>
        <v>-0.11524112864377609</v>
      </c>
      <c r="AX27" s="8"/>
    </row>
    <row r="28" spans="1:50" ht="20.100000000000001" customHeight="1">
      <c r="A28" s="47" t="s">
        <v>150</v>
      </c>
      <c r="B28" s="81">
        <v>15238.76</v>
      </c>
      <c r="C28" s="61">
        <v>14366.619999999999</v>
      </c>
      <c r="D28" s="61">
        <v>13964.57</v>
      </c>
      <c r="E28" s="61">
        <v>12916.55</v>
      </c>
      <c r="F28" s="61">
        <v>12471.74</v>
      </c>
      <c r="G28" s="61">
        <v>11639.439999999999</v>
      </c>
      <c r="H28" s="61">
        <v>12887.529999999999</v>
      </c>
      <c r="I28" s="61">
        <v>12903.380000000001</v>
      </c>
      <c r="J28" s="61">
        <v>14069.240000000002</v>
      </c>
      <c r="K28" s="61">
        <v>13912.9</v>
      </c>
      <c r="L28" s="82">
        <v>16547.110000000004</v>
      </c>
      <c r="M28" s="42">
        <f t="shared" si="0"/>
        <v>0.18933579627539943</v>
      </c>
      <c r="O28" s="361">
        <f t="shared" si="12"/>
        <v>7.8683826403261985E-3</v>
      </c>
      <c r="P28" s="362">
        <f t="shared" si="13"/>
        <v>5.6591411896468264E-3</v>
      </c>
      <c r="Q28" s="362">
        <f t="shared" si="14"/>
        <v>6.1629772487317644E-3</v>
      </c>
      <c r="R28" s="363">
        <f t="shared" si="15"/>
        <v>6.7789099537735268E-3</v>
      </c>
      <c r="T28" s="81">
        <v>3960.509</v>
      </c>
      <c r="U28" s="61">
        <v>3571.5189999999998</v>
      </c>
      <c r="V28" s="61">
        <v>3478.4089999999997</v>
      </c>
      <c r="W28" s="61">
        <v>3222.5590000000002</v>
      </c>
      <c r="X28" s="61">
        <v>3244.6909999999998</v>
      </c>
      <c r="Y28" s="61">
        <v>3057.2080000000001</v>
      </c>
      <c r="Z28" s="61">
        <v>3367.3649999999993</v>
      </c>
      <c r="AA28" s="61">
        <v>3388.413</v>
      </c>
      <c r="AB28" s="61">
        <v>3829.6140000000009</v>
      </c>
      <c r="AC28" s="61">
        <v>3878.0149999999999</v>
      </c>
      <c r="AD28" s="82">
        <v>4423.3979999999992</v>
      </c>
      <c r="AE28" s="42">
        <f t="shared" si="1"/>
        <v>0.1406345772257197</v>
      </c>
      <c r="AG28" s="361">
        <f t="shared" si="16"/>
        <v>1.2794934027880603E-2</v>
      </c>
      <c r="AH28" s="362">
        <f t="shared" si="17"/>
        <v>7.9240710100136995E-3</v>
      </c>
      <c r="AI28" s="362">
        <f t="shared" si="18"/>
        <v>8.2294106872197268E-3</v>
      </c>
      <c r="AJ28" s="363">
        <f t="shared" si="19"/>
        <v>8.4746183064885183E-3</v>
      </c>
      <c r="AL28" s="52">
        <f t="shared" si="2"/>
        <v>2.5989706511553434</v>
      </c>
      <c r="AM28" s="74">
        <f t="shared" si="3"/>
        <v>2.4859841772107845</v>
      </c>
      <c r="AN28" s="74">
        <f t="shared" si="4"/>
        <v>2.4908815667077464</v>
      </c>
      <c r="AO28" s="74">
        <f t="shared" si="5"/>
        <v>2.4949069217399384</v>
      </c>
      <c r="AP28" s="74">
        <f t="shared" si="6"/>
        <v>2.6016345754481729</v>
      </c>
      <c r="AQ28" s="74">
        <f t="shared" si="7"/>
        <v>2.6265937192854643</v>
      </c>
      <c r="AR28" s="74">
        <f t="shared" si="8"/>
        <v>2.6128862551629362</v>
      </c>
      <c r="AS28" s="74">
        <f t="shared" si="9"/>
        <v>2.6259886944351014</v>
      </c>
      <c r="AT28" s="74">
        <f t="shared" si="21"/>
        <v>2.7219764535966413</v>
      </c>
      <c r="AU28" s="74">
        <f t="shared" si="21"/>
        <v>2.7873520258177664</v>
      </c>
      <c r="AV28" s="17">
        <f t="shared" si="11"/>
        <v>2.6732148393284376</v>
      </c>
      <c r="AW28" s="42">
        <f t="shared" si="20"/>
        <v>-4.0948249604691643E-2</v>
      </c>
      <c r="AX28" s="8"/>
    </row>
    <row r="29" spans="1:50" ht="20.100000000000001" customHeight="1">
      <c r="A29" s="47" t="s">
        <v>151</v>
      </c>
      <c r="B29" s="81">
        <v>6190.6799999999994</v>
      </c>
      <c r="C29" s="61">
        <v>7451.6699999999992</v>
      </c>
      <c r="D29" s="61">
        <v>8643.6099999999988</v>
      </c>
      <c r="E29" s="61">
        <v>9704.2000000000007</v>
      </c>
      <c r="F29" s="61">
        <v>9577.7099999999973</v>
      </c>
      <c r="G29" s="61">
        <v>10509.54</v>
      </c>
      <c r="H29" s="61">
        <v>12236.339999999998</v>
      </c>
      <c r="I29" s="61">
        <v>11876.370000000003</v>
      </c>
      <c r="J29" s="61">
        <v>13616.820000000002</v>
      </c>
      <c r="K29" s="61">
        <v>14716.769999999999</v>
      </c>
      <c r="L29" s="82">
        <v>13958.849999999999</v>
      </c>
      <c r="M29" s="42">
        <f t="shared" si="0"/>
        <v>-5.1500431140800607E-2</v>
      </c>
      <c r="O29" s="361">
        <f t="shared" si="12"/>
        <v>3.1964962401018577E-3</v>
      </c>
      <c r="P29" s="362">
        <f t="shared" si="13"/>
        <v>5.109779396452142E-3</v>
      </c>
      <c r="Q29" s="362">
        <f t="shared" si="14"/>
        <v>6.5190663833433835E-3</v>
      </c>
      <c r="R29" s="363">
        <f t="shared" si="15"/>
        <v>5.7185688140244167E-3</v>
      </c>
      <c r="T29" s="81">
        <v>1358.0389999999995</v>
      </c>
      <c r="U29" s="61">
        <v>1634.0780000000002</v>
      </c>
      <c r="V29" s="61">
        <v>2013.6849999999997</v>
      </c>
      <c r="W29" s="61">
        <v>2109.4960000000001</v>
      </c>
      <c r="X29" s="61">
        <v>2190.3439999999991</v>
      </c>
      <c r="Y29" s="61">
        <v>2536.5569999999993</v>
      </c>
      <c r="Z29" s="61">
        <v>3177.491</v>
      </c>
      <c r="AA29" s="61">
        <v>3376.9949999999994</v>
      </c>
      <c r="AB29" s="61">
        <v>4023.6099999999997</v>
      </c>
      <c r="AC29" s="61">
        <v>4243.4589999999998</v>
      </c>
      <c r="AD29" s="82">
        <v>4099.2960000000003</v>
      </c>
      <c r="AE29" s="42">
        <f t="shared" si="1"/>
        <v>-3.397299231593838E-2</v>
      </c>
      <c r="AG29" s="361">
        <f t="shared" si="16"/>
        <v>4.3873197642749807E-3</v>
      </c>
      <c r="AH29" s="362">
        <f t="shared" si="17"/>
        <v>6.5745797436573871E-3</v>
      </c>
      <c r="AI29" s="362">
        <f t="shared" si="18"/>
        <v>9.0049076255194309E-3</v>
      </c>
      <c r="AJ29" s="363">
        <f t="shared" si="19"/>
        <v>7.85368373483805E-3</v>
      </c>
      <c r="AL29" s="52">
        <f t="shared" si="2"/>
        <v>2.1936830848953583</v>
      </c>
      <c r="AM29" s="74">
        <f t="shared" si="3"/>
        <v>2.1929017253850485</v>
      </c>
      <c r="AN29" s="74">
        <f t="shared" si="4"/>
        <v>2.3296805385712682</v>
      </c>
      <c r="AO29" s="74">
        <f t="shared" si="5"/>
        <v>2.1737969126769849</v>
      </c>
      <c r="AP29" s="74">
        <f t="shared" si="6"/>
        <v>2.2869182716954257</v>
      </c>
      <c r="AQ29" s="74">
        <f t="shared" si="7"/>
        <v>2.4135756655381675</v>
      </c>
      <c r="AR29" s="74">
        <f t="shared" si="8"/>
        <v>2.5967658629949808</v>
      </c>
      <c r="AS29" s="74">
        <f t="shared" si="9"/>
        <v>2.8434572179883237</v>
      </c>
      <c r="AT29" s="74">
        <f t="shared" si="21"/>
        <v>2.9548822706035613</v>
      </c>
      <c r="AU29" s="74">
        <f t="shared" si="21"/>
        <v>2.8834173531284382</v>
      </c>
      <c r="AV29" s="17">
        <f t="shared" si="11"/>
        <v>2.9367003728817211</v>
      </c>
      <c r="AW29" s="42">
        <f t="shared" si="20"/>
        <v>1.8479121551887794E-2</v>
      </c>
      <c r="AX29" s="8"/>
    </row>
    <row r="30" spans="1:50" ht="20.100000000000001" customHeight="1">
      <c r="A30" s="47" t="s">
        <v>155</v>
      </c>
      <c r="B30" s="81">
        <v>5112.62</v>
      </c>
      <c r="C30" s="61">
        <v>5673.9800000000005</v>
      </c>
      <c r="D30" s="61">
        <v>5788.9299999999994</v>
      </c>
      <c r="E30" s="61">
        <v>7215.869999999999</v>
      </c>
      <c r="F30" s="61">
        <v>5746.51</v>
      </c>
      <c r="G30" s="61">
        <v>6465.9600000000009</v>
      </c>
      <c r="H30" s="61">
        <v>7784.48</v>
      </c>
      <c r="I30" s="61">
        <v>9037.5999999999985</v>
      </c>
      <c r="J30" s="61">
        <v>10557.46</v>
      </c>
      <c r="K30" s="61">
        <v>13930.69</v>
      </c>
      <c r="L30" s="82">
        <v>15231.9</v>
      </c>
      <c r="M30" s="42">
        <f t="shared" si="0"/>
        <v>9.3405997836431581E-2</v>
      </c>
      <c r="O30" s="361">
        <f t="shared" si="12"/>
        <v>2.6398506475976084E-3</v>
      </c>
      <c r="P30" s="362">
        <f t="shared" si="13"/>
        <v>3.1437750069254881E-3</v>
      </c>
      <c r="Q30" s="362">
        <f t="shared" si="14"/>
        <v>6.1708576593761978E-3</v>
      </c>
      <c r="R30" s="363">
        <f t="shared" si="15"/>
        <v>6.2401034697226864E-3</v>
      </c>
      <c r="T30" s="81">
        <v>1228.6989999999998</v>
      </c>
      <c r="U30" s="61">
        <v>1562.6519999999998</v>
      </c>
      <c r="V30" s="61">
        <v>1588.1539999999998</v>
      </c>
      <c r="W30" s="61">
        <v>1847.2559999999999</v>
      </c>
      <c r="X30" s="61">
        <v>1658.076</v>
      </c>
      <c r="Y30" s="61">
        <v>1639.1599999999999</v>
      </c>
      <c r="Z30" s="61">
        <v>2049.2890000000002</v>
      </c>
      <c r="AA30" s="61">
        <v>2312.1959999999995</v>
      </c>
      <c r="AB30" s="61">
        <v>2646.0809999999997</v>
      </c>
      <c r="AC30" s="61">
        <v>3333.4070000000002</v>
      </c>
      <c r="AD30" s="82">
        <v>3653.991</v>
      </c>
      <c r="AE30" s="42">
        <f t="shared" si="1"/>
        <v>9.6173074575051837E-2</v>
      </c>
      <c r="AG30" s="361">
        <f t="shared" si="16"/>
        <v>3.9694702486783558E-3</v>
      </c>
      <c r="AH30" s="362">
        <f t="shared" si="17"/>
        <v>4.2485889860205961E-3</v>
      </c>
      <c r="AI30" s="362">
        <f t="shared" si="18"/>
        <v>7.0737155969363323E-3</v>
      </c>
      <c r="AJ30" s="363">
        <f t="shared" si="19"/>
        <v>7.0005409914152628E-3</v>
      </c>
      <c r="AL30" s="52">
        <f t="shared" si="2"/>
        <v>2.4032668181871522</v>
      </c>
      <c r="AM30" s="74">
        <f t="shared" si="3"/>
        <v>2.7540668102460701</v>
      </c>
      <c r="AN30" s="74">
        <f t="shared" si="4"/>
        <v>2.7434327241821888</v>
      </c>
      <c r="AO30" s="74">
        <f t="shared" si="5"/>
        <v>2.5599906871936442</v>
      </c>
      <c r="AP30" s="74">
        <f t="shared" si="6"/>
        <v>2.8853617238985052</v>
      </c>
      <c r="AQ30" s="74">
        <f t="shared" si="7"/>
        <v>2.5350605323880746</v>
      </c>
      <c r="AR30" s="74">
        <f t="shared" si="8"/>
        <v>2.6325316527243956</v>
      </c>
      <c r="AS30" s="74">
        <f t="shared" si="9"/>
        <v>2.5584181641143666</v>
      </c>
      <c r="AT30" s="74">
        <f t="shared" si="21"/>
        <v>2.5063613785891681</v>
      </c>
      <c r="AU30" s="74">
        <f t="shared" si="21"/>
        <v>2.3928513232295026</v>
      </c>
      <c r="AV30" s="17">
        <f t="shared" si="11"/>
        <v>2.3989068993362612</v>
      </c>
      <c r="AW30" s="42">
        <f t="shared" si="20"/>
        <v>2.5306946770874924E-3</v>
      </c>
      <c r="AX30" s="8"/>
    </row>
    <row r="31" spans="1:50" ht="20.100000000000001" customHeight="1">
      <c r="A31" s="47" t="s">
        <v>167</v>
      </c>
      <c r="B31" s="81">
        <v>37760.019999999997</v>
      </c>
      <c r="C31" s="61">
        <v>39537.21</v>
      </c>
      <c r="D31" s="61">
        <v>37245.74</v>
      </c>
      <c r="E31" s="61">
        <v>32556.79</v>
      </c>
      <c r="F31" s="61">
        <v>38989.61</v>
      </c>
      <c r="G31" s="61">
        <v>35020.43</v>
      </c>
      <c r="H31" s="61">
        <v>36029.119999999995</v>
      </c>
      <c r="I31" s="61">
        <v>27878.940000000002</v>
      </c>
      <c r="J31" s="61">
        <v>32064.000000000004</v>
      </c>
      <c r="K31" s="61">
        <v>31290.23</v>
      </c>
      <c r="L31" s="82">
        <v>33960.210000000006</v>
      </c>
      <c r="M31" s="42">
        <f t="shared" si="0"/>
        <v>8.5329510201746894E-2</v>
      </c>
      <c r="O31" s="361">
        <f t="shared" si="12"/>
        <v>1.9497011952834091E-2</v>
      </c>
      <c r="P31" s="362">
        <f t="shared" si="13"/>
        <v>1.7027069849764546E-2</v>
      </c>
      <c r="Q31" s="362">
        <f t="shared" si="14"/>
        <v>1.3860588058390711E-2</v>
      </c>
      <c r="R31" s="363">
        <f t="shared" si="15"/>
        <v>1.3912592930199851E-2</v>
      </c>
      <c r="T31" s="81">
        <v>2666.9409999999993</v>
      </c>
      <c r="U31" s="61">
        <v>2956.6760000000004</v>
      </c>
      <c r="V31" s="61">
        <v>3126.7730000000001</v>
      </c>
      <c r="W31" s="61">
        <v>3284.2690000000002</v>
      </c>
      <c r="X31" s="61">
        <v>3734.9859999999999</v>
      </c>
      <c r="Y31" s="61">
        <v>3330.9740000000002</v>
      </c>
      <c r="Z31" s="61">
        <v>3389.6030000000001</v>
      </c>
      <c r="AA31" s="61">
        <v>2714.9129999999996</v>
      </c>
      <c r="AB31" s="61">
        <v>3182.6789999999992</v>
      </c>
      <c r="AC31" s="61">
        <v>3060.627</v>
      </c>
      <c r="AD31" s="82">
        <v>3299.4539999999997</v>
      </c>
      <c r="AE31" s="42">
        <f t="shared" si="1"/>
        <v>7.803205029557661E-2</v>
      </c>
      <c r="AG31" s="361">
        <f t="shared" si="16"/>
        <v>8.6158961262933417E-3</v>
      </c>
      <c r="AH31" s="362">
        <f t="shared" si="17"/>
        <v>8.6336534866156868E-3</v>
      </c>
      <c r="AI31" s="362">
        <f t="shared" si="18"/>
        <v>6.494857947530696E-3</v>
      </c>
      <c r="AJ31" s="363">
        <f t="shared" si="19"/>
        <v>6.3212971724038326E-3</v>
      </c>
      <c r="AL31" s="52">
        <f t="shared" si="2"/>
        <v>0.7062869670090216</v>
      </c>
      <c r="AM31" s="74">
        <f t="shared" si="3"/>
        <v>0.74782110320885065</v>
      </c>
      <c r="AN31" s="74">
        <f t="shared" si="4"/>
        <v>0.83949815468829458</v>
      </c>
      <c r="AO31" s="74">
        <f t="shared" si="5"/>
        <v>1.0087815782821341</v>
      </c>
      <c r="AP31" s="74">
        <f t="shared" si="6"/>
        <v>0.95794392403514672</v>
      </c>
      <c r="AQ31" s="74">
        <f t="shared" si="7"/>
        <v>0.95115165633317467</v>
      </c>
      <c r="AR31" s="74">
        <f t="shared" si="8"/>
        <v>0.94079538995123957</v>
      </c>
      <c r="AS31" s="74">
        <f t="shared" si="9"/>
        <v>0.9738221754485642</v>
      </c>
      <c r="AT31" s="74">
        <f t="shared" si="21"/>
        <v>0.99260198353293372</v>
      </c>
      <c r="AU31" s="74">
        <f t="shared" si="21"/>
        <v>0.97814141986172676</v>
      </c>
      <c r="AV31" s="17">
        <f t="shared" si="11"/>
        <v>0.9715646634693953</v>
      </c>
      <c r="AW31" s="42">
        <f t="shared" si="20"/>
        <v>-6.7237275293598889E-3</v>
      </c>
      <c r="AX31" s="8"/>
    </row>
    <row r="32" spans="1:50" ht="20.100000000000001" customHeight="1" thickBot="1">
      <c r="A32" s="47" t="s">
        <v>33</v>
      </c>
      <c r="B32" s="81">
        <f t="shared" ref="B32:J32" si="22">B33-SUM(B7:B31)</f>
        <v>149698.75999999954</v>
      </c>
      <c r="C32" s="61">
        <f t="shared" si="22"/>
        <v>158087.87000000058</v>
      </c>
      <c r="D32" s="61">
        <f t="shared" si="22"/>
        <v>168579.68000000017</v>
      </c>
      <c r="E32" s="61">
        <f t="shared" si="22"/>
        <v>139291.59999999916</v>
      </c>
      <c r="F32" s="61">
        <f t="shared" si="22"/>
        <v>165653.22000000067</v>
      </c>
      <c r="G32" s="61">
        <f t="shared" si="22"/>
        <v>164804.76000000047</v>
      </c>
      <c r="H32" s="61">
        <f t="shared" si="22"/>
        <v>166347.98000000021</v>
      </c>
      <c r="I32" s="61">
        <f t="shared" si="22"/>
        <v>162465.77000000095</v>
      </c>
      <c r="J32" s="61">
        <f t="shared" si="22"/>
        <v>159680.14999999991</v>
      </c>
      <c r="K32" s="61">
        <f t="shared" ref="K32:L32" si="23">K33-SUM(K7:K31)</f>
        <v>192904.63000000059</v>
      </c>
      <c r="L32" s="82">
        <f t="shared" si="23"/>
        <v>205825.5299999998</v>
      </c>
      <c r="M32" s="42">
        <f t="shared" si="0"/>
        <v>6.698076660990028E-2</v>
      </c>
      <c r="O32" s="361">
        <f t="shared" si="12"/>
        <v>7.7295470527940224E-2</v>
      </c>
      <c r="P32" s="370">
        <f t="shared" si="13"/>
        <v>8.0128718010992153E-2</v>
      </c>
      <c r="Q32" s="370">
        <f t="shared" si="14"/>
        <v>8.5450685756745373E-2</v>
      </c>
      <c r="R32" s="363">
        <f t="shared" si="15"/>
        <v>8.4321233983318533E-2</v>
      </c>
      <c r="T32" s="81">
        <f t="shared" ref="T32:AB32" si="24">T33-SUM(T7:T31)</f>
        <v>18147.808999999892</v>
      </c>
      <c r="U32" s="61">
        <f t="shared" si="24"/>
        <v>20203.880000000063</v>
      </c>
      <c r="V32" s="61">
        <f t="shared" si="24"/>
        <v>23661.985000000161</v>
      </c>
      <c r="W32" s="61">
        <f t="shared" si="24"/>
        <v>23596.447999999742</v>
      </c>
      <c r="X32" s="61">
        <f t="shared" si="24"/>
        <v>26248.284000000102</v>
      </c>
      <c r="Y32" s="61">
        <f t="shared" si="24"/>
        <v>27827.643999999971</v>
      </c>
      <c r="Z32" s="61">
        <f t="shared" si="24"/>
        <v>28162.996000000217</v>
      </c>
      <c r="AA32" s="61">
        <f t="shared" si="24"/>
        <v>29143.023999999976</v>
      </c>
      <c r="AB32" s="61">
        <f t="shared" si="24"/>
        <v>30645.368000000017</v>
      </c>
      <c r="AC32" s="61">
        <f t="shared" ref="AC32:AD32" si="25">AC33-SUM(AC7:AC31)</f>
        <v>35859.728999999934</v>
      </c>
      <c r="AD32" s="82">
        <f t="shared" si="25"/>
        <v>37350.948999999964</v>
      </c>
      <c r="AE32" s="42">
        <f t="shared" si="1"/>
        <v>4.1584809522683036E-2</v>
      </c>
      <c r="AG32" s="361">
        <f t="shared" si="16"/>
        <v>5.8628832532782144E-2</v>
      </c>
      <c r="AH32" s="370">
        <f t="shared" si="17"/>
        <v>7.2127322412273362E-2</v>
      </c>
      <c r="AI32" s="370">
        <f t="shared" si="18"/>
        <v>7.6096775560023019E-2</v>
      </c>
      <c r="AJ32" s="363">
        <f t="shared" si="19"/>
        <v>7.155924837876193E-2</v>
      </c>
      <c r="AL32" s="52">
        <f t="shared" si="2"/>
        <v>1.2122885319824925</v>
      </c>
      <c r="AM32" s="76">
        <f t="shared" si="3"/>
        <v>1.2780158275268043</v>
      </c>
      <c r="AN32" s="76">
        <f t="shared" si="4"/>
        <v>1.403608370830941</v>
      </c>
      <c r="AO32" s="76">
        <f t="shared" si="5"/>
        <v>1.6940323752473145</v>
      </c>
      <c r="AP32" s="76">
        <f t="shared" si="6"/>
        <v>1.5845320724825027</v>
      </c>
      <c r="AQ32" s="76">
        <f t="shared" si="7"/>
        <v>1.688521860654989</v>
      </c>
      <c r="AR32" s="76">
        <f t="shared" si="8"/>
        <v>1.6930170116884005</v>
      </c>
      <c r="AS32" s="76">
        <f t="shared" si="9"/>
        <v>1.7937947174964797</v>
      </c>
      <c r="AT32" s="76">
        <f t="shared" si="21"/>
        <v>1.919172044865942</v>
      </c>
      <c r="AU32" s="76">
        <f t="shared" si="21"/>
        <v>1.8589356305237372</v>
      </c>
      <c r="AV32" s="17">
        <f t="shared" si="11"/>
        <v>1.8146898006287171</v>
      </c>
      <c r="AW32" s="42">
        <f t="shared" si="20"/>
        <v>-2.3801700913416938E-2</v>
      </c>
      <c r="AX32" s="8"/>
    </row>
    <row r="33" spans="1:50" s="6" customFormat="1" ht="26.25" customHeight="1" thickBot="1">
      <c r="A33" s="56" t="s">
        <v>34</v>
      </c>
      <c r="B33" s="84">
        <v>1936708.0499999996</v>
      </c>
      <c r="C33" s="69">
        <v>2254290.4000000004</v>
      </c>
      <c r="D33" s="69">
        <v>2517142.5900000008</v>
      </c>
      <c r="E33" s="69">
        <v>2264349.39</v>
      </c>
      <c r="F33" s="69">
        <v>2095341.790000001</v>
      </c>
      <c r="G33" s="69">
        <v>2056750.2400000005</v>
      </c>
      <c r="H33" s="69">
        <v>2051689.4500000004</v>
      </c>
      <c r="I33" s="69">
        <v>2260416.5100000007</v>
      </c>
      <c r="J33" s="69">
        <v>2257675.6</v>
      </c>
      <c r="K33" s="69">
        <v>2257496.5700000008</v>
      </c>
      <c r="L33" s="85">
        <v>2440969.1399999997</v>
      </c>
      <c r="M33" s="86">
        <f t="shared" si="0"/>
        <v>8.127257974084047E-2</v>
      </c>
      <c r="N33"/>
      <c r="O33" s="355">
        <f>SUM(O7:O32)</f>
        <v>0.99999999999999978</v>
      </c>
      <c r="P33" s="359">
        <f t="shared" ref="P33:R33" si="26">SUM(P7:P32)</f>
        <v>1.0000000000000002</v>
      </c>
      <c r="Q33" s="359">
        <f t="shared" si="26"/>
        <v>1.0000000000000002</v>
      </c>
      <c r="R33" s="356">
        <f t="shared" si="26"/>
        <v>1.0000000000000002</v>
      </c>
      <c r="T33" s="99">
        <v>309537.27399999986</v>
      </c>
      <c r="U33" s="69">
        <v>317980.43900000001</v>
      </c>
      <c r="V33" s="69">
        <v>360430.48400000011</v>
      </c>
      <c r="W33" s="69">
        <v>374366.58699999971</v>
      </c>
      <c r="X33" s="69">
        <v>382569.61599999998</v>
      </c>
      <c r="Y33" s="69">
        <v>385812.79699999996</v>
      </c>
      <c r="Z33" s="69">
        <v>381522.85600000026</v>
      </c>
      <c r="AA33" s="69">
        <v>433133.712</v>
      </c>
      <c r="AB33" s="69">
        <v>457390.47700000007</v>
      </c>
      <c r="AC33" s="69">
        <v>471238.48199999984</v>
      </c>
      <c r="AD33" s="85">
        <v>521958.37500000006</v>
      </c>
      <c r="AE33" s="86">
        <f t="shared" si="1"/>
        <v>0.10763105081049011</v>
      </c>
      <c r="AF33"/>
      <c r="AG33" s="355">
        <f>SUM(AG7:AG32)</f>
        <v>1.0000000000000002</v>
      </c>
      <c r="AH33" s="359">
        <f t="shared" ref="AH33:AJ33" si="27">SUM(AH7:AH32)</f>
        <v>1</v>
      </c>
      <c r="AI33" s="359">
        <f t="shared" si="27"/>
        <v>1</v>
      </c>
      <c r="AJ33" s="356">
        <f t="shared" si="27"/>
        <v>0.99999999999999967</v>
      </c>
      <c r="AL33" s="72">
        <f t="shared" si="2"/>
        <v>1.5982650250253254</v>
      </c>
      <c r="AM33" s="77">
        <f t="shared" si="3"/>
        <v>1.4105566833802776</v>
      </c>
      <c r="AN33" s="77">
        <f t="shared" si="4"/>
        <v>1.431903323363179</v>
      </c>
      <c r="AO33" s="77">
        <f t="shared" si="5"/>
        <v>1.6533075180593029</v>
      </c>
      <c r="AP33" s="77">
        <f t="shared" si="6"/>
        <v>1.8258100794142984</v>
      </c>
      <c r="AQ33" s="77">
        <f t="shared" si="7"/>
        <v>1.8758368881969834</v>
      </c>
      <c r="AR33" s="77">
        <f t="shared" si="8"/>
        <v>1.8595546026714724</v>
      </c>
      <c r="AS33" s="77">
        <f t="shared" si="9"/>
        <v>1.9161677066320837</v>
      </c>
      <c r="AT33" s="77">
        <f t="shared" si="21"/>
        <v>2.0259353336679551</v>
      </c>
      <c r="AU33" s="77">
        <f t="shared" si="21"/>
        <v>2.0874383078243159</v>
      </c>
      <c r="AV33" s="87">
        <f t="shared" si="11"/>
        <v>2.1383243501390607</v>
      </c>
      <c r="AW33" s="86">
        <f t="shared" si="20"/>
        <v>2.437726764140016E-2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136</v>
      </c>
      <c r="B39" s="89">
        <v>172166.16</v>
      </c>
      <c r="C39" s="60">
        <v>173463.21999999997</v>
      </c>
      <c r="D39" s="60">
        <v>189810.74999999991</v>
      </c>
      <c r="E39" s="60">
        <v>160288.62</v>
      </c>
      <c r="F39" s="60">
        <v>191336.37000000002</v>
      </c>
      <c r="G39" s="60">
        <v>173650.50000000003</v>
      </c>
      <c r="H39" s="60">
        <v>192778.49</v>
      </c>
      <c r="I39" s="60">
        <v>218653.77000000002</v>
      </c>
      <c r="J39" s="60">
        <v>223101.17</v>
      </c>
      <c r="K39" s="60">
        <v>193045.72</v>
      </c>
      <c r="L39" s="80">
        <v>155069.07999999999</v>
      </c>
      <c r="M39" s="42">
        <f>(L39-K39)/K39</f>
        <v>-0.19672355336342093</v>
      </c>
      <c r="O39" s="361">
        <f>B39/$B$66</f>
        <v>0.19802693281564765</v>
      </c>
      <c r="P39" s="362">
        <f>G39/$G$66</f>
        <v>0.22756767147191057</v>
      </c>
      <c r="Q39" s="362">
        <f>K39/$K$66</f>
        <v>0.19854140771334172</v>
      </c>
      <c r="R39" s="363">
        <f>L39/$L$66</f>
        <v>0.17138769227916026</v>
      </c>
      <c r="T39" s="97">
        <v>23036.265000000003</v>
      </c>
      <c r="U39" s="60">
        <v>21603.091</v>
      </c>
      <c r="V39" s="60">
        <v>25109.201000000005</v>
      </c>
      <c r="W39" s="60">
        <v>25549.050999999999</v>
      </c>
      <c r="X39" s="60">
        <v>29485.034</v>
      </c>
      <c r="Y39" s="60">
        <v>27559.380999999998</v>
      </c>
      <c r="Z39" s="60">
        <v>30142.709000000003</v>
      </c>
      <c r="AA39" s="60">
        <v>31862.298999999999</v>
      </c>
      <c r="AB39" s="60">
        <v>34304.268000000004</v>
      </c>
      <c r="AC39" s="60">
        <v>31811.731</v>
      </c>
      <c r="AD39" s="80">
        <v>31906.324000000001</v>
      </c>
      <c r="AE39" s="42">
        <f t="shared" ref="AE39:AE66" si="28">(AD39-AC39)/AC39</f>
        <v>2.9735257097452746E-3</v>
      </c>
      <c r="AG39" s="361">
        <f>T39/$T$66</f>
        <v>0.15474768718820239</v>
      </c>
      <c r="AH39" s="362">
        <f>Y39/$Y$66</f>
        <v>0.1850646231169655</v>
      </c>
      <c r="AI39" s="362">
        <f>AC39/$AC$66</f>
        <v>0.1632738754160114</v>
      </c>
      <c r="AJ39" s="363">
        <f>AD39/$AD$66</f>
        <v>0.17027156539307894</v>
      </c>
      <c r="AL39" s="100">
        <f t="shared" ref="AL39:AL66" si="29">(T39/B39)*10</f>
        <v>1.3380251380410646</v>
      </c>
      <c r="AM39" s="73">
        <f t="shared" ref="AM39:AM66" si="30">(U39/C39)*10</f>
        <v>1.2453989381725996</v>
      </c>
      <c r="AN39" s="73">
        <f t="shared" ref="AN39:AN66" si="31">(V39/D39)*10</f>
        <v>1.3228545274701256</v>
      </c>
      <c r="AO39" s="73">
        <f t="shared" ref="AO39:AO66" si="32">(W39/E39)*10</f>
        <v>1.593940418228069</v>
      </c>
      <c r="AP39" s="73">
        <f t="shared" ref="AP39:AP66" si="33">(X39/F39)*10</f>
        <v>1.5410051941510126</v>
      </c>
      <c r="AQ39" s="73">
        <f t="shared" ref="AQ39:AQ66" si="34">(Y39/G39)*10</f>
        <v>1.5870602733651784</v>
      </c>
      <c r="AR39" s="73">
        <f t="shared" ref="AR39:AR66" si="35">(Z39/H39)*10</f>
        <v>1.5635929610196659</v>
      </c>
      <c r="AS39" s="73">
        <f t="shared" ref="AS39:AT66" si="36">(AA39/I39)*10</f>
        <v>1.4572032762115192</v>
      </c>
      <c r="AT39" s="73">
        <f t="shared" si="36"/>
        <v>1.5376104033878444</v>
      </c>
      <c r="AU39" s="73">
        <f t="shared" ref="AU39:AU54" si="37">(AC39/K39)*10</f>
        <v>1.647885847974252</v>
      </c>
      <c r="AV39" s="101">
        <f t="shared" ref="AV39:AV66" si="38">(AD39/L39)*10</f>
        <v>2.0575555100991121</v>
      </c>
      <c r="AW39" s="42">
        <f>(AV39-AU39)/AU39</f>
        <v>0.24860318002516224</v>
      </c>
    </row>
    <row r="40" spans="1:50" ht="20.100000000000001" customHeight="1">
      <c r="A40" s="88" t="s">
        <v>131</v>
      </c>
      <c r="B40" s="90">
        <v>270534.81000000006</v>
      </c>
      <c r="C40" s="61">
        <v>325851.83999999997</v>
      </c>
      <c r="D40" s="61">
        <v>348644.59999999992</v>
      </c>
      <c r="E40" s="61">
        <v>274292.70000000007</v>
      </c>
      <c r="F40" s="61">
        <v>127582.75</v>
      </c>
      <c r="G40" s="61">
        <v>133257</v>
      </c>
      <c r="H40" s="61">
        <v>151972.67000000001</v>
      </c>
      <c r="I40" s="61">
        <v>162269.27000000002</v>
      </c>
      <c r="J40" s="61">
        <v>205276.96000000002</v>
      </c>
      <c r="K40" s="61">
        <v>196501.66000000003</v>
      </c>
      <c r="L40" s="82">
        <v>189587.97</v>
      </c>
      <c r="M40" s="42">
        <f t="shared" ref="M40:M66" si="39">(L40-K40)/K40</f>
        <v>-3.5183875800336904E-2</v>
      </c>
      <c r="O40" s="361">
        <f t="shared" ref="O40:O65" si="40">B40/$B$66</f>
        <v>0.31117136285181718</v>
      </c>
      <c r="P40" s="362">
        <f t="shared" ref="P40:P65" si="41">G40/$G$66</f>
        <v>0.17463229416173509</v>
      </c>
      <c r="Q40" s="362">
        <f t="shared" ref="Q40:Q65" si="42">K40/$K$66</f>
        <v>0.20209573252599675</v>
      </c>
      <c r="R40" s="363">
        <f t="shared" ref="R40:R65" si="43">L40/$L$66</f>
        <v>0.20953915933589515</v>
      </c>
      <c r="T40" s="97">
        <v>26654.051999999996</v>
      </c>
      <c r="U40" s="61">
        <v>22708.474999999999</v>
      </c>
      <c r="V40" s="61">
        <v>27124.615999999998</v>
      </c>
      <c r="W40" s="61">
        <v>28359.424000000006</v>
      </c>
      <c r="X40" s="61">
        <v>22526.057000000001</v>
      </c>
      <c r="Y40" s="61">
        <v>23597.651000000002</v>
      </c>
      <c r="Z40" s="61">
        <v>26332.184000000001</v>
      </c>
      <c r="AA40" s="61">
        <v>27531.224000000002</v>
      </c>
      <c r="AB40" s="61">
        <v>30889.813000000002</v>
      </c>
      <c r="AC40" s="61">
        <v>31500.865999999998</v>
      </c>
      <c r="AD40" s="82">
        <v>31466.849000000002</v>
      </c>
      <c r="AE40" s="42">
        <f t="shared" si="28"/>
        <v>-1.0798750739105455E-3</v>
      </c>
      <c r="AG40" s="361">
        <f t="shared" ref="AG40:AG65" si="44">T40/$T$66</f>
        <v>0.17905041903251587</v>
      </c>
      <c r="AH40" s="362">
        <f t="shared" ref="AH40:AH65" si="45">Y40/$Y$66</f>
        <v>0.15846112032634857</v>
      </c>
      <c r="AI40" s="362">
        <f t="shared" ref="AI40:AI65" si="46">AC40/$AC$66</f>
        <v>0.16167835918078363</v>
      </c>
      <c r="AJ40" s="363">
        <f t="shared" ref="AJ40:AJ65" si="47">AD40/$AD$66</f>
        <v>0.16792625929635896</v>
      </c>
      <c r="AL40" s="102">
        <f t="shared" si="29"/>
        <v>0.98523557837159625</v>
      </c>
      <c r="AM40" s="74">
        <f t="shared" si="30"/>
        <v>0.69689571186708665</v>
      </c>
      <c r="AN40" s="74">
        <f t="shared" si="31"/>
        <v>0.77800189648713924</v>
      </c>
      <c r="AO40" s="74">
        <f t="shared" si="32"/>
        <v>1.0339110009125287</v>
      </c>
      <c r="AP40" s="74">
        <f t="shared" si="33"/>
        <v>1.7656036572342266</v>
      </c>
      <c r="AQ40" s="74">
        <f t="shared" si="34"/>
        <v>1.7708376295429136</v>
      </c>
      <c r="AR40" s="74">
        <f t="shared" si="35"/>
        <v>1.7326920689094951</v>
      </c>
      <c r="AS40" s="74">
        <f t="shared" si="36"/>
        <v>1.6966381866387885</v>
      </c>
      <c r="AT40" s="74">
        <f t="shared" si="36"/>
        <v>1.5047871422102119</v>
      </c>
      <c r="AU40" s="74">
        <f t="shared" si="37"/>
        <v>1.6030839637690588</v>
      </c>
      <c r="AV40" s="103">
        <f t="shared" si="38"/>
        <v>1.6597492446382542</v>
      </c>
      <c r="AW40" s="42">
        <f t="shared" ref="AW40:AW66" si="48">(AV40-AU40)/AU40</f>
        <v>3.5347668712228886E-2</v>
      </c>
    </row>
    <row r="41" spans="1:50" ht="20.100000000000001" customHeight="1">
      <c r="A41" s="88" t="s">
        <v>140</v>
      </c>
      <c r="B41" s="90">
        <v>46853.35</v>
      </c>
      <c r="C41" s="61">
        <v>54001.39</v>
      </c>
      <c r="D41" s="61">
        <v>55419.28</v>
      </c>
      <c r="E41" s="61">
        <v>55203.86</v>
      </c>
      <c r="F41" s="61">
        <v>53807.930000000008</v>
      </c>
      <c r="G41" s="61">
        <v>62080.869999999995</v>
      </c>
      <c r="H41" s="61">
        <v>63356.590000000004</v>
      </c>
      <c r="I41" s="61">
        <v>62294.010000000009</v>
      </c>
      <c r="J41" s="61">
        <v>73032.359999999986</v>
      </c>
      <c r="K41" s="61">
        <v>84738.349999999991</v>
      </c>
      <c r="L41" s="82">
        <v>121219.02000000003</v>
      </c>
      <c r="M41" s="42">
        <f t="shared" si="39"/>
        <v>0.43050956267144741</v>
      </c>
      <c r="O41" s="361">
        <f t="shared" si="40"/>
        <v>5.389110840735499E-2</v>
      </c>
      <c r="P41" s="362">
        <f t="shared" si="41"/>
        <v>8.135651224068105E-2</v>
      </c>
      <c r="Q41" s="362">
        <f t="shared" si="42"/>
        <v>8.7150708631643578E-2</v>
      </c>
      <c r="R41" s="363">
        <f t="shared" si="43"/>
        <v>0.13397543919227084</v>
      </c>
      <c r="T41" s="97">
        <v>11235.451999999999</v>
      </c>
      <c r="U41" s="61">
        <v>11548.254999999999</v>
      </c>
      <c r="V41" s="61">
        <v>12548.552000000001</v>
      </c>
      <c r="W41" s="61">
        <v>12783.094000000001</v>
      </c>
      <c r="X41" s="61">
        <v>12735.106000000003</v>
      </c>
      <c r="Y41" s="61">
        <v>13572.193999999998</v>
      </c>
      <c r="Z41" s="61">
        <v>14108.866999999998</v>
      </c>
      <c r="AA41" s="61">
        <v>13576.863000000001</v>
      </c>
      <c r="AB41" s="61">
        <v>16112.396000000001</v>
      </c>
      <c r="AC41" s="61">
        <v>18570.614999999994</v>
      </c>
      <c r="AD41" s="82">
        <v>26504.478000000003</v>
      </c>
      <c r="AE41" s="42">
        <f t="shared" si="28"/>
        <v>0.42722672350915741</v>
      </c>
      <c r="AG41" s="361">
        <f t="shared" si="44"/>
        <v>7.5474917983191406E-2</v>
      </c>
      <c r="AH41" s="362">
        <f t="shared" si="45"/>
        <v>9.1138947114971128E-2</v>
      </c>
      <c r="AI41" s="362">
        <f t="shared" si="46"/>
        <v>9.5313778426854928E-2</v>
      </c>
      <c r="AJ41" s="363">
        <f t="shared" si="47"/>
        <v>0.14144402717738411</v>
      </c>
      <c r="AL41" s="102">
        <f t="shared" si="29"/>
        <v>2.3980039847737675</v>
      </c>
      <c r="AM41" s="74">
        <f t="shared" si="30"/>
        <v>2.1385106938913978</v>
      </c>
      <c r="AN41" s="74">
        <f t="shared" si="31"/>
        <v>2.2642935815838823</v>
      </c>
      <c r="AO41" s="74">
        <f t="shared" si="32"/>
        <v>2.3156159732308574</v>
      </c>
      <c r="AP41" s="74">
        <f t="shared" si="33"/>
        <v>2.3667712175510189</v>
      </c>
      <c r="AQ41" s="74">
        <f t="shared" si="34"/>
        <v>2.186211952248736</v>
      </c>
      <c r="AR41" s="74">
        <f t="shared" si="35"/>
        <v>2.226898101681293</v>
      </c>
      <c r="AS41" s="74">
        <f t="shared" si="36"/>
        <v>2.1794813016532406</v>
      </c>
      <c r="AT41" s="74">
        <f t="shared" si="36"/>
        <v>2.2061995531843697</v>
      </c>
      <c r="AU41" s="74">
        <f t="shared" si="37"/>
        <v>2.1915242626272518</v>
      </c>
      <c r="AV41" s="103">
        <f t="shared" si="38"/>
        <v>2.1864949906376072</v>
      </c>
      <c r="AW41" s="42">
        <f t="shared" si="48"/>
        <v>-2.2948739721527531E-3</v>
      </c>
    </row>
    <row r="42" spans="1:50" ht="20.100000000000001" customHeight="1">
      <c r="A42" s="88" t="s">
        <v>142</v>
      </c>
      <c r="B42" s="90">
        <v>28456.080000000002</v>
      </c>
      <c r="C42" s="61">
        <v>46696.490000000005</v>
      </c>
      <c r="D42" s="61">
        <v>48218.32</v>
      </c>
      <c r="E42" s="61">
        <v>61277.56</v>
      </c>
      <c r="F42" s="61">
        <v>65216.159999999996</v>
      </c>
      <c r="G42" s="61">
        <v>77794.139999999985</v>
      </c>
      <c r="H42" s="61">
        <v>90658.81</v>
      </c>
      <c r="I42" s="61">
        <v>87590.889999999985</v>
      </c>
      <c r="J42" s="61">
        <v>97176.14</v>
      </c>
      <c r="K42" s="61">
        <v>94921.829999999973</v>
      </c>
      <c r="L42" s="82">
        <v>110442.87000000001</v>
      </c>
      <c r="M42" s="42">
        <f t="shared" si="39"/>
        <v>0.16351391455474512</v>
      </c>
      <c r="O42" s="361">
        <f t="shared" si="40"/>
        <v>3.273041718742345E-2</v>
      </c>
      <c r="P42" s="362">
        <f t="shared" si="41"/>
        <v>0.10194863414709321</v>
      </c>
      <c r="Q42" s="362">
        <f t="shared" si="42"/>
        <v>9.7624095219135162E-2</v>
      </c>
      <c r="R42" s="363">
        <f t="shared" si="43"/>
        <v>0.12206526677005695</v>
      </c>
      <c r="T42" s="97">
        <v>4434.6180000000013</v>
      </c>
      <c r="U42" s="61">
        <v>8134.4809999999998</v>
      </c>
      <c r="V42" s="61">
        <v>8382.4829999999984</v>
      </c>
      <c r="W42" s="61">
        <v>11167.143</v>
      </c>
      <c r="X42" s="61">
        <v>11630.187000000002</v>
      </c>
      <c r="Y42" s="61">
        <v>14432.940999999999</v>
      </c>
      <c r="Z42" s="61">
        <v>16924.706999999999</v>
      </c>
      <c r="AA42" s="61">
        <v>17778.404999999999</v>
      </c>
      <c r="AB42" s="61">
        <v>19882.574000000001</v>
      </c>
      <c r="AC42" s="61">
        <v>19728.420999999998</v>
      </c>
      <c r="AD42" s="82">
        <v>23395.657999999999</v>
      </c>
      <c r="AE42" s="42">
        <f t="shared" si="28"/>
        <v>0.18588598651660979</v>
      </c>
      <c r="AG42" s="361">
        <f t="shared" si="44"/>
        <v>2.9789850006638308E-2</v>
      </c>
      <c r="AH42" s="362">
        <f t="shared" si="45"/>
        <v>9.6918968776345135E-2</v>
      </c>
      <c r="AI42" s="362">
        <f t="shared" si="46"/>
        <v>0.10125622376564869</v>
      </c>
      <c r="AJ42" s="363">
        <f t="shared" si="47"/>
        <v>0.12485347140150367</v>
      </c>
      <c r="AL42" s="102">
        <f t="shared" si="29"/>
        <v>1.5584079043916101</v>
      </c>
      <c r="AM42" s="74">
        <f t="shared" si="30"/>
        <v>1.7419898155086173</v>
      </c>
      <c r="AN42" s="74">
        <f t="shared" si="31"/>
        <v>1.7384436040077711</v>
      </c>
      <c r="AO42" s="74">
        <f t="shared" si="32"/>
        <v>1.8223870206320225</v>
      </c>
      <c r="AP42" s="74">
        <f t="shared" si="33"/>
        <v>1.7833290092516951</v>
      </c>
      <c r="AQ42" s="74">
        <f t="shared" si="34"/>
        <v>1.855273546310815</v>
      </c>
      <c r="AR42" s="74">
        <f t="shared" si="35"/>
        <v>1.8668573964295359</v>
      </c>
      <c r="AS42" s="74">
        <f t="shared" si="36"/>
        <v>2.0297093681774441</v>
      </c>
      <c r="AT42" s="74">
        <f t="shared" si="36"/>
        <v>2.0460345512797691</v>
      </c>
      <c r="AU42" s="74">
        <f t="shared" si="37"/>
        <v>2.0783860783130716</v>
      </c>
      <c r="AV42" s="103">
        <f t="shared" si="38"/>
        <v>2.1183493330080969</v>
      </c>
      <c r="AW42" s="42">
        <f t="shared" si="48"/>
        <v>1.9228022700893743E-2</v>
      </c>
    </row>
    <row r="43" spans="1:50" ht="20.100000000000001" customHeight="1">
      <c r="A43" s="88" t="s">
        <v>138</v>
      </c>
      <c r="B43" s="90">
        <v>50880.079999999994</v>
      </c>
      <c r="C43" s="61">
        <v>45859.840000000004</v>
      </c>
      <c r="D43" s="61">
        <v>47038.640000000007</v>
      </c>
      <c r="E43" s="61">
        <v>52057.869999999988</v>
      </c>
      <c r="F43" s="61">
        <v>54216.11</v>
      </c>
      <c r="G43" s="61">
        <v>57026.12000000001</v>
      </c>
      <c r="H43" s="61">
        <v>56859.060000000005</v>
      </c>
      <c r="I43" s="61">
        <v>56515.439999999995</v>
      </c>
      <c r="J43" s="61">
        <v>57641.460000000006</v>
      </c>
      <c r="K43" s="61">
        <v>56124.399999999994</v>
      </c>
      <c r="L43" s="82">
        <v>59758.42</v>
      </c>
      <c r="M43" s="42">
        <f t="shared" si="39"/>
        <v>6.4749378167071797E-2</v>
      </c>
      <c r="O43" s="361">
        <f t="shared" si="40"/>
        <v>5.8522686361912102E-2</v>
      </c>
      <c r="P43" s="362">
        <f t="shared" si="41"/>
        <v>7.4732300462582876E-2</v>
      </c>
      <c r="Q43" s="362">
        <f t="shared" si="42"/>
        <v>5.7722167489994987E-2</v>
      </c>
      <c r="R43" s="363">
        <f t="shared" si="43"/>
        <v>6.604706559198531E-2</v>
      </c>
      <c r="T43" s="97">
        <v>11722.475</v>
      </c>
      <c r="U43" s="61">
        <v>9763.0449999999983</v>
      </c>
      <c r="V43" s="61">
        <v>9910.0049999999992</v>
      </c>
      <c r="W43" s="61">
        <v>11152.029999999997</v>
      </c>
      <c r="X43" s="61">
        <v>12259.883</v>
      </c>
      <c r="Y43" s="61">
        <v>12671.483999999997</v>
      </c>
      <c r="Z43" s="61">
        <v>13236.575999999999</v>
      </c>
      <c r="AA43" s="61">
        <v>13525.419</v>
      </c>
      <c r="AB43" s="61">
        <v>13691.922999999999</v>
      </c>
      <c r="AC43" s="61">
        <v>14185.949000000001</v>
      </c>
      <c r="AD43" s="82">
        <v>14752.979000000001</v>
      </c>
      <c r="AE43" s="42">
        <f t="shared" si="28"/>
        <v>3.9971241966258349E-2</v>
      </c>
      <c r="AG43" s="361">
        <f t="shared" si="44"/>
        <v>7.87465283270323E-2</v>
      </c>
      <c r="AH43" s="362">
        <f t="shared" si="45"/>
        <v>8.5090569007796588E-2</v>
      </c>
      <c r="AI43" s="362">
        <f t="shared" si="46"/>
        <v>7.280945729372261E-2</v>
      </c>
      <c r="AJ43" s="363">
        <f t="shared" si="47"/>
        <v>7.8730875689133617E-2</v>
      </c>
      <c r="AL43" s="102">
        <f t="shared" si="29"/>
        <v>2.3039419356258879</v>
      </c>
      <c r="AM43" s="74">
        <f t="shared" si="30"/>
        <v>2.1288877152645966</v>
      </c>
      <c r="AN43" s="74">
        <f t="shared" si="31"/>
        <v>2.1067796602963007</v>
      </c>
      <c r="AO43" s="74">
        <f t="shared" si="32"/>
        <v>2.1422370911449122</v>
      </c>
      <c r="AP43" s="74">
        <f t="shared" si="33"/>
        <v>2.2612989017471006</v>
      </c>
      <c r="AQ43" s="74">
        <f t="shared" si="34"/>
        <v>2.222049124155737</v>
      </c>
      <c r="AR43" s="74">
        <f t="shared" si="35"/>
        <v>2.3279625094048333</v>
      </c>
      <c r="AS43" s="74">
        <f t="shared" si="36"/>
        <v>2.3932254619268649</v>
      </c>
      <c r="AT43" s="74">
        <f t="shared" si="36"/>
        <v>2.3753602007999102</v>
      </c>
      <c r="AU43" s="74">
        <f t="shared" si="37"/>
        <v>2.5275903172238818</v>
      </c>
      <c r="AV43" s="103">
        <f t="shared" si="38"/>
        <v>2.4687699239705472</v>
      </c>
      <c r="AW43" s="42">
        <f t="shared" si="48"/>
        <v>-2.3271331929273501E-2</v>
      </c>
    </row>
    <row r="44" spans="1:50" ht="20.100000000000001" customHeight="1">
      <c r="A44" s="88" t="s">
        <v>137</v>
      </c>
      <c r="B44" s="90">
        <v>48006.71</v>
      </c>
      <c r="C44" s="61">
        <v>38772.800000000003</v>
      </c>
      <c r="D44" s="61">
        <v>38654.06</v>
      </c>
      <c r="E44" s="61">
        <v>32171.87</v>
      </c>
      <c r="F44" s="61">
        <v>27829.750000000004</v>
      </c>
      <c r="G44" s="61">
        <v>32501.71</v>
      </c>
      <c r="H44" s="61">
        <v>34469.840000000004</v>
      </c>
      <c r="I44" s="61">
        <v>35646.810000000005</v>
      </c>
      <c r="J44" s="61">
        <v>36139.58</v>
      </c>
      <c r="K44" s="61">
        <v>33561.980000000003</v>
      </c>
      <c r="L44" s="82">
        <v>44447.71</v>
      </c>
      <c r="M44" s="42">
        <f t="shared" si="39"/>
        <v>0.32434707368278021</v>
      </c>
      <c r="O44" s="361">
        <f t="shared" si="40"/>
        <v>5.5217712562505204E-2</v>
      </c>
      <c r="P44" s="362">
        <f t="shared" si="41"/>
        <v>4.2593245994427362E-2</v>
      </c>
      <c r="Q44" s="362">
        <f t="shared" si="42"/>
        <v>3.4517433252843011E-2</v>
      </c>
      <c r="R44" s="363">
        <f t="shared" si="43"/>
        <v>4.9125141156401743E-2</v>
      </c>
      <c r="T44" s="97">
        <v>9474.2599999999984</v>
      </c>
      <c r="U44" s="61">
        <v>5801.5400000000009</v>
      </c>
      <c r="V44" s="61">
        <v>6417.1550000000007</v>
      </c>
      <c r="W44" s="61">
        <v>6543.1479999999992</v>
      </c>
      <c r="X44" s="61">
        <v>5570.4860000000008</v>
      </c>
      <c r="Y44" s="61">
        <v>6417.2920000000004</v>
      </c>
      <c r="Z44" s="61">
        <v>7293.0899999999992</v>
      </c>
      <c r="AA44" s="61">
        <v>7340.5900000000011</v>
      </c>
      <c r="AB44" s="61">
        <v>7406.5900000000011</v>
      </c>
      <c r="AC44" s="61">
        <v>7539.1239999999998</v>
      </c>
      <c r="AD44" s="82">
        <v>9999.0670000000009</v>
      </c>
      <c r="AE44" s="42">
        <f t="shared" si="28"/>
        <v>0.32629029579563901</v>
      </c>
      <c r="AG44" s="361">
        <f t="shared" si="44"/>
        <v>6.3643990152904478E-2</v>
      </c>
      <c r="AH44" s="362">
        <f t="shared" si="45"/>
        <v>4.3092902754656139E-2</v>
      </c>
      <c r="AI44" s="362">
        <f t="shared" si="46"/>
        <v>3.8694593284529587E-2</v>
      </c>
      <c r="AJ44" s="363">
        <f t="shared" si="47"/>
        <v>5.3361107677596387E-2</v>
      </c>
      <c r="AL44" s="102">
        <f t="shared" si="29"/>
        <v>1.9735282838586521</v>
      </c>
      <c r="AM44" s="74">
        <f t="shared" si="30"/>
        <v>1.4962912144596214</v>
      </c>
      <c r="AN44" s="74">
        <f t="shared" si="31"/>
        <v>1.6601503179743604</v>
      </c>
      <c r="AO44" s="74">
        <f t="shared" si="32"/>
        <v>2.0338102820880475</v>
      </c>
      <c r="AP44" s="74">
        <f t="shared" si="33"/>
        <v>2.001629910437571</v>
      </c>
      <c r="AQ44" s="74">
        <f t="shared" si="34"/>
        <v>1.9744474983008589</v>
      </c>
      <c r="AR44" s="74">
        <f t="shared" si="35"/>
        <v>2.1157887591007092</v>
      </c>
      <c r="AS44" s="74">
        <f t="shared" si="36"/>
        <v>2.0592557931551241</v>
      </c>
      <c r="AT44" s="74">
        <f t="shared" si="36"/>
        <v>2.0494399768896043</v>
      </c>
      <c r="AU44" s="74">
        <f t="shared" si="37"/>
        <v>2.2463287326909791</v>
      </c>
      <c r="AV44" s="103">
        <f t="shared" si="38"/>
        <v>2.2496247838190091</v>
      </c>
      <c r="AW44" s="42">
        <f t="shared" si="48"/>
        <v>1.4673057776728468E-3</v>
      </c>
    </row>
    <row r="45" spans="1:50" ht="20.100000000000001" customHeight="1">
      <c r="A45" s="88" t="s">
        <v>148</v>
      </c>
      <c r="B45" s="90">
        <v>9569.6</v>
      </c>
      <c r="C45" s="61">
        <v>8502.1899999999987</v>
      </c>
      <c r="D45" s="61">
        <v>9371.06</v>
      </c>
      <c r="E45" s="61">
        <v>7235.9699999999993</v>
      </c>
      <c r="F45" s="61">
        <v>6664.68</v>
      </c>
      <c r="G45" s="61">
        <v>11240.88</v>
      </c>
      <c r="H45" s="61">
        <v>11994</v>
      </c>
      <c r="I45" s="61">
        <v>15513.069999999998</v>
      </c>
      <c r="J45" s="61">
        <v>16388.39</v>
      </c>
      <c r="K45" s="61">
        <v>29675.51</v>
      </c>
      <c r="L45" s="82">
        <v>45327.510000000009</v>
      </c>
      <c r="M45" s="42">
        <f t="shared" si="39"/>
        <v>0.5274382815998786</v>
      </c>
      <c r="O45" s="361">
        <f t="shared" si="40"/>
        <v>1.1007032603112143E-2</v>
      </c>
      <c r="P45" s="362">
        <f t="shared" si="41"/>
        <v>1.473108851915295E-2</v>
      </c>
      <c r="Q45" s="362">
        <f t="shared" si="42"/>
        <v>3.0520321973527043E-2</v>
      </c>
      <c r="R45" s="363">
        <f t="shared" si="43"/>
        <v>5.0097526442154434E-2</v>
      </c>
      <c r="T45" s="97">
        <v>2147.7939999999999</v>
      </c>
      <c r="U45" s="61">
        <v>1923.2549999999999</v>
      </c>
      <c r="V45" s="61">
        <v>1993.0940000000001</v>
      </c>
      <c r="W45" s="61">
        <v>1614.4169999999999</v>
      </c>
      <c r="X45" s="61">
        <v>1485.107</v>
      </c>
      <c r="Y45" s="61">
        <v>2774.1709999999998</v>
      </c>
      <c r="Z45" s="61">
        <v>3007.5740000000001</v>
      </c>
      <c r="AA45" s="61">
        <v>3864.9230000000002</v>
      </c>
      <c r="AB45" s="61">
        <v>3836.9580000000001</v>
      </c>
      <c r="AC45" s="61">
        <v>6406.8450000000003</v>
      </c>
      <c r="AD45" s="82">
        <v>9459.3559999999998</v>
      </c>
      <c r="AE45" s="42">
        <f t="shared" si="28"/>
        <v>0.47644527064413128</v>
      </c>
      <c r="AG45" s="361">
        <f t="shared" si="44"/>
        <v>1.442795323185846E-2</v>
      </c>
      <c r="AH45" s="362">
        <f t="shared" si="45"/>
        <v>1.8628898471159977E-2</v>
      </c>
      <c r="AI45" s="362">
        <f t="shared" si="46"/>
        <v>3.2883165406487808E-2</v>
      </c>
      <c r="AJ45" s="363">
        <f t="shared" si="47"/>
        <v>5.0480881273894593E-2</v>
      </c>
      <c r="AL45" s="102">
        <f t="shared" si="29"/>
        <v>2.2443926600902859</v>
      </c>
      <c r="AM45" s="74">
        <f t="shared" si="30"/>
        <v>2.262070125461793</v>
      </c>
      <c r="AN45" s="74">
        <f t="shared" si="31"/>
        <v>2.126860782024659</v>
      </c>
      <c r="AO45" s="74">
        <f t="shared" si="32"/>
        <v>2.2310996314246743</v>
      </c>
      <c r="AP45" s="74">
        <f t="shared" si="33"/>
        <v>2.2283245407131327</v>
      </c>
      <c r="AQ45" s="74">
        <f t="shared" si="34"/>
        <v>2.4679304467265908</v>
      </c>
      <c r="AR45" s="74">
        <f t="shared" si="35"/>
        <v>2.5075654493913624</v>
      </c>
      <c r="AS45" s="74">
        <f t="shared" si="36"/>
        <v>2.4913978986751175</v>
      </c>
      <c r="AT45" s="74">
        <f t="shared" si="36"/>
        <v>2.3412659815881853</v>
      </c>
      <c r="AU45" s="74">
        <f t="shared" si="37"/>
        <v>2.1589671078946919</v>
      </c>
      <c r="AV45" s="103">
        <f t="shared" si="38"/>
        <v>2.0868907204476921</v>
      </c>
      <c r="AW45" s="42">
        <f t="shared" si="48"/>
        <v>-3.338466213007054E-2</v>
      </c>
    </row>
    <row r="46" spans="1:50" ht="20.100000000000001" customHeight="1">
      <c r="A46" s="88" t="s">
        <v>147</v>
      </c>
      <c r="B46" s="90">
        <v>36535.660000000003</v>
      </c>
      <c r="C46" s="61">
        <v>31747.919999999998</v>
      </c>
      <c r="D46" s="61">
        <v>36454.909999999996</v>
      </c>
      <c r="E46" s="61">
        <v>38709.020000000004</v>
      </c>
      <c r="F46" s="61">
        <v>39498</v>
      </c>
      <c r="G46" s="61">
        <v>42344.579999999994</v>
      </c>
      <c r="H46" s="61">
        <v>42090.07</v>
      </c>
      <c r="I46" s="61">
        <v>42690.359999999993</v>
      </c>
      <c r="J46" s="61">
        <v>45744.049999999996</v>
      </c>
      <c r="K46" s="61">
        <v>40604.200000000004</v>
      </c>
      <c r="L46" s="82">
        <v>45835.08</v>
      </c>
      <c r="M46" s="42">
        <f t="shared" si="39"/>
        <v>0.12882608203092283</v>
      </c>
      <c r="O46" s="361">
        <f t="shared" si="40"/>
        <v>4.20236165353014E-2</v>
      </c>
      <c r="P46" s="362">
        <f t="shared" si="41"/>
        <v>5.5492252945174542E-2</v>
      </c>
      <c r="Q46" s="362">
        <f t="shared" si="42"/>
        <v>4.1760133439239525E-2</v>
      </c>
      <c r="R46" s="363">
        <f t="shared" si="43"/>
        <v>5.0658510301542344E-2</v>
      </c>
      <c r="T46" s="97">
        <v>6590.3740000000007</v>
      </c>
      <c r="U46" s="61">
        <v>5917.5260000000017</v>
      </c>
      <c r="V46" s="61">
        <v>6593.9230000000016</v>
      </c>
      <c r="W46" s="61">
        <v>6868.5439999999999</v>
      </c>
      <c r="X46" s="61">
        <v>7161.3089999999993</v>
      </c>
      <c r="Y46" s="61">
        <v>7702.0870000000014</v>
      </c>
      <c r="Z46" s="61">
        <v>7881.4279999999999</v>
      </c>
      <c r="AA46" s="61">
        <v>8626.8110000000015</v>
      </c>
      <c r="AB46" s="61">
        <v>9215.1590000000015</v>
      </c>
      <c r="AC46" s="61">
        <v>8266.8689999999988</v>
      </c>
      <c r="AD46" s="82">
        <v>9310.4449999999997</v>
      </c>
      <c r="AE46" s="42">
        <f t="shared" si="28"/>
        <v>0.126235942531568</v>
      </c>
      <c r="AG46" s="361">
        <f t="shared" si="44"/>
        <v>4.4271288518571136E-2</v>
      </c>
      <c r="AH46" s="362">
        <f t="shared" si="45"/>
        <v>5.1720458738499238E-2</v>
      </c>
      <c r="AI46" s="362">
        <f t="shared" si="46"/>
        <v>4.2429748295887665E-2</v>
      </c>
      <c r="AJ46" s="363">
        <f t="shared" si="47"/>
        <v>4.9686201539737539E-2</v>
      </c>
      <c r="AL46" s="102">
        <f t="shared" si="29"/>
        <v>1.8038196107583659</v>
      </c>
      <c r="AM46" s="74">
        <f t="shared" si="30"/>
        <v>1.8639098246436308</v>
      </c>
      <c r="AN46" s="74">
        <f t="shared" si="31"/>
        <v>1.8087887200928496</v>
      </c>
      <c r="AO46" s="74">
        <f t="shared" si="32"/>
        <v>1.7744040019612997</v>
      </c>
      <c r="AP46" s="74">
        <f t="shared" si="33"/>
        <v>1.8130814218441438</v>
      </c>
      <c r="AQ46" s="74">
        <f t="shared" si="34"/>
        <v>1.8189074020807392</v>
      </c>
      <c r="AR46" s="74">
        <f t="shared" si="35"/>
        <v>1.8725148235676492</v>
      </c>
      <c r="AS46" s="74">
        <f t="shared" si="36"/>
        <v>2.0207866600328512</v>
      </c>
      <c r="AT46" s="74">
        <f t="shared" si="36"/>
        <v>2.0145044000257961</v>
      </c>
      <c r="AU46" s="74">
        <f t="shared" si="37"/>
        <v>2.0359640135749499</v>
      </c>
      <c r="AV46" s="103">
        <f t="shared" si="38"/>
        <v>2.0312924074747989</v>
      </c>
      <c r="AW46" s="42">
        <f t="shared" si="48"/>
        <v>-2.2945425700074992E-3</v>
      </c>
    </row>
    <row r="47" spans="1:50" ht="20.100000000000001" customHeight="1">
      <c r="A47" s="88" t="s">
        <v>144</v>
      </c>
      <c r="B47" s="90">
        <v>24598.51</v>
      </c>
      <c r="C47" s="61">
        <v>80464.5</v>
      </c>
      <c r="D47" s="61">
        <v>205644.51000000004</v>
      </c>
      <c r="E47" s="61">
        <v>152618.38</v>
      </c>
      <c r="F47" s="61">
        <v>23871.269999999997</v>
      </c>
      <c r="G47" s="61">
        <v>22426.499999999996</v>
      </c>
      <c r="H47" s="61">
        <v>210041.51999999996</v>
      </c>
      <c r="I47" s="61">
        <v>202872.90999999995</v>
      </c>
      <c r="J47" s="61">
        <v>135083.80000000005</v>
      </c>
      <c r="K47" s="61">
        <v>33448.47</v>
      </c>
      <c r="L47" s="82">
        <v>54922.1</v>
      </c>
      <c r="M47" s="42">
        <f t="shared" si="39"/>
        <v>0.64199139751384737</v>
      </c>
      <c r="O47" s="361">
        <f t="shared" si="40"/>
        <v>2.8293408455732746E-2</v>
      </c>
      <c r="P47" s="362">
        <f t="shared" si="41"/>
        <v>2.9389759224792332E-2</v>
      </c>
      <c r="Q47" s="362">
        <f t="shared" si="42"/>
        <v>3.4400691813615339E-2</v>
      </c>
      <c r="R47" s="363">
        <f t="shared" si="43"/>
        <v>6.0701798025275366E-2</v>
      </c>
      <c r="T47" s="97">
        <v>6225.7620000000015</v>
      </c>
      <c r="U47" s="61">
        <v>7245.366</v>
      </c>
      <c r="V47" s="61">
        <v>13357.746999999999</v>
      </c>
      <c r="W47" s="61">
        <v>12770.830000000002</v>
      </c>
      <c r="X47" s="61">
        <v>6121.9929999999995</v>
      </c>
      <c r="Y47" s="61">
        <v>5856.9390000000021</v>
      </c>
      <c r="Z47" s="61">
        <v>12434.543000000001</v>
      </c>
      <c r="AA47" s="61">
        <v>15391.253999999997</v>
      </c>
      <c r="AB47" s="61">
        <v>13363.448</v>
      </c>
      <c r="AC47" s="61">
        <v>7033.5499999999993</v>
      </c>
      <c r="AD47" s="82">
        <v>9308.5270000000019</v>
      </c>
      <c r="AE47" s="42">
        <f t="shared" si="28"/>
        <v>0.3234464815064943</v>
      </c>
      <c r="AG47" s="361">
        <f t="shared" si="44"/>
        <v>4.182198244742355E-2</v>
      </c>
      <c r="AH47" s="362">
        <f t="shared" si="45"/>
        <v>3.9330063641634667E-2</v>
      </c>
      <c r="AI47" s="362">
        <f t="shared" si="46"/>
        <v>3.6099732090413034E-2</v>
      </c>
      <c r="AJ47" s="363">
        <f t="shared" si="47"/>
        <v>4.9675965924302068E-2</v>
      </c>
      <c r="AL47" s="102">
        <f t="shared" si="29"/>
        <v>2.5309508584056521</v>
      </c>
      <c r="AM47" s="74">
        <f t="shared" si="30"/>
        <v>0.9004425554126354</v>
      </c>
      <c r="AN47" s="74">
        <f t="shared" si="31"/>
        <v>0.64955524463064906</v>
      </c>
      <c r="AO47" s="74">
        <f t="shared" si="32"/>
        <v>0.83678191316144235</v>
      </c>
      <c r="AP47" s="74">
        <f t="shared" si="33"/>
        <v>2.5645862159826436</v>
      </c>
      <c r="AQ47" s="74">
        <f t="shared" si="34"/>
        <v>2.6116152765701308</v>
      </c>
      <c r="AR47" s="74">
        <f t="shared" si="35"/>
        <v>0.59200404758068803</v>
      </c>
      <c r="AS47" s="74">
        <f t="shared" si="36"/>
        <v>0.75866482124202783</v>
      </c>
      <c r="AT47" s="74">
        <f t="shared" si="36"/>
        <v>0.98927095625086037</v>
      </c>
      <c r="AU47" s="74">
        <f t="shared" si="37"/>
        <v>2.1028017126044927</v>
      </c>
      <c r="AV47" s="103">
        <f t="shared" si="38"/>
        <v>1.6948599926077121</v>
      </c>
      <c r="AW47" s="42">
        <f t="shared" si="48"/>
        <v>-0.19399913817433181</v>
      </c>
    </row>
    <row r="48" spans="1:50" ht="20.100000000000001" customHeight="1">
      <c r="A48" s="88" t="s">
        <v>143</v>
      </c>
      <c r="B48" s="90">
        <v>22446.879999999997</v>
      </c>
      <c r="C48" s="61">
        <v>17236.2</v>
      </c>
      <c r="D48" s="61">
        <v>13470.91</v>
      </c>
      <c r="E48" s="61">
        <v>14875.509999999998</v>
      </c>
      <c r="F48" s="61">
        <v>18468.669999999998</v>
      </c>
      <c r="G48" s="61">
        <v>18659.789999999997</v>
      </c>
      <c r="H48" s="61">
        <v>21716.290000000005</v>
      </c>
      <c r="I48" s="61">
        <v>16741.190000000002</v>
      </c>
      <c r="J48" s="61">
        <v>16975.400000000001</v>
      </c>
      <c r="K48" s="61">
        <v>17403.330000000002</v>
      </c>
      <c r="L48" s="82">
        <v>17730.260000000002</v>
      </c>
      <c r="M48" s="42">
        <f t="shared" si="39"/>
        <v>1.878548530654767E-2</v>
      </c>
      <c r="O48" s="361">
        <f t="shared" si="40"/>
        <v>2.5818585938612471E-2</v>
      </c>
      <c r="P48" s="362">
        <f t="shared" si="41"/>
        <v>2.4453514158927506E-2</v>
      </c>
      <c r="Q48" s="362">
        <f t="shared" si="42"/>
        <v>1.7898773601920995E-2</v>
      </c>
      <c r="R48" s="363">
        <f t="shared" si="43"/>
        <v>1.9596094494850325E-2</v>
      </c>
      <c r="T48" s="97">
        <v>4968.8230000000003</v>
      </c>
      <c r="U48" s="61">
        <v>3662.2679999999991</v>
      </c>
      <c r="V48" s="61">
        <v>2964.0210000000002</v>
      </c>
      <c r="W48" s="61">
        <v>3315.1850000000004</v>
      </c>
      <c r="X48" s="61">
        <v>4419.0969999999998</v>
      </c>
      <c r="Y48" s="61">
        <v>4472.5789999999997</v>
      </c>
      <c r="Z48" s="61">
        <v>5394.4029999999984</v>
      </c>
      <c r="AA48" s="61">
        <v>4674.4339999999993</v>
      </c>
      <c r="AB48" s="61">
        <v>5149.9139999999989</v>
      </c>
      <c r="AC48" s="61">
        <v>5310.9529999999995</v>
      </c>
      <c r="AD48" s="82">
        <v>5737.4889999999996</v>
      </c>
      <c r="AE48" s="42">
        <f t="shared" si="28"/>
        <v>8.0312516416545215E-2</v>
      </c>
      <c r="AG48" s="361">
        <f t="shared" si="44"/>
        <v>3.3378408665534334E-2</v>
      </c>
      <c r="AH48" s="362">
        <f t="shared" si="45"/>
        <v>3.0033916472792133E-2</v>
      </c>
      <c r="AI48" s="362">
        <f t="shared" si="46"/>
        <v>2.7258493995887617E-2</v>
      </c>
      <c r="AJ48" s="363">
        <f t="shared" si="47"/>
        <v>3.0618733560643683E-2</v>
      </c>
      <c r="AL48" s="102">
        <f t="shared" si="29"/>
        <v>2.2135918221151449</v>
      </c>
      <c r="AM48" s="74">
        <f t="shared" si="30"/>
        <v>2.1247537160162908</v>
      </c>
      <c r="AN48" s="74">
        <f t="shared" si="31"/>
        <v>2.2003123768178989</v>
      </c>
      <c r="AO48" s="74">
        <f t="shared" si="32"/>
        <v>2.2286193885117225</v>
      </c>
      <c r="AP48" s="74">
        <f t="shared" si="33"/>
        <v>2.3927532410292676</v>
      </c>
      <c r="AQ48" s="74">
        <f t="shared" si="34"/>
        <v>2.3969074678761122</v>
      </c>
      <c r="AR48" s="74">
        <f t="shared" si="35"/>
        <v>2.4840352564825747</v>
      </c>
      <c r="AS48" s="74">
        <f t="shared" si="36"/>
        <v>2.792175466618561</v>
      </c>
      <c r="AT48" s="74">
        <f t="shared" si="36"/>
        <v>3.0337511929026699</v>
      </c>
      <c r="AU48" s="74">
        <f t="shared" si="37"/>
        <v>3.0516878091721522</v>
      </c>
      <c r="AV48" s="103">
        <f t="shared" si="38"/>
        <v>3.2359869511219799</v>
      </c>
      <c r="AW48" s="42">
        <f t="shared" si="48"/>
        <v>6.039252815962963E-2</v>
      </c>
    </row>
    <row r="49" spans="1:49" ht="20.100000000000001" customHeight="1">
      <c r="A49" s="88" t="s">
        <v>150</v>
      </c>
      <c r="B49" s="90">
        <v>15238.76</v>
      </c>
      <c r="C49" s="61">
        <v>14366.619999999999</v>
      </c>
      <c r="D49" s="61">
        <v>13964.57</v>
      </c>
      <c r="E49" s="61">
        <v>12916.55</v>
      </c>
      <c r="F49" s="61">
        <v>12471.740000000002</v>
      </c>
      <c r="G49" s="61">
        <v>11639.439999999999</v>
      </c>
      <c r="H49" s="61">
        <v>12887.53</v>
      </c>
      <c r="I49" s="61">
        <v>12903.38</v>
      </c>
      <c r="J49" s="61">
        <v>14069.240000000002</v>
      </c>
      <c r="K49" s="61">
        <v>13912.9</v>
      </c>
      <c r="L49" s="82">
        <v>16547.110000000004</v>
      </c>
      <c r="M49" s="42">
        <f t="shared" si="39"/>
        <v>0.18933579627539943</v>
      </c>
      <c r="O49" s="361">
        <f t="shared" si="40"/>
        <v>1.7527747048048114E-2</v>
      </c>
      <c r="P49" s="362">
        <f t="shared" si="41"/>
        <v>1.5253398395265282E-2</v>
      </c>
      <c r="Q49" s="362">
        <f t="shared" si="42"/>
        <v>1.4308976916841005E-2</v>
      </c>
      <c r="R49" s="363">
        <f t="shared" si="43"/>
        <v>1.8288436332951845E-2</v>
      </c>
      <c r="T49" s="97">
        <v>3960.509</v>
      </c>
      <c r="U49" s="61">
        <v>3571.5189999999998</v>
      </c>
      <c r="V49" s="61">
        <v>3478.4089999999997</v>
      </c>
      <c r="W49" s="61">
        <v>3222.5590000000007</v>
      </c>
      <c r="X49" s="61">
        <v>3244.6910000000003</v>
      </c>
      <c r="Y49" s="61">
        <v>3057.2080000000001</v>
      </c>
      <c r="Z49" s="61">
        <v>3367.3649999999998</v>
      </c>
      <c r="AA49" s="61">
        <v>3388.413</v>
      </c>
      <c r="AB49" s="61">
        <v>3829.6140000000009</v>
      </c>
      <c r="AC49" s="61">
        <v>3878.0149999999999</v>
      </c>
      <c r="AD49" s="82">
        <v>4423.3979999999992</v>
      </c>
      <c r="AE49" s="42">
        <f t="shared" si="28"/>
        <v>0.1406345772257197</v>
      </c>
      <c r="AG49" s="361">
        <f t="shared" si="44"/>
        <v>2.6604990341883121E-2</v>
      </c>
      <c r="AH49" s="362">
        <f t="shared" si="45"/>
        <v>2.0529526635963701E-2</v>
      </c>
      <c r="AI49" s="362">
        <f t="shared" si="46"/>
        <v>1.99039322308938E-2</v>
      </c>
      <c r="AJ49" s="363">
        <f t="shared" si="47"/>
        <v>2.3605944132474004E-2</v>
      </c>
      <c r="AL49" s="102">
        <f t="shared" si="29"/>
        <v>2.5989706511553434</v>
      </c>
      <c r="AM49" s="74">
        <f t="shared" si="30"/>
        <v>2.4859841772107845</v>
      </c>
      <c r="AN49" s="74">
        <f t="shared" si="31"/>
        <v>2.4908815667077464</v>
      </c>
      <c r="AO49" s="74">
        <f t="shared" si="32"/>
        <v>2.4949069217399389</v>
      </c>
      <c r="AP49" s="74">
        <f t="shared" si="33"/>
        <v>2.6016345754481729</v>
      </c>
      <c r="AQ49" s="74">
        <f t="shared" si="34"/>
        <v>2.6265937192854643</v>
      </c>
      <c r="AR49" s="74">
        <f t="shared" si="35"/>
        <v>2.6128862551629362</v>
      </c>
      <c r="AS49" s="74">
        <f t="shared" si="36"/>
        <v>2.6259886944351019</v>
      </c>
      <c r="AT49" s="74">
        <f t="shared" si="36"/>
        <v>2.7219764535966413</v>
      </c>
      <c r="AU49" s="74">
        <f t="shared" si="37"/>
        <v>2.7873520258177664</v>
      </c>
      <c r="AV49" s="103">
        <f t="shared" si="38"/>
        <v>2.6732148393284376</v>
      </c>
      <c r="AW49" s="42">
        <f t="shared" si="48"/>
        <v>-4.0948249604691643E-2</v>
      </c>
    </row>
    <row r="50" spans="1:49" ht="20.100000000000001" customHeight="1">
      <c r="A50" s="88" t="s">
        <v>154</v>
      </c>
      <c r="B50" s="90">
        <v>2881.3300000000004</v>
      </c>
      <c r="C50" s="61">
        <v>2995.6400000000003</v>
      </c>
      <c r="D50" s="61">
        <v>3024.34</v>
      </c>
      <c r="E50" s="61">
        <v>2446.8599999999997</v>
      </c>
      <c r="F50" s="61">
        <v>2860.12</v>
      </c>
      <c r="G50" s="61">
        <v>4970.5800000000008</v>
      </c>
      <c r="H50" s="61">
        <v>5469.4799999999987</v>
      </c>
      <c r="I50" s="61">
        <v>6894.31</v>
      </c>
      <c r="J50" s="61">
        <v>8008.1500000000005</v>
      </c>
      <c r="K50" s="61">
        <v>5529.84</v>
      </c>
      <c r="L50" s="82">
        <v>10810.87</v>
      </c>
      <c r="M50" s="42">
        <f t="shared" si="39"/>
        <v>0.95500593145552137</v>
      </c>
      <c r="O50" s="361">
        <f t="shared" si="40"/>
        <v>3.3141294568555758E-3</v>
      </c>
      <c r="P50" s="362">
        <f t="shared" si="41"/>
        <v>6.5139076274750097E-3</v>
      </c>
      <c r="Q50" s="362">
        <f t="shared" si="42"/>
        <v>5.6872652656041562E-3</v>
      </c>
      <c r="R50" s="363">
        <f t="shared" si="43"/>
        <v>1.1948546162974628E-2</v>
      </c>
      <c r="T50" s="97">
        <v>846.78</v>
      </c>
      <c r="U50" s="61">
        <v>868.40200000000004</v>
      </c>
      <c r="V50" s="61">
        <v>860.27099999999984</v>
      </c>
      <c r="W50" s="61">
        <v>655.89300000000003</v>
      </c>
      <c r="X50" s="61">
        <v>791.16</v>
      </c>
      <c r="Y50" s="61">
        <v>1328.1769999999999</v>
      </c>
      <c r="Z50" s="61">
        <v>1400.9850000000001</v>
      </c>
      <c r="AA50" s="61">
        <v>1852.3999999999999</v>
      </c>
      <c r="AB50" s="61">
        <v>2283.2919999999995</v>
      </c>
      <c r="AC50" s="61">
        <v>1597.9659999999999</v>
      </c>
      <c r="AD50" s="82">
        <v>2919.7340000000004</v>
      </c>
      <c r="AE50" s="42">
        <f t="shared" si="28"/>
        <v>0.82715652272952023</v>
      </c>
      <c r="AG50" s="361">
        <f t="shared" si="44"/>
        <v>5.6883026201177142E-3</v>
      </c>
      <c r="AH50" s="362">
        <f t="shared" si="45"/>
        <v>8.9188714339274132E-3</v>
      </c>
      <c r="AI50" s="362">
        <f t="shared" si="46"/>
        <v>8.2015688364465954E-3</v>
      </c>
      <c r="AJ50" s="363">
        <f t="shared" si="47"/>
        <v>1.5581477788271568E-2</v>
      </c>
      <c r="AL50" s="102">
        <f t="shared" si="29"/>
        <v>2.9388511555427521</v>
      </c>
      <c r="AM50" s="74">
        <f t="shared" si="30"/>
        <v>2.898886381541173</v>
      </c>
      <c r="AN50" s="74">
        <f t="shared" si="31"/>
        <v>2.8444916907490554</v>
      </c>
      <c r="AO50" s="74">
        <f t="shared" si="32"/>
        <v>2.6805497658223199</v>
      </c>
      <c r="AP50" s="74">
        <f t="shared" si="33"/>
        <v>2.766177642896102</v>
      </c>
      <c r="AQ50" s="74">
        <f t="shared" si="34"/>
        <v>2.6720764981149077</v>
      </c>
      <c r="AR50" s="74">
        <f t="shared" si="35"/>
        <v>2.5614592246429284</v>
      </c>
      <c r="AS50" s="74">
        <f t="shared" si="36"/>
        <v>2.6868533616852153</v>
      </c>
      <c r="AT50" s="74">
        <f t="shared" si="36"/>
        <v>2.8512103294768449</v>
      </c>
      <c r="AU50" s="74">
        <f t="shared" si="37"/>
        <v>2.8897147114563895</v>
      </c>
      <c r="AV50" s="103">
        <f t="shared" si="38"/>
        <v>2.7007391634530804</v>
      </c>
      <c r="AW50" s="42">
        <f t="shared" si="48"/>
        <v>-6.5395918584664411E-2</v>
      </c>
    </row>
    <row r="51" spans="1:49" ht="20.100000000000001" customHeight="1">
      <c r="A51" s="88" t="s">
        <v>156</v>
      </c>
      <c r="B51" s="90">
        <v>1517.17</v>
      </c>
      <c r="C51" s="61">
        <v>2356.85</v>
      </c>
      <c r="D51" s="61">
        <v>2808.7400000000002</v>
      </c>
      <c r="E51" s="61">
        <v>2314.3200000000002</v>
      </c>
      <c r="F51" s="61">
        <v>3527.81</v>
      </c>
      <c r="G51" s="61">
        <v>4573.4699999999993</v>
      </c>
      <c r="H51" s="61">
        <v>4917.5499999999993</v>
      </c>
      <c r="I51" s="61">
        <v>5454.07</v>
      </c>
      <c r="J51" s="61">
        <v>5472.79</v>
      </c>
      <c r="K51" s="61">
        <v>11971.220000000001</v>
      </c>
      <c r="L51" s="82">
        <v>7639.4599999999991</v>
      </c>
      <c r="M51" s="42">
        <f t="shared" si="39"/>
        <v>-0.36184783171639995</v>
      </c>
      <c r="O51" s="361">
        <f t="shared" si="40"/>
        <v>1.7450614084667752E-3</v>
      </c>
      <c r="P51" s="362">
        <f t="shared" si="41"/>
        <v>5.9934979654342399E-3</v>
      </c>
      <c r="Q51" s="362">
        <f t="shared" si="42"/>
        <v>1.2312020545423701E-2</v>
      </c>
      <c r="R51" s="363">
        <f t="shared" si="43"/>
        <v>8.4433945159083524E-3</v>
      </c>
      <c r="T51" s="97">
        <v>277.76100000000002</v>
      </c>
      <c r="U51" s="61">
        <v>433.84499999999997</v>
      </c>
      <c r="V51" s="61">
        <v>525.14599999999996</v>
      </c>
      <c r="W51" s="61">
        <v>438.23699999999991</v>
      </c>
      <c r="X51" s="61">
        <v>695.20399999999984</v>
      </c>
      <c r="Y51" s="61">
        <v>886.88700000000006</v>
      </c>
      <c r="Z51" s="61">
        <v>963.99799999999993</v>
      </c>
      <c r="AA51" s="61">
        <v>1129.3810000000003</v>
      </c>
      <c r="AB51" s="61">
        <v>1199.9520000000002</v>
      </c>
      <c r="AC51" s="61">
        <v>2508.2560000000003</v>
      </c>
      <c r="AD51" s="82">
        <v>1739.2479999999998</v>
      </c>
      <c r="AE51" s="42">
        <f t="shared" si="28"/>
        <v>-0.30659071482336747</v>
      </c>
      <c r="AG51" s="361">
        <f t="shared" si="44"/>
        <v>1.8658785328733753E-3</v>
      </c>
      <c r="AH51" s="362">
        <f t="shared" si="45"/>
        <v>5.9555549670123652E-3</v>
      </c>
      <c r="AI51" s="362">
        <f t="shared" si="46"/>
        <v>1.2873637013196899E-2</v>
      </c>
      <c r="AJ51" s="363">
        <f t="shared" si="47"/>
        <v>9.2816859619046597E-3</v>
      </c>
      <c r="AL51" s="102">
        <f t="shared" si="29"/>
        <v>1.83078363004805</v>
      </c>
      <c r="AM51" s="74">
        <f t="shared" si="30"/>
        <v>1.8407832488278846</v>
      </c>
      <c r="AN51" s="74">
        <f t="shared" si="31"/>
        <v>1.869685339333651</v>
      </c>
      <c r="AO51" s="74">
        <f t="shared" si="32"/>
        <v>1.8935886135020217</v>
      </c>
      <c r="AP51" s="74">
        <f t="shared" si="33"/>
        <v>1.9706390083366163</v>
      </c>
      <c r="AQ51" s="74">
        <f t="shared" si="34"/>
        <v>1.9391993387952697</v>
      </c>
      <c r="AR51" s="74">
        <f t="shared" si="35"/>
        <v>1.9603217049140325</v>
      </c>
      <c r="AS51" s="74">
        <f t="shared" si="36"/>
        <v>2.0707123304248025</v>
      </c>
      <c r="AT51" s="74">
        <f t="shared" si="36"/>
        <v>2.1925781913795346</v>
      </c>
      <c r="AU51" s="74">
        <f t="shared" si="37"/>
        <v>2.0952384134616189</v>
      </c>
      <c r="AV51" s="103">
        <f t="shared" si="38"/>
        <v>2.2766635338099812</v>
      </c>
      <c r="AW51" s="42">
        <f t="shared" si="48"/>
        <v>8.6589248833321725E-2</v>
      </c>
    </row>
    <row r="52" spans="1:49" ht="20.100000000000001" customHeight="1">
      <c r="A52" s="88" t="s">
        <v>159</v>
      </c>
      <c r="B52" s="90">
        <v>206.91</v>
      </c>
      <c r="C52" s="61">
        <v>190.73999999999998</v>
      </c>
      <c r="D52" s="61">
        <v>480.24</v>
      </c>
      <c r="E52" s="61">
        <v>851.48</v>
      </c>
      <c r="F52" s="61">
        <v>616.47</v>
      </c>
      <c r="G52" s="61">
        <v>936.04</v>
      </c>
      <c r="H52" s="61">
        <v>955.18</v>
      </c>
      <c r="I52" s="61">
        <v>1784.4499999999998</v>
      </c>
      <c r="J52" s="61">
        <v>3053.81</v>
      </c>
      <c r="K52" s="61">
        <v>4190.0400000000009</v>
      </c>
      <c r="L52" s="82">
        <v>5487.01</v>
      </c>
      <c r="M52" s="42">
        <f t="shared" si="39"/>
        <v>0.30953642447327451</v>
      </c>
      <c r="O52" s="361">
        <f t="shared" si="40"/>
        <v>2.3798958325425655E-4</v>
      </c>
      <c r="P52" s="362">
        <f t="shared" si="41"/>
        <v>1.2266733652052089E-3</v>
      </c>
      <c r="Q52" s="362">
        <f t="shared" si="42"/>
        <v>4.3093234078186793E-3</v>
      </c>
      <c r="R52" s="363">
        <f t="shared" si="43"/>
        <v>6.064432583289172E-3</v>
      </c>
      <c r="T52" s="97">
        <v>58.433000000000007</v>
      </c>
      <c r="U52" s="61">
        <v>38.073</v>
      </c>
      <c r="V52" s="61">
        <v>121.208</v>
      </c>
      <c r="W52" s="61">
        <v>255.49699999999999</v>
      </c>
      <c r="X52" s="61">
        <v>157.809</v>
      </c>
      <c r="Y52" s="61">
        <v>254.215</v>
      </c>
      <c r="Z52" s="61">
        <v>199.673</v>
      </c>
      <c r="AA52" s="61">
        <v>449.96899999999999</v>
      </c>
      <c r="AB52" s="61">
        <v>762.37400000000002</v>
      </c>
      <c r="AC52" s="61">
        <v>963.95299999999986</v>
      </c>
      <c r="AD52" s="82">
        <v>1391.5990000000002</v>
      </c>
      <c r="AE52" s="42">
        <f t="shared" si="28"/>
        <v>0.44363781221698606</v>
      </c>
      <c r="AG52" s="361">
        <f t="shared" si="44"/>
        <v>3.9252767779274244E-4</v>
      </c>
      <c r="AH52" s="362">
        <f t="shared" si="45"/>
        <v>1.7070849002624329E-3</v>
      </c>
      <c r="AI52" s="362">
        <f t="shared" si="46"/>
        <v>4.9474938043733126E-3</v>
      </c>
      <c r="AJ52" s="363">
        <f t="shared" si="47"/>
        <v>7.4264192932236035E-3</v>
      </c>
      <c r="AL52" s="102">
        <f t="shared" si="29"/>
        <v>2.8240781015900636</v>
      </c>
      <c r="AM52" s="74">
        <f t="shared" si="30"/>
        <v>1.9960679458949357</v>
      </c>
      <c r="AN52" s="74">
        <f t="shared" si="31"/>
        <v>2.5239047143095119</v>
      </c>
      <c r="AO52" s="74">
        <f t="shared" si="32"/>
        <v>3.00062244562409</v>
      </c>
      <c r="AP52" s="74">
        <f t="shared" si="33"/>
        <v>2.5598812594286824</v>
      </c>
      <c r="AQ52" s="74">
        <f t="shared" si="34"/>
        <v>2.7158561599931632</v>
      </c>
      <c r="AR52" s="74">
        <f t="shared" si="35"/>
        <v>2.0904227475449657</v>
      </c>
      <c r="AS52" s="74">
        <f t="shared" si="36"/>
        <v>2.5216117010843679</v>
      </c>
      <c r="AT52" s="74">
        <f t="shared" si="36"/>
        <v>2.496468346098808</v>
      </c>
      <c r="AU52" s="74">
        <f t="shared" si="37"/>
        <v>2.3005818560204667</v>
      </c>
      <c r="AV52" s="103">
        <f t="shared" si="38"/>
        <v>2.5361699723528845</v>
      </c>
      <c r="AW52" s="42">
        <f t="shared" si="48"/>
        <v>0.10240370961628673</v>
      </c>
    </row>
    <row r="53" spans="1:49" ht="20.100000000000001" customHeight="1">
      <c r="A53" s="88" t="s">
        <v>161</v>
      </c>
      <c r="B53" s="90">
        <v>352.24</v>
      </c>
      <c r="C53" s="61">
        <v>447.46999999999997</v>
      </c>
      <c r="D53" s="61">
        <v>440.46999999999997</v>
      </c>
      <c r="E53" s="61">
        <v>799.29</v>
      </c>
      <c r="F53" s="61">
        <v>771.48000000000013</v>
      </c>
      <c r="G53" s="61">
        <v>763.78000000000009</v>
      </c>
      <c r="H53" s="61">
        <v>1442.27</v>
      </c>
      <c r="I53" s="61">
        <v>1944.5399999999997</v>
      </c>
      <c r="J53" s="61">
        <v>2783.5899999999997</v>
      </c>
      <c r="K53" s="61">
        <v>3222.4700000000003</v>
      </c>
      <c r="L53" s="82">
        <v>4026.3999999999996</v>
      </c>
      <c r="M53" s="42">
        <f t="shared" si="39"/>
        <v>0.24947633337160605</v>
      </c>
      <c r="O53" s="361">
        <f t="shared" si="40"/>
        <v>4.0514934418577807E-4</v>
      </c>
      <c r="P53" s="362">
        <f t="shared" si="41"/>
        <v>1.0009279335033061E-3</v>
      </c>
      <c r="Q53" s="362">
        <f t="shared" si="42"/>
        <v>3.3142083135228916E-3</v>
      </c>
      <c r="R53" s="363">
        <f t="shared" si="43"/>
        <v>4.4501160656451365E-3</v>
      </c>
      <c r="T53" s="97">
        <v>91.558999999999997</v>
      </c>
      <c r="U53" s="61">
        <v>112.09299999999999</v>
      </c>
      <c r="V53" s="61">
        <v>108.01599999999999</v>
      </c>
      <c r="W53" s="61">
        <v>202.22400000000002</v>
      </c>
      <c r="X53" s="61">
        <v>187.64400000000001</v>
      </c>
      <c r="Y53" s="61">
        <v>202.98100000000002</v>
      </c>
      <c r="Z53" s="61">
        <v>374.08599999999996</v>
      </c>
      <c r="AA53" s="61">
        <v>510.11599999999999</v>
      </c>
      <c r="AB53" s="61">
        <v>683.322</v>
      </c>
      <c r="AC53" s="61">
        <v>899.85700000000008</v>
      </c>
      <c r="AD53" s="82">
        <v>1144.827</v>
      </c>
      <c r="AE53" s="42">
        <f t="shared" si="28"/>
        <v>0.27223214355169756</v>
      </c>
      <c r="AG53" s="361">
        <f t="shared" si="44"/>
        <v>6.1505385058144714E-4</v>
      </c>
      <c r="AH53" s="362">
        <f t="shared" si="45"/>
        <v>1.3630423072602676E-3</v>
      </c>
      <c r="AI53" s="362">
        <f t="shared" si="46"/>
        <v>4.6185207497896228E-3</v>
      </c>
      <c r="AJ53" s="363">
        <f t="shared" si="47"/>
        <v>6.1094936976839572E-3</v>
      </c>
      <c r="AL53" s="102">
        <f t="shared" si="29"/>
        <v>2.599335680218033</v>
      </c>
      <c r="AM53" s="74">
        <f t="shared" si="30"/>
        <v>2.5050394439850714</v>
      </c>
      <c r="AN53" s="74">
        <f t="shared" si="31"/>
        <v>2.4522895997457264</v>
      </c>
      <c r="AO53" s="74">
        <f t="shared" si="32"/>
        <v>2.530045415306085</v>
      </c>
      <c r="AP53" s="74">
        <f t="shared" si="33"/>
        <v>2.4322600715507852</v>
      </c>
      <c r="AQ53" s="74">
        <f t="shared" si="34"/>
        <v>2.6575846447930034</v>
      </c>
      <c r="AR53" s="74">
        <f t="shared" si="35"/>
        <v>2.5937307161627157</v>
      </c>
      <c r="AS53" s="74">
        <f t="shared" si="36"/>
        <v>2.6233247966099955</v>
      </c>
      <c r="AT53" s="74">
        <f t="shared" si="36"/>
        <v>2.4548227289220041</v>
      </c>
      <c r="AU53" s="74">
        <f t="shared" si="37"/>
        <v>2.7924449257867412</v>
      </c>
      <c r="AV53" s="103">
        <f t="shared" si="38"/>
        <v>2.8433017087224322</v>
      </c>
      <c r="AW53" s="42">
        <f t="shared" si="48"/>
        <v>1.8212277873792843E-2</v>
      </c>
    </row>
    <row r="54" spans="1:49" ht="20.100000000000001" customHeight="1">
      <c r="A54" s="88" t="s">
        <v>160</v>
      </c>
      <c r="B54" s="90">
        <v>207.22</v>
      </c>
      <c r="C54" s="61">
        <v>675.19999999999993</v>
      </c>
      <c r="D54" s="61">
        <v>704.32999999999993</v>
      </c>
      <c r="E54" s="61">
        <v>2013.33</v>
      </c>
      <c r="F54" s="61">
        <v>1395.43</v>
      </c>
      <c r="G54" s="61">
        <v>916.9899999999999</v>
      </c>
      <c r="H54" s="61">
        <v>3025.6000000000004</v>
      </c>
      <c r="I54" s="61">
        <v>4989.99</v>
      </c>
      <c r="J54" s="61">
        <v>2791.9700000000003</v>
      </c>
      <c r="K54" s="61">
        <v>4792.05</v>
      </c>
      <c r="L54" s="82">
        <v>4721</v>
      </c>
      <c r="M54" s="42">
        <f t="shared" si="39"/>
        <v>-1.4826639955760099E-2</v>
      </c>
      <c r="O54" s="361">
        <f t="shared" si="40"/>
        <v>2.3834614780313685E-4</v>
      </c>
      <c r="P54" s="362">
        <f t="shared" si="41"/>
        <v>1.2017084837822362E-3</v>
      </c>
      <c r="Q54" s="362">
        <f t="shared" si="42"/>
        <v>4.9284716223323638E-3</v>
      </c>
      <c r="R54" s="363">
        <f t="shared" si="43"/>
        <v>5.2178119277544923E-3</v>
      </c>
      <c r="T54" s="97">
        <v>62.597000000000008</v>
      </c>
      <c r="U54" s="61">
        <v>185.37</v>
      </c>
      <c r="V54" s="61">
        <v>182.68200000000002</v>
      </c>
      <c r="W54" s="61">
        <v>292.048</v>
      </c>
      <c r="X54" s="61">
        <v>378.38499999999999</v>
      </c>
      <c r="Y54" s="61">
        <v>256.51599999999996</v>
      </c>
      <c r="Z54" s="61">
        <v>765.76800000000003</v>
      </c>
      <c r="AA54" s="61">
        <v>1134.0419999999999</v>
      </c>
      <c r="AB54" s="61">
        <v>701.52800000000002</v>
      </c>
      <c r="AC54" s="61">
        <v>1086.8049999999998</v>
      </c>
      <c r="AD54" s="82">
        <v>1140.2570000000001</v>
      </c>
      <c r="AE54" s="42">
        <f t="shared" si="28"/>
        <v>4.9182696067832071E-2</v>
      </c>
      <c r="AG54" s="361">
        <f t="shared" si="44"/>
        <v>4.2049963285801346E-4</v>
      </c>
      <c r="AH54" s="362">
        <f t="shared" si="45"/>
        <v>1.7225363974420005E-3</v>
      </c>
      <c r="AI54" s="362">
        <f t="shared" si="46"/>
        <v>5.5780323356656785E-3</v>
      </c>
      <c r="AJ54" s="363">
        <f t="shared" si="47"/>
        <v>6.0851053960467531E-3</v>
      </c>
      <c r="AL54" s="102">
        <f t="shared" si="29"/>
        <v>3.0207991506611336</v>
      </c>
      <c r="AM54" s="74">
        <f t="shared" si="30"/>
        <v>2.7454087677725121</v>
      </c>
      <c r="AN54" s="74">
        <f t="shared" si="31"/>
        <v>2.5936989763321177</v>
      </c>
      <c r="AO54" s="74">
        <f t="shared" si="32"/>
        <v>1.45057193803301</v>
      </c>
      <c r="AP54" s="74">
        <f t="shared" si="33"/>
        <v>2.7116014418494654</v>
      </c>
      <c r="AQ54" s="74">
        <f t="shared" si="34"/>
        <v>2.7973696550671217</v>
      </c>
      <c r="AR54" s="74">
        <f t="shared" si="35"/>
        <v>2.5309624537281863</v>
      </c>
      <c r="AS54" s="74">
        <f t="shared" si="36"/>
        <v>2.2726338128934125</v>
      </c>
      <c r="AT54" s="74">
        <f t="shared" si="36"/>
        <v>2.512663101680892</v>
      </c>
      <c r="AU54" s="74">
        <f t="shared" si="37"/>
        <v>2.2679333479408599</v>
      </c>
      <c r="AV54" s="103">
        <f t="shared" si="38"/>
        <v>2.4152870154628259</v>
      </c>
      <c r="AW54" s="42">
        <f t="shared" si="48"/>
        <v>6.4972662294398464E-2</v>
      </c>
    </row>
    <row r="55" spans="1:49" ht="20.100000000000001" customHeight="1">
      <c r="A55" s="88" t="s">
        <v>157</v>
      </c>
      <c r="B55" s="90">
        <v>1656.2300000000002</v>
      </c>
      <c r="C55" s="61">
        <v>1819.8000000000002</v>
      </c>
      <c r="D55" s="61">
        <v>1622.9900000000005</v>
      </c>
      <c r="E55" s="61">
        <v>1801.5800000000002</v>
      </c>
      <c r="F55" s="61">
        <v>2017.4</v>
      </c>
      <c r="G55" s="61">
        <v>1773.4499999999998</v>
      </c>
      <c r="H55" s="61">
        <v>3046.44</v>
      </c>
      <c r="I55" s="61">
        <v>3749.54</v>
      </c>
      <c r="J55" s="61">
        <v>2650.95</v>
      </c>
      <c r="K55" s="61">
        <v>1745.9399999999998</v>
      </c>
      <c r="L55" s="82">
        <v>2798.86</v>
      </c>
      <c r="M55" s="42">
        <f t="shared" si="39"/>
        <v>0.60306768846581238</v>
      </c>
      <c r="O55" s="361">
        <f t="shared" si="40"/>
        <v>1.9050093638451377E-3</v>
      </c>
      <c r="P55" s="362">
        <f t="shared" si="41"/>
        <v>2.3240928587701139E-3</v>
      </c>
      <c r="Q55" s="362">
        <f t="shared" si="42"/>
        <v>1.7956439820734271E-3</v>
      </c>
      <c r="R55" s="363">
        <f t="shared" si="43"/>
        <v>3.0933965456714551E-3</v>
      </c>
      <c r="T55" s="97">
        <v>627.07799999999986</v>
      </c>
      <c r="U55" s="61">
        <v>566.06600000000003</v>
      </c>
      <c r="V55" s="61">
        <v>530.7890000000001</v>
      </c>
      <c r="W55" s="61">
        <v>629.66700000000003</v>
      </c>
      <c r="X55" s="61">
        <v>774.47099999999989</v>
      </c>
      <c r="Y55" s="61">
        <v>703.28399999999999</v>
      </c>
      <c r="Z55" s="61">
        <v>1050.797</v>
      </c>
      <c r="AA55" s="61">
        <v>1283.6849999999999</v>
      </c>
      <c r="AB55" s="61">
        <v>850.15099999999995</v>
      </c>
      <c r="AC55" s="61">
        <v>628.01200000000006</v>
      </c>
      <c r="AD55" s="82">
        <v>870.85300000000007</v>
      </c>
      <c r="AE55" s="42">
        <f t="shared" si="28"/>
        <v>0.38668210161589267</v>
      </c>
      <c r="AG55" s="361">
        <f t="shared" si="44"/>
        <v>4.2124393944332362E-3</v>
      </c>
      <c r="AH55" s="362">
        <f t="shared" si="45"/>
        <v>4.7226383061430869E-3</v>
      </c>
      <c r="AI55" s="362">
        <f t="shared" si="46"/>
        <v>3.2232748682478225E-3</v>
      </c>
      <c r="AJ55" s="363">
        <f t="shared" si="47"/>
        <v>4.6474016730118761E-3</v>
      </c>
      <c r="AL55" s="102">
        <f t="shared" si="29"/>
        <v>3.7861770406284139</v>
      </c>
      <c r="AM55" s="74">
        <f t="shared" si="30"/>
        <v>3.1105945708319593</v>
      </c>
      <c r="AN55" s="74">
        <f t="shared" si="31"/>
        <v>3.2704391277826721</v>
      </c>
      <c r="AO55" s="74">
        <f t="shared" si="32"/>
        <v>3.4950820946058458</v>
      </c>
      <c r="AP55" s="74">
        <f t="shared" si="33"/>
        <v>3.8389560820858524</v>
      </c>
      <c r="AQ55" s="74">
        <f t="shared" si="34"/>
        <v>3.9656263215765888</v>
      </c>
      <c r="AR55" s="74">
        <f t="shared" si="35"/>
        <v>3.4492620895208836</v>
      </c>
      <c r="AS55" s="74">
        <f t="shared" si="36"/>
        <v>3.4235799591416542</v>
      </c>
      <c r="AT55" s="74">
        <f t="shared" si="36"/>
        <v>3.2069673136045567</v>
      </c>
      <c r="AU55" s="74">
        <f t="shared" ref="AU55:AU65" si="49">(AC55/K55)*10</f>
        <v>3.5969850052120926</v>
      </c>
      <c r="AV55" s="103">
        <f t="shared" si="38"/>
        <v>3.1114560928377983</v>
      </c>
      <c r="AW55" s="42">
        <f t="shared" si="48"/>
        <v>-0.1349821897146512</v>
      </c>
    </row>
    <row r="56" spans="1:49" ht="20.100000000000001" customHeight="1">
      <c r="A56" s="88" t="s">
        <v>158</v>
      </c>
      <c r="B56" s="90">
        <v>1669.7199999999998</v>
      </c>
      <c r="C56" s="61">
        <v>1835.3600000000006</v>
      </c>
      <c r="D56" s="61">
        <v>1974.6100000000001</v>
      </c>
      <c r="E56" s="61">
        <v>2744.01</v>
      </c>
      <c r="F56" s="61">
        <v>4925.1000000000004</v>
      </c>
      <c r="G56" s="61">
        <v>3452.4300000000003</v>
      </c>
      <c r="H56" s="61">
        <v>4592.7999999999993</v>
      </c>
      <c r="I56" s="61">
        <v>3379.3999999999996</v>
      </c>
      <c r="J56" s="61">
        <v>2746.3300000000004</v>
      </c>
      <c r="K56" s="61">
        <v>3852.31</v>
      </c>
      <c r="L56" s="82">
        <v>3362.77</v>
      </c>
      <c r="M56" s="42">
        <f t="shared" si="39"/>
        <v>-0.12707700055291499</v>
      </c>
      <c r="O56" s="361">
        <f t="shared" si="40"/>
        <v>1.9205256727625403E-3</v>
      </c>
      <c r="P56" s="362">
        <f t="shared" si="41"/>
        <v>4.5243834945466214E-3</v>
      </c>
      <c r="Q56" s="362">
        <f t="shared" si="42"/>
        <v>3.9619788014372114E-3</v>
      </c>
      <c r="R56" s="363">
        <f t="shared" si="43"/>
        <v>3.7166493150381221E-3</v>
      </c>
      <c r="T56" s="97">
        <v>283.26400000000001</v>
      </c>
      <c r="U56" s="61">
        <v>296.53499999999997</v>
      </c>
      <c r="V56" s="61">
        <v>268.36400000000003</v>
      </c>
      <c r="W56" s="61">
        <v>405.69400000000007</v>
      </c>
      <c r="X56" s="61">
        <v>679.38499999999999</v>
      </c>
      <c r="Y56" s="61">
        <v>807.697</v>
      </c>
      <c r="Z56" s="61">
        <v>1071.8150000000001</v>
      </c>
      <c r="AA56" s="61">
        <v>720.81100000000004</v>
      </c>
      <c r="AB56" s="61">
        <v>609.15</v>
      </c>
      <c r="AC56" s="61">
        <v>859.495</v>
      </c>
      <c r="AD56" s="82">
        <v>802.37700000000007</v>
      </c>
      <c r="AE56" s="42">
        <f t="shared" si="28"/>
        <v>-6.6455302241432396E-2</v>
      </c>
      <c r="AG56" s="361">
        <f t="shared" si="44"/>
        <v>1.9028453121058887E-3</v>
      </c>
      <c r="AH56" s="362">
        <f t="shared" si="45"/>
        <v>5.4237844056694781E-3</v>
      </c>
      <c r="AI56" s="362">
        <f t="shared" si="46"/>
        <v>4.4113625740983646E-3</v>
      </c>
      <c r="AJ56" s="363">
        <f t="shared" si="47"/>
        <v>4.2819720574956395E-3</v>
      </c>
      <c r="AL56" s="102">
        <f t="shared" si="29"/>
        <v>1.6964760558656544</v>
      </c>
      <c r="AM56" s="74">
        <f t="shared" si="30"/>
        <v>1.6156775782407804</v>
      </c>
      <c r="AN56" s="74">
        <f t="shared" si="31"/>
        <v>1.3590734372863502</v>
      </c>
      <c r="AO56" s="74">
        <f t="shared" si="32"/>
        <v>1.4784712883699405</v>
      </c>
      <c r="AP56" s="74">
        <f t="shared" si="33"/>
        <v>1.3794339201234493</v>
      </c>
      <c r="AQ56" s="74">
        <f t="shared" si="34"/>
        <v>2.3395029008553396</v>
      </c>
      <c r="AR56" s="74">
        <f t="shared" si="35"/>
        <v>2.3336853335655814</v>
      </c>
      <c r="AS56" s="74">
        <f t="shared" si="36"/>
        <v>2.132955554240398</v>
      </c>
      <c r="AT56" s="74">
        <f t="shared" si="36"/>
        <v>2.2180509989695336</v>
      </c>
      <c r="AU56" s="74">
        <f t="shared" si="49"/>
        <v>2.231115875928988</v>
      </c>
      <c r="AV56" s="103">
        <f t="shared" si="38"/>
        <v>2.3860597067298688</v>
      </c>
      <c r="AW56" s="42">
        <f t="shared" si="48"/>
        <v>6.9446787803598767E-2</v>
      </c>
    </row>
    <row r="57" spans="1:49" ht="20.100000000000001" customHeight="1">
      <c r="A57" s="88" t="s">
        <v>162</v>
      </c>
      <c r="B57" s="90">
        <v>1804.23</v>
      </c>
      <c r="C57" s="61">
        <v>2551.7400000000002</v>
      </c>
      <c r="D57" s="61">
        <v>1961.6799999999998</v>
      </c>
      <c r="E57" s="61">
        <v>1622.4800000000002</v>
      </c>
      <c r="F57" s="61">
        <v>2294.1800000000003</v>
      </c>
      <c r="G57" s="61">
        <v>2378.4900000000002</v>
      </c>
      <c r="H57" s="61">
        <v>1942.93</v>
      </c>
      <c r="I57" s="61">
        <v>2281.86</v>
      </c>
      <c r="J57" s="61">
        <v>1891.7300000000002</v>
      </c>
      <c r="K57" s="61">
        <v>2198.37</v>
      </c>
      <c r="L57" s="82">
        <v>1855.48</v>
      </c>
      <c r="M57" s="42">
        <f t="shared" si="39"/>
        <v>-0.15597465394815244</v>
      </c>
      <c r="O57" s="361">
        <f t="shared" si="40"/>
        <v>2.0752401807299179E-3</v>
      </c>
      <c r="P57" s="362">
        <f t="shared" si="41"/>
        <v>3.1169932186732806E-3</v>
      </c>
      <c r="Q57" s="362">
        <f t="shared" si="42"/>
        <v>2.2609539049857153E-3</v>
      </c>
      <c r="R57" s="363">
        <f t="shared" si="43"/>
        <v>2.0507404523850679E-3</v>
      </c>
      <c r="T57" s="97">
        <v>436.08500000000004</v>
      </c>
      <c r="U57" s="61">
        <v>581.11699999999996</v>
      </c>
      <c r="V57" s="61">
        <v>463.47</v>
      </c>
      <c r="W57" s="61">
        <v>399.44699999999995</v>
      </c>
      <c r="X57" s="61">
        <v>540.57899999999995</v>
      </c>
      <c r="Y57" s="61">
        <v>562.72500000000002</v>
      </c>
      <c r="Z57" s="61">
        <v>485.67799999999994</v>
      </c>
      <c r="AA57" s="61">
        <v>557.31399999999996</v>
      </c>
      <c r="AB57" s="61">
        <v>468.80599999999998</v>
      </c>
      <c r="AC57" s="61">
        <v>579.01099999999997</v>
      </c>
      <c r="AD57" s="82">
        <v>480.428</v>
      </c>
      <c r="AE57" s="42">
        <f t="shared" si="28"/>
        <v>-0.1702610140394569</v>
      </c>
      <c r="AG57" s="361">
        <f t="shared" si="44"/>
        <v>2.929430841651945E-3</v>
      </c>
      <c r="AH57" s="362">
        <f t="shared" si="45"/>
        <v>3.7787673839080214E-3</v>
      </c>
      <c r="AI57" s="362">
        <f t="shared" si="46"/>
        <v>2.9717769799606371E-3</v>
      </c>
      <c r="AJ57" s="363">
        <f t="shared" si="47"/>
        <v>2.5638562317196467E-3</v>
      </c>
      <c r="AL57" s="102">
        <f t="shared" si="29"/>
        <v>2.417014460462358</v>
      </c>
      <c r="AM57" s="74">
        <f t="shared" si="30"/>
        <v>2.2773362489908844</v>
      </c>
      <c r="AN57" s="74">
        <f t="shared" si="31"/>
        <v>2.3626177562089641</v>
      </c>
      <c r="AO57" s="74">
        <f t="shared" si="32"/>
        <v>2.4619533060499967</v>
      </c>
      <c r="AP57" s="74">
        <f t="shared" si="33"/>
        <v>2.3563059568124554</v>
      </c>
      <c r="AQ57" s="74">
        <f t="shared" si="34"/>
        <v>2.3658918053050462</v>
      </c>
      <c r="AR57" s="74">
        <f t="shared" si="35"/>
        <v>2.4997194958130242</v>
      </c>
      <c r="AS57" s="74">
        <f t="shared" si="36"/>
        <v>2.4423671916769649</v>
      </c>
      <c r="AT57" s="74">
        <f t="shared" si="36"/>
        <v>2.4781866333990576</v>
      </c>
      <c r="AU57" s="74">
        <f t="shared" si="49"/>
        <v>2.6338196027056409</v>
      </c>
      <c r="AV57" s="103">
        <f t="shared" si="38"/>
        <v>2.5892383641968655</v>
      </c>
      <c r="AW57" s="42">
        <f t="shared" si="48"/>
        <v>-1.6926458616595631E-2</v>
      </c>
    </row>
    <row r="58" spans="1:49" ht="20.100000000000001" customHeight="1">
      <c r="A58" s="88" t="s">
        <v>180</v>
      </c>
      <c r="B58" s="90">
        <v>1844.9499999999998</v>
      </c>
      <c r="C58" s="61">
        <v>109.31000000000002</v>
      </c>
      <c r="D58" s="61">
        <v>125.3</v>
      </c>
      <c r="E58" s="61">
        <v>295.65000000000003</v>
      </c>
      <c r="F58" s="61">
        <v>277.45</v>
      </c>
      <c r="G58" s="61">
        <v>557.33000000000004</v>
      </c>
      <c r="H58" s="61">
        <v>731.49</v>
      </c>
      <c r="I58" s="61">
        <v>383.67999999999995</v>
      </c>
      <c r="J58" s="61">
        <v>442.92</v>
      </c>
      <c r="K58" s="61">
        <v>284.14999999999998</v>
      </c>
      <c r="L58" s="82">
        <v>381.92999999999995</v>
      </c>
      <c r="M58" s="42">
        <f t="shared" si="39"/>
        <v>0.34411402428294907</v>
      </c>
      <c r="O58" s="361">
        <f t="shared" si="40"/>
        <v>2.1220766595376763E-3</v>
      </c>
      <c r="P58" s="362">
        <f t="shared" si="41"/>
        <v>7.3037676448636714E-4</v>
      </c>
      <c r="Q58" s="362">
        <f t="shared" si="42"/>
        <v>2.9223927368991163E-4</v>
      </c>
      <c r="R58" s="363">
        <f t="shared" si="43"/>
        <v>4.2212220071325421E-4</v>
      </c>
      <c r="T58" s="97">
        <v>236.86</v>
      </c>
      <c r="U58" s="61">
        <v>30.655000000000001</v>
      </c>
      <c r="V58" s="61">
        <v>38.802</v>
      </c>
      <c r="W58" s="61">
        <v>84.330000000000013</v>
      </c>
      <c r="X58" s="61">
        <v>75.789000000000001</v>
      </c>
      <c r="Y58" s="61">
        <v>153.995</v>
      </c>
      <c r="Z58" s="61">
        <v>172.304</v>
      </c>
      <c r="AA58" s="61">
        <v>104.50899999999999</v>
      </c>
      <c r="AB58" s="61">
        <v>128.92700000000002</v>
      </c>
      <c r="AC58" s="61">
        <v>86.361999999999995</v>
      </c>
      <c r="AD58" s="82">
        <v>120.28999999999999</v>
      </c>
      <c r="AE58" s="42">
        <f t="shared" si="28"/>
        <v>0.39285796994048305</v>
      </c>
      <c r="AG58" s="361">
        <f t="shared" si="44"/>
        <v>1.5911232653122204E-3</v>
      </c>
      <c r="AH58" s="362">
        <f t="shared" si="45"/>
        <v>1.0340953099380972E-3</v>
      </c>
      <c r="AI58" s="362">
        <f t="shared" si="46"/>
        <v>4.4325341581310292E-4</v>
      </c>
      <c r="AJ58" s="363">
        <f t="shared" si="47"/>
        <v>6.4194065731713456E-4</v>
      </c>
      <c r="AL58" s="102">
        <f t="shared" si="29"/>
        <v>1.283828830049595</v>
      </c>
      <c r="AM58" s="74">
        <f t="shared" si="30"/>
        <v>2.8044094776324213</v>
      </c>
      <c r="AN58" s="74">
        <f t="shared" si="31"/>
        <v>3.096727853152434</v>
      </c>
      <c r="AO58" s="74">
        <f t="shared" si="32"/>
        <v>2.852359208523592</v>
      </c>
      <c r="AP58" s="74">
        <f t="shared" si="33"/>
        <v>2.7316273202378811</v>
      </c>
      <c r="AQ58" s="74">
        <f t="shared" si="34"/>
        <v>2.7630847074444227</v>
      </c>
      <c r="AR58" s="74">
        <f t="shared" si="35"/>
        <v>2.3555209230474787</v>
      </c>
      <c r="AS58" s="74">
        <f t="shared" si="36"/>
        <v>2.7238584236864054</v>
      </c>
      <c r="AT58" s="74">
        <f t="shared" si="36"/>
        <v>2.9108416869863634</v>
      </c>
      <c r="AU58" s="74">
        <f t="shared" si="49"/>
        <v>3.0393102234735174</v>
      </c>
      <c r="AV58" s="103">
        <f t="shared" si="38"/>
        <v>3.1495300185897941</v>
      </c>
      <c r="AW58" s="42">
        <f t="shared" si="48"/>
        <v>3.6264740027199482E-2</v>
      </c>
    </row>
    <row r="59" spans="1:49" ht="20.100000000000001" customHeight="1">
      <c r="A59" s="88" t="s">
        <v>163</v>
      </c>
      <c r="B59" s="90">
        <v>117.84</v>
      </c>
      <c r="C59" s="61">
        <v>134.85999999999999</v>
      </c>
      <c r="D59" s="61">
        <v>48.230000000000004</v>
      </c>
      <c r="E59" s="61">
        <v>126.48</v>
      </c>
      <c r="F59" s="61">
        <v>277</v>
      </c>
      <c r="G59" s="61">
        <v>195.57</v>
      </c>
      <c r="H59" s="61">
        <v>240.53</v>
      </c>
      <c r="I59" s="61">
        <v>177.82</v>
      </c>
      <c r="J59" s="61">
        <v>173.99999999999997</v>
      </c>
      <c r="K59" s="61">
        <v>449.52000000000004</v>
      </c>
      <c r="L59" s="82">
        <v>473.2</v>
      </c>
      <c r="M59" s="42">
        <f t="shared" si="39"/>
        <v>5.2678412528919624E-2</v>
      </c>
      <c r="O59" s="361">
        <f t="shared" si="40"/>
        <v>1.3554053690339565E-4</v>
      </c>
      <c r="P59" s="362">
        <f t="shared" si="41"/>
        <v>2.5629301101788674E-4</v>
      </c>
      <c r="Q59" s="362">
        <f t="shared" si="42"/>
        <v>4.6231708009533381E-4</v>
      </c>
      <c r="R59" s="363">
        <f t="shared" si="43"/>
        <v>5.2299695069125734E-4</v>
      </c>
      <c r="T59" s="97">
        <v>36.590000000000003</v>
      </c>
      <c r="U59" s="61">
        <v>42.282000000000004</v>
      </c>
      <c r="V59" s="61">
        <v>14.167</v>
      </c>
      <c r="W59" s="61">
        <v>40.780999999999999</v>
      </c>
      <c r="X59" s="61">
        <v>65.250999999999991</v>
      </c>
      <c r="Y59" s="61">
        <v>52.387</v>
      </c>
      <c r="Z59" s="61">
        <v>54.527999999999999</v>
      </c>
      <c r="AA59" s="61">
        <v>37.06900000000001</v>
      </c>
      <c r="AB59" s="61">
        <v>44.55</v>
      </c>
      <c r="AC59" s="61">
        <v>102.39500000000001</v>
      </c>
      <c r="AD59" s="82">
        <v>106.654</v>
      </c>
      <c r="AE59" s="42">
        <f t="shared" si="28"/>
        <v>4.1593827823624058E-2</v>
      </c>
      <c r="AG59" s="361">
        <f t="shared" si="44"/>
        <v>2.4579582993234039E-4</v>
      </c>
      <c r="AH59" s="362">
        <f t="shared" si="45"/>
        <v>3.5178512939853303E-4</v>
      </c>
      <c r="AI59" s="362">
        <f t="shared" si="46"/>
        <v>5.2554287200600597E-4</v>
      </c>
      <c r="AJ59" s="363">
        <f t="shared" si="47"/>
        <v>5.691706614473495E-4</v>
      </c>
      <c r="AL59" s="102">
        <f t="shared" si="29"/>
        <v>3.1050577053632047</v>
      </c>
      <c r="AM59" s="74">
        <f t="shared" si="30"/>
        <v>3.1352513717929709</v>
      </c>
      <c r="AN59" s="74">
        <f t="shared" si="31"/>
        <v>2.9373833713456357</v>
      </c>
      <c r="AO59" s="74">
        <f t="shared" si="32"/>
        <v>3.2243042378241613</v>
      </c>
      <c r="AP59" s="74">
        <f t="shared" si="33"/>
        <v>2.3556317689530681</v>
      </c>
      <c r="AQ59" s="74">
        <f t="shared" si="34"/>
        <v>2.6786828245640946</v>
      </c>
      <c r="AR59" s="74">
        <f t="shared" si="35"/>
        <v>2.2669937221968155</v>
      </c>
      <c r="AS59" s="74">
        <f t="shared" si="36"/>
        <v>2.0846361489146332</v>
      </c>
      <c r="AT59" s="74">
        <f t="shared" si="36"/>
        <v>2.5603448275862073</v>
      </c>
      <c r="AU59" s="74">
        <f t="shared" si="49"/>
        <v>2.2778741768998043</v>
      </c>
      <c r="AV59" s="103">
        <f t="shared" si="38"/>
        <v>2.2538884192730348</v>
      </c>
      <c r="AW59" s="42">
        <f t="shared" si="48"/>
        <v>-1.0529886975326344E-2</v>
      </c>
    </row>
    <row r="60" spans="1:49" ht="20.100000000000001" customHeight="1">
      <c r="A60" s="88" t="s">
        <v>164</v>
      </c>
      <c r="B60" s="90">
        <v>719.01</v>
      </c>
      <c r="C60" s="61">
        <v>1343.95</v>
      </c>
      <c r="D60" s="61">
        <v>536.68999999999994</v>
      </c>
      <c r="E60" s="61">
        <v>404.33000000000004</v>
      </c>
      <c r="F60" s="61">
        <v>506.39</v>
      </c>
      <c r="G60" s="61">
        <v>346.34999999999997</v>
      </c>
      <c r="H60" s="61">
        <v>288.89999999999998</v>
      </c>
      <c r="I60" s="61">
        <v>334.88</v>
      </c>
      <c r="J60" s="61">
        <v>243.89</v>
      </c>
      <c r="K60" s="61">
        <v>370.33000000000004</v>
      </c>
      <c r="L60" s="82">
        <v>295.82000000000005</v>
      </c>
      <c r="M60" s="42">
        <f t="shared" si="39"/>
        <v>-0.20119893068344444</v>
      </c>
      <c r="O60" s="361">
        <f t="shared" si="40"/>
        <v>8.2701121384004159E-4</v>
      </c>
      <c r="P60" s="362">
        <f t="shared" si="41"/>
        <v>4.5388906461136711E-4</v>
      </c>
      <c r="Q60" s="362">
        <f t="shared" si="42"/>
        <v>3.8087267367793417E-4</v>
      </c>
      <c r="R60" s="363">
        <f t="shared" si="43"/>
        <v>3.2695046059486005E-4</v>
      </c>
      <c r="T60" s="97">
        <v>205.08700000000002</v>
      </c>
      <c r="U60" s="61">
        <v>354.60599999999994</v>
      </c>
      <c r="V60" s="61">
        <v>144.416</v>
      </c>
      <c r="W60" s="61">
        <v>111.10599999999999</v>
      </c>
      <c r="X60" s="61">
        <v>135.286</v>
      </c>
      <c r="Y60" s="61">
        <v>101.9</v>
      </c>
      <c r="Z60" s="61">
        <v>84.424999999999983</v>
      </c>
      <c r="AA60" s="61">
        <v>96.33</v>
      </c>
      <c r="AB60" s="61">
        <v>78.499000000000009</v>
      </c>
      <c r="AC60" s="61">
        <v>127.02199999999999</v>
      </c>
      <c r="AD60" s="82">
        <v>102.57599999999999</v>
      </c>
      <c r="AE60" s="42">
        <f t="shared" si="28"/>
        <v>-0.19245485034088583</v>
      </c>
      <c r="AG60" s="361">
        <f t="shared" si="44"/>
        <v>1.3776859626491909E-3</v>
      </c>
      <c r="AH60" s="362">
        <f t="shared" si="45"/>
        <v>6.8427099634853152E-4</v>
      </c>
      <c r="AI60" s="362">
        <f t="shared" si="46"/>
        <v>6.5194107805993337E-4</v>
      </c>
      <c r="AJ60" s="363">
        <f t="shared" si="47"/>
        <v>5.474079712774328E-4</v>
      </c>
      <c r="AL60" s="102">
        <f t="shared" si="29"/>
        <v>2.8523525402984662</v>
      </c>
      <c r="AM60" s="74">
        <f t="shared" si="30"/>
        <v>2.6385356598087721</v>
      </c>
      <c r="AN60" s="74">
        <f t="shared" si="31"/>
        <v>2.690864372356482</v>
      </c>
      <c r="AO60" s="74">
        <f t="shared" si="32"/>
        <v>2.7479039398511111</v>
      </c>
      <c r="AP60" s="74">
        <f t="shared" si="33"/>
        <v>2.6715772428365492</v>
      </c>
      <c r="AQ60" s="74">
        <f t="shared" si="34"/>
        <v>2.942110581781435</v>
      </c>
      <c r="AR60" s="74">
        <f t="shared" si="35"/>
        <v>2.9222914503288333</v>
      </c>
      <c r="AS60" s="74">
        <f t="shared" si="36"/>
        <v>2.8765527950310559</v>
      </c>
      <c r="AT60" s="74">
        <f t="shared" si="36"/>
        <v>3.2186231497806395</v>
      </c>
      <c r="AU60" s="74">
        <f t="shared" si="49"/>
        <v>3.4299678664974476</v>
      </c>
      <c r="AV60" s="103">
        <f t="shared" si="38"/>
        <v>3.4675140288012973</v>
      </c>
      <c r="AW60" s="42">
        <f t="shared" si="48"/>
        <v>1.0946505554931185E-2</v>
      </c>
    </row>
    <row r="61" spans="1:49" ht="20.100000000000001" customHeight="1">
      <c r="A61" s="88" t="s">
        <v>165</v>
      </c>
      <c r="B61" s="90">
        <v>291.85000000000008</v>
      </c>
      <c r="C61" s="61">
        <v>267.62</v>
      </c>
      <c r="D61" s="61">
        <v>286.96000000000004</v>
      </c>
      <c r="E61" s="61">
        <v>268.62</v>
      </c>
      <c r="F61" s="61">
        <v>900.81</v>
      </c>
      <c r="G61" s="61">
        <v>452.83</v>
      </c>
      <c r="H61" s="61">
        <v>216.63000000000002</v>
      </c>
      <c r="I61" s="61">
        <v>298.59000000000003</v>
      </c>
      <c r="J61" s="61">
        <v>415.71000000000004</v>
      </c>
      <c r="K61" s="61">
        <v>408.93</v>
      </c>
      <c r="L61" s="82">
        <v>346.42</v>
      </c>
      <c r="M61" s="42">
        <f t="shared" si="39"/>
        <v>-0.15286234807913332</v>
      </c>
      <c r="O61" s="361">
        <f t="shared" si="40"/>
        <v>3.3568826964745443E-4</v>
      </c>
      <c r="P61" s="362">
        <f t="shared" si="41"/>
        <v>5.934303020873838E-4</v>
      </c>
      <c r="Q61" s="362">
        <f t="shared" si="42"/>
        <v>4.2057155090626631E-4</v>
      </c>
      <c r="R61" s="363">
        <f t="shared" si="43"/>
        <v>3.8287532472203168E-4</v>
      </c>
      <c r="T61" s="97">
        <v>58.023000000000003</v>
      </c>
      <c r="U61" s="61">
        <v>51.521000000000001</v>
      </c>
      <c r="V61" s="61">
        <v>59.960999999999999</v>
      </c>
      <c r="W61" s="61">
        <v>60.458000000000006</v>
      </c>
      <c r="X61" s="61">
        <v>196.22299999999998</v>
      </c>
      <c r="Y61" s="61">
        <v>109.74299999999999</v>
      </c>
      <c r="Z61" s="61">
        <v>37.897999999999996</v>
      </c>
      <c r="AA61" s="61">
        <v>70.472000000000008</v>
      </c>
      <c r="AB61" s="61">
        <v>99.823999999999998</v>
      </c>
      <c r="AC61" s="61">
        <v>178.161</v>
      </c>
      <c r="AD61" s="82">
        <v>97.254000000000005</v>
      </c>
      <c r="AE61" s="42">
        <f t="shared" si="28"/>
        <v>-0.4541229562025359</v>
      </c>
      <c r="AG61" s="361">
        <f t="shared" si="44"/>
        <v>3.8977347472435601E-4</v>
      </c>
      <c r="AH61" s="362">
        <f t="shared" si="45"/>
        <v>7.3693770316267794E-4</v>
      </c>
      <c r="AI61" s="362">
        <f t="shared" si="46"/>
        <v>9.1441226250756394E-4</v>
      </c>
      <c r="AJ61" s="363">
        <f t="shared" si="47"/>
        <v>5.190065399178702E-4</v>
      </c>
      <c r="AL61" s="102">
        <f t="shared" si="29"/>
        <v>1.9881103306493055</v>
      </c>
      <c r="AM61" s="74">
        <f t="shared" si="30"/>
        <v>1.9251550706225244</v>
      </c>
      <c r="AN61" s="74">
        <f t="shared" si="31"/>
        <v>2.0895246724282126</v>
      </c>
      <c r="AO61" s="74">
        <f t="shared" si="32"/>
        <v>2.2506887052341598</v>
      </c>
      <c r="AP61" s="74">
        <f t="shared" si="33"/>
        <v>2.1782950899745783</v>
      </c>
      <c r="AQ61" s="74">
        <f t="shared" si="34"/>
        <v>2.4234922597884414</v>
      </c>
      <c r="AR61" s="74">
        <f t="shared" si="35"/>
        <v>1.7494345196879468</v>
      </c>
      <c r="AS61" s="74">
        <f t="shared" si="36"/>
        <v>2.3601594159214976</v>
      </c>
      <c r="AT61" s="74">
        <f t="shared" si="36"/>
        <v>2.4012893603714125</v>
      </c>
      <c r="AU61" s="74">
        <f t="shared" si="49"/>
        <v>4.3567603257281196</v>
      </c>
      <c r="AV61" s="103">
        <f t="shared" si="38"/>
        <v>2.8074014202413258</v>
      </c>
      <c r="AW61" s="42">
        <f t="shared" si="48"/>
        <v>-0.35562178996565724</v>
      </c>
    </row>
    <row r="62" spans="1:49" ht="20.100000000000001" customHeight="1">
      <c r="A62" s="88" t="s">
        <v>181</v>
      </c>
      <c r="B62" s="90">
        <v>2.79</v>
      </c>
      <c r="C62" s="61">
        <v>79.44</v>
      </c>
      <c r="D62" s="61">
        <v>33.36</v>
      </c>
      <c r="E62" s="61">
        <v>32.49</v>
      </c>
      <c r="F62" s="61">
        <v>70.33</v>
      </c>
      <c r="G62" s="61">
        <v>44.6</v>
      </c>
      <c r="H62" s="61">
        <v>622.95999999999981</v>
      </c>
      <c r="I62" s="61">
        <v>284.55</v>
      </c>
      <c r="J62" s="61">
        <v>3158.8400000000006</v>
      </c>
      <c r="K62" s="61">
        <v>834.15</v>
      </c>
      <c r="L62" s="82">
        <v>249.11999999999998</v>
      </c>
      <c r="M62" s="42">
        <f t="shared" si="39"/>
        <v>-0.70134867829527059</v>
      </c>
      <c r="O62" s="361">
        <f t="shared" si="40"/>
        <v>3.2090809399225547E-6</v>
      </c>
      <c r="P62" s="362">
        <f t="shared" si="41"/>
        <v>5.8447963856408185E-5</v>
      </c>
      <c r="Q62" s="362">
        <f t="shared" si="42"/>
        <v>8.5789685077754631E-4</v>
      </c>
      <c r="R62" s="363">
        <f t="shared" si="43"/>
        <v>2.7533601089646244E-4</v>
      </c>
      <c r="T62" s="97">
        <v>1.976</v>
      </c>
      <c r="U62" s="61">
        <v>25.44</v>
      </c>
      <c r="V62" s="61">
        <v>14.869</v>
      </c>
      <c r="W62" s="61">
        <v>13.598000000000001</v>
      </c>
      <c r="X62" s="61">
        <v>21.469000000000001</v>
      </c>
      <c r="Y62" s="61">
        <v>14.175000000000001</v>
      </c>
      <c r="Z62" s="61">
        <v>71.623000000000005</v>
      </c>
      <c r="AA62" s="61">
        <v>49.467999999999996</v>
      </c>
      <c r="AB62" s="61">
        <v>535.83400000000006</v>
      </c>
      <c r="AC62" s="61">
        <v>152.404</v>
      </c>
      <c r="AD62" s="82">
        <v>94.537000000000006</v>
      </c>
      <c r="AE62" s="42">
        <f t="shared" si="28"/>
        <v>-0.37969475866775143</v>
      </c>
      <c r="AG62" s="361">
        <f t="shared" si="44"/>
        <v>1.3273915275930708E-5</v>
      </c>
      <c r="AH62" s="362">
        <f t="shared" si="45"/>
        <v>9.5186863329150471E-5</v>
      </c>
      <c r="AI62" s="362">
        <f t="shared" si="46"/>
        <v>7.822143255549911E-4</v>
      </c>
      <c r="AJ62" s="363">
        <f t="shared" si="47"/>
        <v>5.0450697415238132E-4</v>
      </c>
      <c r="AL62" s="102">
        <f t="shared" si="29"/>
        <v>7.0824372759856624</v>
      </c>
      <c r="AM62" s="74">
        <f t="shared" si="30"/>
        <v>3.202416918429003</v>
      </c>
      <c r="AN62" s="74">
        <f t="shared" si="31"/>
        <v>4.4571342925659474</v>
      </c>
      <c r="AO62" s="74">
        <f t="shared" si="32"/>
        <v>4.1852877808556475</v>
      </c>
      <c r="AP62" s="74">
        <f t="shared" si="33"/>
        <v>3.0526091283947112</v>
      </c>
      <c r="AQ62" s="74">
        <f t="shared" si="34"/>
        <v>3.178251121076233</v>
      </c>
      <c r="AR62" s="74">
        <f t="shared" si="35"/>
        <v>1.1497206883266988</v>
      </c>
      <c r="AS62" s="74">
        <f t="shared" si="36"/>
        <v>1.7384642417852747</v>
      </c>
      <c r="AT62" s="74">
        <f t="shared" si="36"/>
        <v>1.6962999075610032</v>
      </c>
      <c r="AU62" s="74">
        <f t="shared" si="49"/>
        <v>1.8270574836660072</v>
      </c>
      <c r="AV62" s="103">
        <f t="shared" si="38"/>
        <v>3.7948378291586389</v>
      </c>
      <c r="AW62" s="42">
        <f t="shared" si="48"/>
        <v>1.0770215842055844</v>
      </c>
    </row>
    <row r="63" spans="1:49" ht="20.100000000000001" customHeight="1">
      <c r="A63" s="88" t="s">
        <v>182</v>
      </c>
      <c r="B63" s="90">
        <v>18.95</v>
      </c>
      <c r="C63" s="61">
        <v>32.159999999999997</v>
      </c>
      <c r="D63" s="61">
        <v>12.85</v>
      </c>
      <c r="E63" s="61">
        <v>1970.5299999999997</v>
      </c>
      <c r="F63" s="61">
        <v>4680.17</v>
      </c>
      <c r="G63" s="61">
        <v>3918.4900000000002</v>
      </c>
      <c r="H63" s="61">
        <v>3144.0899999999997</v>
      </c>
      <c r="I63" s="61">
        <v>4456.5600000000004</v>
      </c>
      <c r="J63" s="61">
        <v>5406.54</v>
      </c>
      <c r="K63" s="61">
        <v>6394.16</v>
      </c>
      <c r="L63" s="82">
        <v>1304.8899999999999</v>
      </c>
      <c r="M63" s="42">
        <f t="shared" si="39"/>
        <v>-0.79592471880591042</v>
      </c>
      <c r="O63" s="361">
        <f t="shared" si="40"/>
        <v>2.1796445810585092E-5</v>
      </c>
      <c r="P63" s="362">
        <f t="shared" si="41"/>
        <v>5.1351516119214555E-3</v>
      </c>
      <c r="Q63" s="362">
        <f t="shared" si="42"/>
        <v>6.5761910056557644E-3</v>
      </c>
      <c r="R63" s="363">
        <f t="shared" si="43"/>
        <v>1.4422094061443676E-3</v>
      </c>
      <c r="T63" s="97">
        <v>10.45</v>
      </c>
      <c r="U63" s="61">
        <v>10.767999999999999</v>
      </c>
      <c r="V63" s="61">
        <v>5.0990000000000011</v>
      </c>
      <c r="W63" s="61">
        <v>139.06</v>
      </c>
      <c r="X63" s="61">
        <v>220.59800000000004</v>
      </c>
      <c r="Y63" s="61">
        <v>172.03899999999996</v>
      </c>
      <c r="Z63" s="61">
        <v>125.417</v>
      </c>
      <c r="AA63" s="61">
        <v>199.76500000000001</v>
      </c>
      <c r="AB63" s="61">
        <v>316.29900000000004</v>
      </c>
      <c r="AC63" s="61">
        <v>277.64299999999997</v>
      </c>
      <c r="AD63" s="82">
        <v>64.312999999999988</v>
      </c>
      <c r="AE63" s="42">
        <f t="shared" si="28"/>
        <v>-0.76836080866436396</v>
      </c>
      <c r="AG63" s="361">
        <f t="shared" si="44"/>
        <v>7.0198590401556618E-5</v>
      </c>
      <c r="AH63" s="362">
        <f t="shared" si="45"/>
        <v>1.1552629827360644E-3</v>
      </c>
      <c r="AI63" s="362">
        <f t="shared" si="46"/>
        <v>1.4250041468075929E-3</v>
      </c>
      <c r="AJ63" s="363">
        <f t="shared" si="47"/>
        <v>3.4321331360908524E-4</v>
      </c>
      <c r="AL63" s="102">
        <f t="shared" si="29"/>
        <v>5.5145118733509237</v>
      </c>
      <c r="AM63" s="74">
        <f t="shared" si="30"/>
        <v>3.3482587064676617</v>
      </c>
      <c r="AN63" s="74">
        <f t="shared" si="31"/>
        <v>3.9680933852140088</v>
      </c>
      <c r="AO63" s="74">
        <f t="shared" si="32"/>
        <v>0.70569846690991767</v>
      </c>
      <c r="AP63" s="74">
        <f t="shared" si="33"/>
        <v>0.47134612631592454</v>
      </c>
      <c r="AQ63" s="74">
        <f t="shared" si="34"/>
        <v>0.43904412158765227</v>
      </c>
      <c r="AR63" s="74">
        <f t="shared" si="35"/>
        <v>0.39889761425404491</v>
      </c>
      <c r="AS63" s="74">
        <f t="shared" si="36"/>
        <v>0.44824932234728132</v>
      </c>
      <c r="AT63" s="74">
        <f t="shared" si="36"/>
        <v>0.58503035212908816</v>
      </c>
      <c r="AU63" s="74">
        <f t="shared" si="49"/>
        <v>0.43421340723410107</v>
      </c>
      <c r="AV63" s="103">
        <f t="shared" si="38"/>
        <v>0.49286146725011298</v>
      </c>
      <c r="AW63" s="42">
        <f t="shared" si="48"/>
        <v>0.13506736328017735</v>
      </c>
    </row>
    <row r="64" spans="1:49" ht="20.100000000000001" customHeight="1">
      <c r="A64" s="88" t="s">
        <v>183</v>
      </c>
      <c r="B64" s="90"/>
      <c r="C64" s="61"/>
      <c r="D64" s="61"/>
      <c r="E64" s="61">
        <v>3.06</v>
      </c>
      <c r="F64" s="61">
        <v>107.03</v>
      </c>
      <c r="G64" s="61">
        <v>56.95</v>
      </c>
      <c r="H64" s="61">
        <v>138.69999999999999</v>
      </c>
      <c r="I64" s="61">
        <v>110.54</v>
      </c>
      <c r="J64" s="61">
        <v>76.08</v>
      </c>
      <c r="K64" s="61">
        <v>32.19</v>
      </c>
      <c r="L64" s="82">
        <v>82.29</v>
      </c>
      <c r="M64" s="42">
        <f t="shared" si="39"/>
        <v>1.5563839701770741</v>
      </c>
      <c r="O64" s="361">
        <f t="shared" si="40"/>
        <v>0</v>
      </c>
      <c r="P64" s="362">
        <f t="shared" si="41"/>
        <v>7.4632545776288028E-5</v>
      </c>
      <c r="Q64" s="362">
        <f t="shared" si="42"/>
        <v>3.3106395284456295E-5</v>
      </c>
      <c r="R64" s="363">
        <f t="shared" si="43"/>
        <v>9.0949744447133495E-5</v>
      </c>
      <c r="T64" s="97"/>
      <c r="U64" s="61"/>
      <c r="V64" s="61"/>
      <c r="W64" s="61">
        <v>1.1919999999999999</v>
      </c>
      <c r="X64" s="61">
        <v>37.463000000000001</v>
      </c>
      <c r="Y64" s="61">
        <v>18.021000000000001</v>
      </c>
      <c r="Z64" s="61">
        <v>32.643999999999998</v>
      </c>
      <c r="AA64" s="61">
        <v>22.614000000000001</v>
      </c>
      <c r="AB64" s="61">
        <v>15.297999999999998</v>
      </c>
      <c r="AC64" s="61">
        <v>9.9209999999999994</v>
      </c>
      <c r="AD64" s="82">
        <v>28.867999999999999</v>
      </c>
      <c r="AE64" s="42">
        <f t="shared" si="28"/>
        <v>1.9097873198266304</v>
      </c>
      <c r="AG64" s="361">
        <f t="shared" si="44"/>
        <v>0</v>
      </c>
      <c r="AH64" s="362">
        <f t="shared" si="45"/>
        <v>1.2101322497739828E-4</v>
      </c>
      <c r="AI64" s="362">
        <f t="shared" si="46"/>
        <v>5.0919584288017815E-5</v>
      </c>
      <c r="AJ64" s="363">
        <f t="shared" si="47"/>
        <v>1.5405721918223492E-4</v>
      </c>
      <c r="AL64" s="102"/>
      <c r="AM64" s="74"/>
      <c r="AN64" s="74"/>
      <c r="AO64" s="74">
        <f t="shared" si="32"/>
        <v>3.8954248366013071</v>
      </c>
      <c r="AP64" s="74">
        <f t="shared" si="33"/>
        <v>3.5002335793702697</v>
      </c>
      <c r="AQ64" s="74">
        <f t="shared" si="34"/>
        <v>3.1643546971027217</v>
      </c>
      <c r="AR64" s="74">
        <f t="shared" si="35"/>
        <v>2.3535688536409518</v>
      </c>
      <c r="AS64" s="74">
        <f t="shared" si="36"/>
        <v>2.0457752849647188</v>
      </c>
      <c r="AT64" s="74">
        <f t="shared" si="36"/>
        <v>2.0107781282860144</v>
      </c>
      <c r="AU64" s="74">
        <f t="shared" si="49"/>
        <v>3.0820130475302889</v>
      </c>
      <c r="AV64" s="103">
        <f t="shared" si="38"/>
        <v>3.5080811763276216</v>
      </c>
      <c r="AW64" s="42">
        <f t="shared" si="48"/>
        <v>0.13824345394603507</v>
      </c>
    </row>
    <row r="65" spans="1:49" ht="20.100000000000001" customHeight="1" thickBot="1">
      <c r="A65" s="47" t="s">
        <v>33</v>
      </c>
      <c r="B65" s="91">
        <f>B66-SUM(B39:B64)</f>
        <v>130830.75999999989</v>
      </c>
      <c r="C65" s="92">
        <f t="shared" ref="C65:L65" si="50">C66-SUM(C39:C64)</f>
        <v>113307.06000000017</v>
      </c>
      <c r="D65" s="92">
        <f t="shared" si="50"/>
        <v>113582.6599999998</v>
      </c>
      <c r="E65" s="92">
        <f t="shared" si="50"/>
        <v>94043.470000000321</v>
      </c>
      <c r="F65" s="92">
        <f t="shared" si="50"/>
        <v>105959.46999999986</v>
      </c>
      <c r="G65" s="92">
        <f t="shared" si="50"/>
        <v>95113.040000000386</v>
      </c>
      <c r="H65" s="92">
        <f t="shared" si="50"/>
        <v>106561.02999999991</v>
      </c>
      <c r="I65" s="92">
        <f t="shared" si="50"/>
        <v>119780.7799999998</v>
      </c>
      <c r="J65" s="92">
        <f t="shared" si="50"/>
        <v>139443.33000000019</v>
      </c>
      <c r="K65" s="92">
        <f t="shared" si="50"/>
        <v>132105.66999999993</v>
      </c>
      <c r="L65" s="93">
        <f t="shared" si="50"/>
        <v>62.739999999874271</v>
      </c>
      <c r="M65" s="42">
        <f t="shared" si="39"/>
        <v>-0.99952507715982308</v>
      </c>
      <c r="O65" s="361">
        <f t="shared" si="40"/>
        <v>0.15048261586795048</v>
      </c>
      <c r="P65" s="370">
        <f t="shared" si="41"/>
        <v>0.1246449220671105</v>
      </c>
      <c r="Q65" s="370">
        <f t="shared" si="42"/>
        <v>0.13586649674861562</v>
      </c>
      <c r="R65" s="363">
        <f t="shared" si="43"/>
        <v>6.9342410579678208E-5</v>
      </c>
      <c r="T65" s="98">
        <f>T66-SUM(T39:T64)</f>
        <v>35180.461000000039</v>
      </c>
      <c r="U65" s="92">
        <f t="shared" ref="U65:AD65" si="51">U66-SUM(U39:U64)</f>
        <v>21338.778000000006</v>
      </c>
      <c r="V65" s="92">
        <f t="shared" si="51"/>
        <v>21095.051999999996</v>
      </c>
      <c r="W65" s="92">
        <f t="shared" si="51"/>
        <v>18131.457999999984</v>
      </c>
      <c r="X65" s="92">
        <f t="shared" si="51"/>
        <v>22417.443999999989</v>
      </c>
      <c r="Y65" s="92">
        <f t="shared" si="51"/>
        <v>21178.938999999969</v>
      </c>
      <c r="Z65" s="92">
        <f t="shared" si="51"/>
        <v>23582.590000000055</v>
      </c>
      <c r="AA65" s="92">
        <f t="shared" si="51"/>
        <v>27030.790000000037</v>
      </c>
      <c r="AB65" s="92">
        <f t="shared" si="51"/>
        <v>31462.829999999987</v>
      </c>
      <c r="AC65" s="92">
        <f t="shared" si="51"/>
        <v>30546.424999999988</v>
      </c>
      <c r="AD65" s="93">
        <f t="shared" si="51"/>
        <v>16.537000000011176</v>
      </c>
      <c r="AE65" s="42">
        <f t="shared" si="28"/>
        <v>-0.99945862731890844</v>
      </c>
      <c r="AG65" s="361">
        <f t="shared" si="44"/>
        <v>0.23632715520353492</v>
      </c>
      <c r="AH65" s="370">
        <f t="shared" si="45"/>
        <v>0.14221917263135181</v>
      </c>
      <c r="AI65" s="370">
        <f t="shared" si="46"/>
        <v>0.1567796857660633</v>
      </c>
      <c r="AJ65" s="363">
        <f t="shared" si="47"/>
        <v>8.8251497631229768E-5</v>
      </c>
      <c r="AL65" s="104">
        <f t="shared" si="29"/>
        <v>2.6890053226015098</v>
      </c>
      <c r="AM65" s="76">
        <f t="shared" si="30"/>
        <v>1.8832699392253205</v>
      </c>
      <c r="AN65" s="76">
        <f t="shared" si="31"/>
        <v>1.8572422938501383</v>
      </c>
      <c r="AO65" s="76">
        <f t="shared" si="32"/>
        <v>1.9279869192406365</v>
      </c>
      <c r="AP65" s="76">
        <f t="shared" si="33"/>
        <v>2.1156621489329854</v>
      </c>
      <c r="AQ65" s="76">
        <f t="shared" si="34"/>
        <v>2.2267124465793424</v>
      </c>
      <c r="AR65" s="76">
        <f t="shared" si="35"/>
        <v>2.2130595021463355</v>
      </c>
      <c r="AS65" s="76">
        <f t="shared" si="36"/>
        <v>2.256688426974685</v>
      </c>
      <c r="AT65" s="76">
        <f t="shared" si="36"/>
        <v>2.2563165982912157</v>
      </c>
      <c r="AU65" s="76">
        <f t="shared" si="49"/>
        <v>2.3122720622059605</v>
      </c>
      <c r="AV65" s="105">
        <f t="shared" si="38"/>
        <v>2.6357985336379208</v>
      </c>
      <c r="AW65" s="42">
        <f t="shared" si="48"/>
        <v>0.13991713030659059</v>
      </c>
    </row>
    <row r="66" spans="1:49" s="6" customFormat="1" ht="26.25" customHeight="1" thickBot="1">
      <c r="A66" s="56" t="s">
        <v>34</v>
      </c>
      <c r="B66" s="84">
        <v>869407.79999999981</v>
      </c>
      <c r="C66" s="69">
        <v>965110.21</v>
      </c>
      <c r="D66" s="69">
        <v>1134335.0599999996</v>
      </c>
      <c r="E66" s="69">
        <v>973385.89000000025</v>
      </c>
      <c r="F66" s="69">
        <v>752150.07000000007</v>
      </c>
      <c r="G66" s="69">
        <v>763071.92</v>
      </c>
      <c r="H66" s="69">
        <v>1026161.4500000001</v>
      </c>
      <c r="I66" s="69">
        <v>1069996.6599999999</v>
      </c>
      <c r="J66" s="69">
        <v>1099389.1800000002</v>
      </c>
      <c r="K66" s="69">
        <v>972319.68999999983</v>
      </c>
      <c r="L66" s="108">
        <v>904785.3899999999</v>
      </c>
      <c r="M66" s="158">
        <f t="shared" si="39"/>
        <v>-6.9456888196926206E-2</v>
      </c>
      <c r="N66"/>
      <c r="O66" s="355">
        <f>SUM(O39:O65)</f>
        <v>1</v>
      </c>
      <c r="P66" s="359">
        <f t="shared" ref="P66:R66" si="52">SUM(P39:P65)</f>
        <v>1.0000000000000007</v>
      </c>
      <c r="Q66" s="359">
        <f t="shared" si="52"/>
        <v>1</v>
      </c>
      <c r="R66" s="356">
        <f t="shared" si="52"/>
        <v>0.99999999999999978</v>
      </c>
      <c r="T66" s="99">
        <v>148863.38800000001</v>
      </c>
      <c r="U66" s="95">
        <v>126814.37199999999</v>
      </c>
      <c r="V66" s="95">
        <v>142311.51799999998</v>
      </c>
      <c r="W66" s="95">
        <v>145206.11499999996</v>
      </c>
      <c r="X66" s="95">
        <v>144013.10999999999</v>
      </c>
      <c r="Y66" s="95">
        <v>148917.60799999995</v>
      </c>
      <c r="Z66" s="95">
        <v>170597.67499999999</v>
      </c>
      <c r="AA66" s="95">
        <v>182809.37</v>
      </c>
      <c r="AB66" s="95">
        <v>197923.29299999998</v>
      </c>
      <c r="AC66" s="95">
        <v>194836.62599999993</v>
      </c>
      <c r="AD66" s="96">
        <v>187384.92200000002</v>
      </c>
      <c r="AE66" s="140">
        <f t="shared" si="28"/>
        <v>-3.8245909678193225E-2</v>
      </c>
      <c r="AF66"/>
      <c r="AG66" s="355">
        <f>SUM(AG39:AG65)</f>
        <v>1.0000000000000002</v>
      </c>
      <c r="AH66" s="359">
        <f t="shared" ref="AH66:AJ66" si="53">SUM(AH39:AH65)</f>
        <v>1</v>
      </c>
      <c r="AI66" s="359">
        <f t="shared" si="53"/>
        <v>1.0000000000000002</v>
      </c>
      <c r="AJ66" s="356">
        <f t="shared" si="53"/>
        <v>1.0000000000000002</v>
      </c>
      <c r="AL66" s="72">
        <f t="shared" si="29"/>
        <v>1.7122389286132473</v>
      </c>
      <c r="AM66" s="77">
        <f t="shared" si="30"/>
        <v>1.3139885029296292</v>
      </c>
      <c r="AN66" s="77">
        <f t="shared" si="31"/>
        <v>1.2545809701059583</v>
      </c>
      <c r="AO66" s="77">
        <f t="shared" si="32"/>
        <v>1.4917630971618043</v>
      </c>
      <c r="AP66" s="77">
        <f t="shared" si="33"/>
        <v>1.9146858551778101</v>
      </c>
      <c r="AQ66" s="77">
        <f t="shared" si="34"/>
        <v>1.9515540291405289</v>
      </c>
      <c r="AR66" s="77">
        <f t="shared" si="35"/>
        <v>1.662483764128929</v>
      </c>
      <c r="AS66" s="77">
        <f t="shared" si="36"/>
        <v>1.7085041181343503</v>
      </c>
      <c r="AT66" s="77">
        <f t="shared" si="36"/>
        <v>1.8003023551678026</v>
      </c>
      <c r="AU66" s="77">
        <f>(AC66/K66)*10</f>
        <v>2.003832978019811</v>
      </c>
      <c r="AV66" s="87">
        <f t="shared" si="38"/>
        <v>2.0710427474961772</v>
      </c>
      <c r="AW66" s="86">
        <f t="shared" si="48"/>
        <v>3.3540604538200083E-2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134</v>
      </c>
      <c r="B72" s="89">
        <v>73008.330000000016</v>
      </c>
      <c r="C72" s="60">
        <v>83465.219999999987</v>
      </c>
      <c r="D72" s="60">
        <v>85425.14999999998</v>
      </c>
      <c r="E72" s="60">
        <v>85727.299999999988</v>
      </c>
      <c r="F72" s="60">
        <v>88191.72</v>
      </c>
      <c r="G72" s="60">
        <v>90849.93</v>
      </c>
      <c r="H72" s="60">
        <v>109382.41999999998</v>
      </c>
      <c r="I72" s="60">
        <v>162416.84</v>
      </c>
      <c r="J72" s="60">
        <v>170435.77</v>
      </c>
      <c r="K72" s="60">
        <v>190183.01</v>
      </c>
      <c r="L72" s="80">
        <v>243519.30999999991</v>
      </c>
      <c r="M72" s="42">
        <f t="shared" ref="M72:M100" si="54">(L72-K72)/K72</f>
        <v>0.280447238688671</v>
      </c>
      <c r="O72" s="361">
        <f>B72/$B$100</f>
        <v>6.840467806505246E-2</v>
      </c>
      <c r="P72" s="362">
        <f>G72/$G$100</f>
        <v>7.0226058978865774E-2</v>
      </c>
      <c r="Q72" s="362">
        <f>K72/$K$100</f>
        <v>0.14798197272269631</v>
      </c>
      <c r="R72" s="363">
        <f>L72/$L$100</f>
        <v>0.15852225360410171</v>
      </c>
      <c r="T72" s="97">
        <v>19592.935000000001</v>
      </c>
      <c r="U72" s="60">
        <v>23235.275000000001</v>
      </c>
      <c r="V72" s="60">
        <v>23869.862000000001</v>
      </c>
      <c r="W72" s="60">
        <v>24028.196000000004</v>
      </c>
      <c r="X72" s="60">
        <v>24539.105</v>
      </c>
      <c r="Y72" s="60">
        <v>25194.382000000009</v>
      </c>
      <c r="Z72" s="60">
        <v>25889.493000000002</v>
      </c>
      <c r="AA72" s="60">
        <v>40198.060999999994</v>
      </c>
      <c r="AB72" s="60">
        <v>45728.65400000001</v>
      </c>
      <c r="AC72" s="60">
        <v>49587.636000000006</v>
      </c>
      <c r="AD72" s="38">
        <v>63443.213999999993</v>
      </c>
      <c r="AE72" s="42">
        <f t="shared" ref="AE72:AE100" si="55">(AD72-AC72)/AC72</f>
        <v>0.27941598183869837</v>
      </c>
      <c r="AG72" s="361">
        <f>T72/$T$100</f>
        <v>0.12194224891031769</v>
      </c>
      <c r="AH72" s="362">
        <f>Y72/$Y$100</f>
        <v>0.10635244264078324</v>
      </c>
      <c r="AI72" s="362">
        <f>AC72/$AC$100</f>
        <v>0.17940413540493744</v>
      </c>
      <c r="AJ72" s="363">
        <f>AD72/$AD$100</f>
        <v>0.18962417200506337</v>
      </c>
      <c r="AL72" s="109">
        <f t="shared" ref="AL72:AL100" si="56">(T72/B72)*10</f>
        <v>2.6836574675793838</v>
      </c>
      <c r="AM72" s="73">
        <f t="shared" ref="AM72:AM100" si="57">(U72/C72)*10</f>
        <v>2.7838272037143144</v>
      </c>
      <c r="AN72" s="73">
        <f t="shared" ref="AN72:AN100" si="58">(V72/D72)*10</f>
        <v>2.7942429132404225</v>
      </c>
      <c r="AO72" s="73">
        <f t="shared" ref="AO72:AO100" si="59">(W72/E72)*10</f>
        <v>2.802863965154625</v>
      </c>
      <c r="AP72" s="73">
        <f t="shared" ref="AP72:AP100" si="60">(X72/F72)*10</f>
        <v>2.7824726629665459</v>
      </c>
      <c r="AQ72" s="73">
        <f t="shared" ref="AQ72:AQ100" si="61">(Y72/G72)*10</f>
        <v>2.773186726726153</v>
      </c>
      <c r="AR72" s="73">
        <f t="shared" ref="AR72:AR100" si="62">(Z72/H72)*10</f>
        <v>2.3668787909428231</v>
      </c>
      <c r="AS72" s="73">
        <f t="shared" ref="AS72:AT100" si="63">(AA72/I72)*10</f>
        <v>2.4749934181701847</v>
      </c>
      <c r="AT72" s="73">
        <f t="shared" si="63"/>
        <v>2.6830432367571673</v>
      </c>
      <c r="AU72" s="73">
        <f t="shared" ref="AU72:AU87" si="64">(AC72/K72)*10</f>
        <v>2.607364138363359</v>
      </c>
      <c r="AV72" s="110">
        <f t="shared" ref="AV72:AV100" si="65">(AD72/L72)*10</f>
        <v>2.6052641985557541</v>
      </c>
      <c r="AW72" s="42">
        <f>(AV72-AU72)/AU72</f>
        <v>-8.0538800726278822E-4</v>
      </c>
    </row>
    <row r="73" spans="1:49" ht="20.100000000000001" customHeight="1">
      <c r="A73" s="88" t="s">
        <v>133</v>
      </c>
      <c r="B73" s="90">
        <v>92134.309999999983</v>
      </c>
      <c r="C73" s="61">
        <v>92917.29</v>
      </c>
      <c r="D73" s="61">
        <v>100770.94</v>
      </c>
      <c r="E73" s="61">
        <v>105503.39</v>
      </c>
      <c r="F73" s="61">
        <v>123593.29000000001</v>
      </c>
      <c r="G73" s="61">
        <v>134814.87000000002</v>
      </c>
      <c r="H73" s="61">
        <v>149189.27000000002</v>
      </c>
      <c r="I73" s="61">
        <v>162979.47999999998</v>
      </c>
      <c r="J73" s="61">
        <v>170434.60000000003</v>
      </c>
      <c r="K73" s="61">
        <v>188660.77999999997</v>
      </c>
      <c r="L73" s="82">
        <v>220258.18</v>
      </c>
      <c r="M73" s="42">
        <f t="shared" si="54"/>
        <v>0.16748261085319391</v>
      </c>
      <c r="O73" s="361">
        <f t="shared" ref="O73:O99" si="66">B73/$B$100</f>
        <v>8.6324640137580747E-2</v>
      </c>
      <c r="P73" s="362">
        <f t="shared" ref="P73:P99" si="67">G73/$G$100</f>
        <v>0.1042105042001477</v>
      </c>
      <c r="Q73" s="362">
        <f t="shared" ref="Q73:Q99" si="68">K73/$K$100</f>
        <v>0.14679752097625653</v>
      </c>
      <c r="R73" s="363">
        <f t="shared" ref="R73:R99" si="69">L73/$L$100</f>
        <v>0.14338010019960182</v>
      </c>
      <c r="T73" s="97">
        <v>22241.272999999997</v>
      </c>
      <c r="U73" s="61">
        <v>21295.120000000003</v>
      </c>
      <c r="V73" s="61">
        <v>24383.998999999996</v>
      </c>
      <c r="W73" s="61">
        <v>25626.744999999992</v>
      </c>
      <c r="X73" s="61">
        <v>30015.255000000001</v>
      </c>
      <c r="Y73" s="61">
        <v>36814.064000000006</v>
      </c>
      <c r="Z73" s="61">
        <v>40145.17</v>
      </c>
      <c r="AA73" s="61">
        <v>44024.689000000006</v>
      </c>
      <c r="AB73" s="61">
        <v>46216.031999999999</v>
      </c>
      <c r="AC73" s="61">
        <v>52114.444000000003</v>
      </c>
      <c r="AD73" s="38">
        <v>59091.21100000001</v>
      </c>
      <c r="AE73" s="42">
        <f t="shared" si="55"/>
        <v>0.13387396016352024</v>
      </c>
      <c r="AG73" s="361">
        <f t="shared" ref="AG73:AG99" si="70">T73/$T$100</f>
        <v>0.13842493981878304</v>
      </c>
      <c r="AH73" s="362">
        <f t="shared" ref="AH73:AH99" si="71">Y73/$Y$100</f>
        <v>0.15540232858000336</v>
      </c>
      <c r="AI73" s="362">
        <f t="shared" ref="AI73:AI99" si="72">AC73/$AC$100</f>
        <v>0.18854592640651449</v>
      </c>
      <c r="AJ73" s="363">
        <f t="shared" ref="AJ73:AJ99" si="73">AD73/$AD$100</f>
        <v>0.17661655600631293</v>
      </c>
      <c r="AL73" s="52">
        <f t="shared" si="56"/>
        <v>2.4140054882920383</v>
      </c>
      <c r="AM73" s="74">
        <f t="shared" si="57"/>
        <v>2.2918361049918703</v>
      </c>
      <c r="AN73" s="74">
        <f t="shared" si="58"/>
        <v>2.4197451169950379</v>
      </c>
      <c r="AO73" s="74">
        <f t="shared" si="59"/>
        <v>2.4289973052050735</v>
      </c>
      <c r="AP73" s="74">
        <f t="shared" si="60"/>
        <v>2.4285505305344652</v>
      </c>
      <c r="AQ73" s="74">
        <f t="shared" si="61"/>
        <v>2.7307124206699158</v>
      </c>
      <c r="AR73" s="74">
        <f t="shared" si="62"/>
        <v>2.6908885605513042</v>
      </c>
      <c r="AS73" s="74">
        <f t="shared" si="63"/>
        <v>2.7012412237417873</v>
      </c>
      <c r="AT73" s="74">
        <f t="shared" si="63"/>
        <v>2.7116578441231995</v>
      </c>
      <c r="AU73" s="74">
        <f t="shared" si="64"/>
        <v>2.7623358707623287</v>
      </c>
      <c r="AV73" s="111">
        <f t="shared" si="65"/>
        <v>2.6828157301581266</v>
      </c>
      <c r="AW73" s="42">
        <f t="shared" ref="AW73:AW100" si="74">(AV73-AU73)/AU73</f>
        <v>-2.878728160680067E-2</v>
      </c>
    </row>
    <row r="74" spans="1:49" ht="20.100000000000001" customHeight="1">
      <c r="A74" s="88" t="s">
        <v>132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82">
        <v>195938.93000000002</v>
      </c>
      <c r="M74" s="42"/>
      <c r="O74" s="361">
        <f t="shared" si="66"/>
        <v>0</v>
      </c>
      <c r="P74" s="362">
        <f t="shared" si="67"/>
        <v>0</v>
      </c>
      <c r="Q74" s="362">
        <f t="shared" si="68"/>
        <v>0</v>
      </c>
      <c r="R74" s="363">
        <f t="shared" si="69"/>
        <v>0.12754914898689695</v>
      </c>
      <c r="T74" s="97"/>
      <c r="U74" s="61"/>
      <c r="V74" s="61"/>
      <c r="W74" s="61"/>
      <c r="X74" s="61"/>
      <c r="Y74" s="61"/>
      <c r="Z74" s="61"/>
      <c r="AA74" s="61"/>
      <c r="AB74" s="61"/>
      <c r="AC74" s="61"/>
      <c r="AD74" s="38">
        <v>45742.661999999997</v>
      </c>
      <c r="AE74" s="42"/>
      <c r="AG74" s="361">
        <f t="shared" si="70"/>
        <v>0</v>
      </c>
      <c r="AH74" s="362">
        <f t="shared" si="71"/>
        <v>0</v>
      </c>
      <c r="AI74" s="362">
        <f t="shared" si="72"/>
        <v>0</v>
      </c>
      <c r="AJ74" s="363">
        <f t="shared" si="73"/>
        <v>0.13671934096935059</v>
      </c>
      <c r="AL74" s="52"/>
      <c r="AM74" s="74" t="e">
        <f t="shared" si="57"/>
        <v>#DIV/0!</v>
      </c>
      <c r="AN74" s="74" t="e">
        <f t="shared" si="58"/>
        <v>#DIV/0!</v>
      </c>
      <c r="AO74" s="74" t="e">
        <f t="shared" si="59"/>
        <v>#DIV/0!</v>
      </c>
      <c r="AP74" s="74" t="e">
        <f t="shared" si="60"/>
        <v>#DIV/0!</v>
      </c>
      <c r="AQ74" s="74" t="e">
        <f t="shared" si="61"/>
        <v>#DIV/0!</v>
      </c>
      <c r="AR74" s="74" t="e">
        <f t="shared" si="62"/>
        <v>#DIV/0!</v>
      </c>
      <c r="AS74" s="74" t="e">
        <f t="shared" si="63"/>
        <v>#DIV/0!</v>
      </c>
      <c r="AT74" s="74" t="e">
        <f t="shared" si="63"/>
        <v>#DIV/0!</v>
      </c>
      <c r="AU74" s="74" t="e">
        <f t="shared" si="64"/>
        <v>#DIV/0!</v>
      </c>
      <c r="AV74" s="111">
        <f t="shared" si="65"/>
        <v>2.3345366844659194</v>
      </c>
      <c r="AW74" s="42" t="e">
        <f t="shared" si="74"/>
        <v>#DIV/0!</v>
      </c>
    </row>
    <row r="75" spans="1:49" ht="20.100000000000001" customHeight="1">
      <c r="A75" s="88" t="s">
        <v>135</v>
      </c>
      <c r="B75" s="90">
        <v>56599.219999999994</v>
      </c>
      <c r="C75" s="61">
        <v>62044.19000000001</v>
      </c>
      <c r="D75" s="61">
        <v>68435.34</v>
      </c>
      <c r="E75" s="61">
        <v>74085.14</v>
      </c>
      <c r="F75" s="61">
        <v>76315.58</v>
      </c>
      <c r="G75" s="61">
        <v>84918.950000000012</v>
      </c>
      <c r="H75" s="61">
        <v>89293.24</v>
      </c>
      <c r="I75" s="61">
        <v>96018.55</v>
      </c>
      <c r="J75" s="61">
        <v>110396.00000000001</v>
      </c>
      <c r="K75" s="61">
        <v>114012.49000000002</v>
      </c>
      <c r="L75" s="82">
        <v>120605.22000000003</v>
      </c>
      <c r="M75" s="42">
        <f t="shared" si="54"/>
        <v>5.7824629564708296E-2</v>
      </c>
      <c r="O75" s="361">
        <f t="shared" si="66"/>
        <v>5.3030269598456463E-2</v>
      </c>
      <c r="P75" s="362">
        <f t="shared" si="67"/>
        <v>6.5641472603483075E-2</v>
      </c>
      <c r="Q75" s="362">
        <f t="shared" si="68"/>
        <v>8.8713461760998993E-2</v>
      </c>
      <c r="R75" s="363">
        <f t="shared" si="69"/>
        <v>7.8509631416163642E-2</v>
      </c>
      <c r="T75" s="97">
        <v>17713.506999999994</v>
      </c>
      <c r="U75" s="61">
        <v>19333.904000000002</v>
      </c>
      <c r="V75" s="61">
        <v>22036.472000000002</v>
      </c>
      <c r="W75" s="61">
        <v>23462.213000000003</v>
      </c>
      <c r="X75" s="61">
        <v>22450.537</v>
      </c>
      <c r="Y75" s="61">
        <v>25639.240999999998</v>
      </c>
      <c r="Z75" s="61">
        <v>27481.670000000002</v>
      </c>
      <c r="AA75" s="61">
        <v>30746.495000000003</v>
      </c>
      <c r="AB75" s="61">
        <v>33793.122000000003</v>
      </c>
      <c r="AC75" s="61">
        <v>35690.163999999997</v>
      </c>
      <c r="AD75" s="38">
        <v>37399.476999999999</v>
      </c>
      <c r="AE75" s="42">
        <f t="shared" si="55"/>
        <v>4.7893111390578148E-2</v>
      </c>
      <c r="AG75" s="361">
        <f t="shared" si="70"/>
        <v>0.11024508985859718</v>
      </c>
      <c r="AH75" s="362">
        <f t="shared" si="71"/>
        <v>0.10823031530623441</v>
      </c>
      <c r="AI75" s="362">
        <f t="shared" si="72"/>
        <v>0.12912418359448358</v>
      </c>
      <c r="AJ75" s="363">
        <f t="shared" si="73"/>
        <v>0.11178255974779921</v>
      </c>
      <c r="AL75" s="52">
        <f t="shared" si="56"/>
        <v>3.1296380056120912</v>
      </c>
      <c r="AM75" s="74">
        <f t="shared" si="57"/>
        <v>3.1161506016921163</v>
      </c>
      <c r="AN75" s="74">
        <f t="shared" si="58"/>
        <v>3.2200427439974733</v>
      </c>
      <c r="AO75" s="74">
        <f t="shared" si="59"/>
        <v>3.1669256479774495</v>
      </c>
      <c r="AP75" s="74">
        <f t="shared" si="60"/>
        <v>2.9418025781891455</v>
      </c>
      <c r="AQ75" s="74">
        <f t="shared" si="61"/>
        <v>3.0192602475654722</v>
      </c>
      <c r="AR75" s="74">
        <f t="shared" si="62"/>
        <v>3.0776876278652225</v>
      </c>
      <c r="AS75" s="74">
        <f t="shared" si="63"/>
        <v>3.2021411487676081</v>
      </c>
      <c r="AT75" s="74">
        <f t="shared" si="63"/>
        <v>3.0610821044240732</v>
      </c>
      <c r="AU75" s="74">
        <f t="shared" si="64"/>
        <v>3.1303731722726158</v>
      </c>
      <c r="AV75" s="111">
        <f t="shared" si="65"/>
        <v>3.1009832741899555</v>
      </c>
      <c r="AW75" s="42">
        <f t="shared" si="74"/>
        <v>-9.3886244435591078E-3</v>
      </c>
    </row>
    <row r="76" spans="1:49" ht="20.100000000000001" customHeight="1">
      <c r="A76" s="88" t="s">
        <v>139</v>
      </c>
      <c r="B76" s="90">
        <v>60258.570000000014</v>
      </c>
      <c r="C76" s="61">
        <v>64536.47</v>
      </c>
      <c r="D76" s="61">
        <v>71279.390000000014</v>
      </c>
      <c r="E76" s="61">
        <v>74205.009999999995</v>
      </c>
      <c r="F76" s="61">
        <v>84934.78</v>
      </c>
      <c r="G76" s="61">
        <v>84879.99</v>
      </c>
      <c r="H76" s="61">
        <v>84813.36</v>
      </c>
      <c r="I76" s="61">
        <v>85770.57</v>
      </c>
      <c r="J76" s="61">
        <v>87448.23000000001</v>
      </c>
      <c r="K76" s="61">
        <v>89517.06</v>
      </c>
      <c r="L76" s="82">
        <v>99499.540000000037</v>
      </c>
      <c r="M76" s="42">
        <f t="shared" si="54"/>
        <v>0.11151483303852963</v>
      </c>
      <c r="O76" s="361">
        <f t="shared" si="66"/>
        <v>5.6458873686200298E-2</v>
      </c>
      <c r="P76" s="362">
        <f t="shared" si="67"/>
        <v>6.5611356925267178E-2</v>
      </c>
      <c r="Q76" s="362">
        <f t="shared" si="68"/>
        <v>6.9653493922175111E-2</v>
      </c>
      <c r="R76" s="363">
        <f t="shared" si="69"/>
        <v>6.4770597918380579E-2</v>
      </c>
      <c r="T76" s="97">
        <v>14206.061999999996</v>
      </c>
      <c r="U76" s="61">
        <v>15326.412</v>
      </c>
      <c r="V76" s="61">
        <v>17336.849999999999</v>
      </c>
      <c r="W76" s="61">
        <v>19417.800999999999</v>
      </c>
      <c r="X76" s="61">
        <v>20709.692999999999</v>
      </c>
      <c r="Y76" s="61">
        <v>21670.739000000005</v>
      </c>
      <c r="Z76" s="61">
        <v>23168.588</v>
      </c>
      <c r="AA76" s="61">
        <v>23716.639999999999</v>
      </c>
      <c r="AB76" s="61">
        <v>24864.854999999996</v>
      </c>
      <c r="AC76" s="61">
        <v>25973.894</v>
      </c>
      <c r="AD76" s="38">
        <v>28362.62</v>
      </c>
      <c r="AE76" s="42">
        <f t="shared" si="55"/>
        <v>9.196641828137124E-2</v>
      </c>
      <c r="AG76" s="361">
        <f t="shared" si="70"/>
        <v>8.8415500201445313E-2</v>
      </c>
      <c r="AH76" s="362">
        <f t="shared" si="71"/>
        <v>9.1478172652970174E-2</v>
      </c>
      <c r="AI76" s="362">
        <f t="shared" si="72"/>
        <v>9.3971489106064496E-2</v>
      </c>
      <c r="AJ76" s="363">
        <f t="shared" si="73"/>
        <v>8.4772475956124332E-2</v>
      </c>
      <c r="AL76" s="52">
        <f t="shared" si="56"/>
        <v>2.3575172792849206</v>
      </c>
      <c r="AM76" s="74">
        <f t="shared" si="57"/>
        <v>2.3748451069604521</v>
      </c>
      <c r="AN76" s="74">
        <f t="shared" si="58"/>
        <v>2.432238828082002</v>
      </c>
      <c r="AO76" s="74">
        <f t="shared" si="59"/>
        <v>2.6167776272788053</v>
      </c>
      <c r="AP76" s="74">
        <f t="shared" si="60"/>
        <v>2.4383053679540936</v>
      </c>
      <c r="AQ76" s="74">
        <f t="shared" si="61"/>
        <v>2.5531033875003994</v>
      </c>
      <c r="AR76" s="74">
        <f t="shared" si="62"/>
        <v>2.7317144374424029</v>
      </c>
      <c r="AS76" s="74">
        <f t="shared" si="63"/>
        <v>2.7651256135991629</v>
      </c>
      <c r="AT76" s="74">
        <f t="shared" si="63"/>
        <v>2.8433800203846316</v>
      </c>
      <c r="AU76" s="74">
        <f t="shared" si="64"/>
        <v>2.9015579823555422</v>
      </c>
      <c r="AV76" s="111">
        <f t="shared" si="65"/>
        <v>2.8505277511835718</v>
      </c>
      <c r="AW76" s="42">
        <f t="shared" si="74"/>
        <v>-1.758718298317203E-2</v>
      </c>
    </row>
    <row r="77" spans="1:49" ht="20.100000000000001" customHeight="1">
      <c r="A77" s="88" t="s">
        <v>141</v>
      </c>
      <c r="B77" s="90">
        <v>486996.77999999997</v>
      </c>
      <c r="C77" s="61">
        <v>622048.03</v>
      </c>
      <c r="D77" s="61">
        <v>677303.42</v>
      </c>
      <c r="E77" s="61">
        <v>628818.35000000009</v>
      </c>
      <c r="F77" s="61">
        <v>614917.82000000007</v>
      </c>
      <c r="G77" s="61">
        <v>516085.67</v>
      </c>
      <c r="H77" s="61">
        <v>164505.21999999997</v>
      </c>
      <c r="I77" s="61">
        <v>263064.40999999997</v>
      </c>
      <c r="J77" s="61">
        <v>222615.55000000005</v>
      </c>
      <c r="K77" s="61">
        <v>266052.9200000001</v>
      </c>
      <c r="L77" s="82">
        <v>216023.82999999993</v>
      </c>
      <c r="M77" s="42">
        <f t="shared" si="54"/>
        <v>-0.18804187527804675</v>
      </c>
      <c r="O77" s="361">
        <f t="shared" si="66"/>
        <v>0.45628845303840215</v>
      </c>
      <c r="P77" s="362">
        <f t="shared" si="67"/>
        <v>0.3989289006559219</v>
      </c>
      <c r="Q77" s="362">
        <f t="shared" si="68"/>
        <v>0.20701657813825597</v>
      </c>
      <c r="R77" s="363">
        <f t="shared" si="69"/>
        <v>0.14062369166449001</v>
      </c>
      <c r="T77" s="97">
        <v>51158.663999999982</v>
      </c>
      <c r="U77" s="61">
        <v>66629.303999999989</v>
      </c>
      <c r="V77" s="61">
        <v>77711.881999999998</v>
      </c>
      <c r="W77" s="61">
        <v>85999.037999999986</v>
      </c>
      <c r="X77" s="61">
        <v>85855.78</v>
      </c>
      <c r="Y77" s="61">
        <v>67976.423999999999</v>
      </c>
      <c r="Z77" s="61">
        <v>28917.038000000004</v>
      </c>
      <c r="AA77" s="61">
        <v>42850.594000000005</v>
      </c>
      <c r="AB77" s="61">
        <v>36592.618999999999</v>
      </c>
      <c r="AC77" s="61">
        <v>35261.614999999991</v>
      </c>
      <c r="AD77" s="38">
        <v>24711.777000000002</v>
      </c>
      <c r="AE77" s="42">
        <f t="shared" si="55"/>
        <v>-0.2991876010216773</v>
      </c>
      <c r="AG77" s="361">
        <f t="shared" si="70"/>
        <v>0.31840061427281346</v>
      </c>
      <c r="AH77" s="362">
        <f t="shared" si="71"/>
        <v>0.28694725412933558</v>
      </c>
      <c r="AI77" s="362">
        <f t="shared" si="72"/>
        <v>0.12757372729074584</v>
      </c>
      <c r="AJ77" s="363">
        <f t="shared" si="73"/>
        <v>7.3860543263126133E-2</v>
      </c>
      <c r="AL77" s="52">
        <f t="shared" si="56"/>
        <v>1.0504928595215759</v>
      </c>
      <c r="AM77" s="74">
        <f t="shared" si="57"/>
        <v>1.0711279641863023</v>
      </c>
      <c r="AN77" s="74">
        <f t="shared" si="58"/>
        <v>1.1473717643416002</v>
      </c>
      <c r="AO77" s="74">
        <f t="shared" si="59"/>
        <v>1.3676292684524864</v>
      </c>
      <c r="AP77" s="74">
        <f t="shared" si="60"/>
        <v>1.3962155138063814</v>
      </c>
      <c r="AQ77" s="74">
        <f t="shared" si="61"/>
        <v>1.3171538748595752</v>
      </c>
      <c r="AR77" s="74">
        <f t="shared" si="62"/>
        <v>1.75781887042855</v>
      </c>
      <c r="AS77" s="74">
        <f t="shared" si="63"/>
        <v>1.6289012261293732</v>
      </c>
      <c r="AT77" s="74">
        <f t="shared" si="63"/>
        <v>1.6437584436487023</v>
      </c>
      <c r="AU77" s="74">
        <f t="shared" si="64"/>
        <v>1.3253609469875383</v>
      </c>
      <c r="AV77" s="111">
        <f t="shared" si="65"/>
        <v>1.143937546149423</v>
      </c>
      <c r="AW77" s="42">
        <f t="shared" si="74"/>
        <v>-0.13688603187718726</v>
      </c>
    </row>
    <row r="78" spans="1:49" ht="20.100000000000001" customHeight="1">
      <c r="A78" s="88" t="s">
        <v>145</v>
      </c>
      <c r="B78" s="90">
        <v>25328.559999999998</v>
      </c>
      <c r="C78" s="61">
        <v>23708.980000000003</v>
      </c>
      <c r="D78" s="61">
        <v>26501.33</v>
      </c>
      <c r="E78" s="61">
        <v>26843.72</v>
      </c>
      <c r="F78" s="61">
        <v>26259.569999999996</v>
      </c>
      <c r="G78" s="61">
        <v>29545.069999999996</v>
      </c>
      <c r="H78" s="61">
        <v>32544.679999999997</v>
      </c>
      <c r="I78" s="61">
        <v>31007.93</v>
      </c>
      <c r="J78" s="61">
        <v>35014.61</v>
      </c>
      <c r="K78" s="61">
        <v>35146.619999999995</v>
      </c>
      <c r="L78" s="82">
        <v>50713.479999999996</v>
      </c>
      <c r="M78" s="42">
        <f t="shared" si="54"/>
        <v>0.44291200690137494</v>
      </c>
      <c r="O78" s="361">
        <f t="shared" si="66"/>
        <v>2.3731428902035761E-2</v>
      </c>
      <c r="P78" s="362">
        <f t="shared" si="67"/>
        <v>2.2838034419561112E-2</v>
      </c>
      <c r="Q78" s="362">
        <f t="shared" si="68"/>
        <v>2.734769084859353E-2</v>
      </c>
      <c r="R78" s="363">
        <f t="shared" si="69"/>
        <v>3.3012639275737693E-2</v>
      </c>
      <c r="T78" s="97">
        <v>4921.8640000000005</v>
      </c>
      <c r="U78" s="61">
        <v>4597.0349999999999</v>
      </c>
      <c r="V78" s="61">
        <v>5402.0640000000003</v>
      </c>
      <c r="W78" s="61">
        <v>5500.7419999999993</v>
      </c>
      <c r="X78" s="61">
        <v>6755.9080000000013</v>
      </c>
      <c r="Y78" s="61">
        <v>6579.9000000000005</v>
      </c>
      <c r="Z78" s="61">
        <v>7226.1130000000012</v>
      </c>
      <c r="AA78" s="61">
        <v>7325.0679999999993</v>
      </c>
      <c r="AB78" s="61">
        <v>8353.4160000000011</v>
      </c>
      <c r="AC78" s="61">
        <v>8693.6990000000005</v>
      </c>
      <c r="AD78" s="38">
        <v>12205.933000000003</v>
      </c>
      <c r="AE78" s="42">
        <f t="shared" si="55"/>
        <v>0.40399765393303838</v>
      </c>
      <c r="AG78" s="361">
        <f t="shared" si="70"/>
        <v>3.063263186402302E-2</v>
      </c>
      <c r="AH78" s="362">
        <f t="shared" si="71"/>
        <v>2.7775574623425548E-2</v>
      </c>
      <c r="AI78" s="362">
        <f t="shared" si="72"/>
        <v>3.1453113686761944E-2</v>
      </c>
      <c r="AJ78" s="363">
        <f t="shared" si="73"/>
        <v>3.6482072592890394E-2</v>
      </c>
      <c r="AL78" s="52">
        <f t="shared" si="56"/>
        <v>1.9432071937765119</v>
      </c>
      <c r="AM78" s="74">
        <f t="shared" si="57"/>
        <v>1.9389425441330665</v>
      </c>
      <c r="AN78" s="74">
        <f t="shared" si="58"/>
        <v>2.0384124117544289</v>
      </c>
      <c r="AO78" s="74">
        <f t="shared" si="59"/>
        <v>2.0491727674107758</v>
      </c>
      <c r="AP78" s="74">
        <f t="shared" si="60"/>
        <v>2.5727412901277527</v>
      </c>
      <c r="AQ78" s="74">
        <f t="shared" si="61"/>
        <v>2.2270720631225451</v>
      </c>
      <c r="AR78" s="74">
        <f t="shared" si="62"/>
        <v>2.2203668925305156</v>
      </c>
      <c r="AS78" s="74">
        <f t="shared" si="63"/>
        <v>2.3623208643724363</v>
      </c>
      <c r="AT78" s="74">
        <f t="shared" si="63"/>
        <v>2.3856944286970498</v>
      </c>
      <c r="AU78" s="74">
        <f t="shared" si="64"/>
        <v>2.4735519375689616</v>
      </c>
      <c r="AV78" s="111">
        <f t="shared" si="65"/>
        <v>2.4068419284182436</v>
      </c>
      <c r="AW78" s="42">
        <f t="shared" si="74"/>
        <v>-2.6969318144288271E-2</v>
      </c>
    </row>
    <row r="79" spans="1:49" ht="20.100000000000001" customHeight="1">
      <c r="A79" s="88" t="s">
        <v>146</v>
      </c>
      <c r="B79" s="90">
        <v>27302.18</v>
      </c>
      <c r="C79" s="61">
        <v>61249.270000000004</v>
      </c>
      <c r="D79" s="61">
        <v>59411.28</v>
      </c>
      <c r="E79" s="61">
        <v>42727.859999999986</v>
      </c>
      <c r="F79" s="61">
        <v>40910.219999999994</v>
      </c>
      <c r="G79" s="61">
        <v>63934.930000000008</v>
      </c>
      <c r="H79" s="61">
        <v>69987.399999999994</v>
      </c>
      <c r="I79" s="61">
        <v>93507.5</v>
      </c>
      <c r="J79" s="61">
        <v>75985.820000000007</v>
      </c>
      <c r="K79" s="61">
        <v>60183.569999999992</v>
      </c>
      <c r="L79" s="82">
        <v>37954.229999999996</v>
      </c>
      <c r="M79" s="42">
        <f t="shared" si="54"/>
        <v>-0.36935894630378358</v>
      </c>
      <c r="O79" s="361">
        <f t="shared" si="66"/>
        <v>2.5580599273728265E-2</v>
      </c>
      <c r="P79" s="362">
        <f t="shared" si="67"/>
        <v>4.9421041546093163E-2</v>
      </c>
      <c r="Q79" s="362">
        <f t="shared" si="68"/>
        <v>4.6829017029935971E-2</v>
      </c>
      <c r="R79" s="363">
        <f t="shared" si="69"/>
        <v>2.4706829505259386E-2</v>
      </c>
      <c r="T79" s="97">
        <v>4256.3139999999994</v>
      </c>
      <c r="U79" s="61">
        <v>8164.5370000000003</v>
      </c>
      <c r="V79" s="61">
        <v>9991.7419999999984</v>
      </c>
      <c r="W79" s="61">
        <v>9037.7450000000008</v>
      </c>
      <c r="X79" s="61">
        <v>8690.3509999999987</v>
      </c>
      <c r="Y79" s="61">
        <v>13274.975000000002</v>
      </c>
      <c r="Z79" s="61">
        <v>15904.053999999996</v>
      </c>
      <c r="AA79" s="61">
        <v>19212.457999999999</v>
      </c>
      <c r="AB79" s="61">
        <v>19283.759000000002</v>
      </c>
      <c r="AC79" s="61">
        <v>17000.705999999998</v>
      </c>
      <c r="AD79" s="38">
        <v>10911.508999999998</v>
      </c>
      <c r="AE79" s="42">
        <f t="shared" si="55"/>
        <v>-0.35817318410188381</v>
      </c>
      <c r="AG79" s="361">
        <f t="shared" si="70"/>
        <v>2.6490390603984029E-2</v>
      </c>
      <c r="AH79" s="362">
        <f t="shared" si="71"/>
        <v>5.603733472189678E-2</v>
      </c>
      <c r="AI79" s="362">
        <f t="shared" si="72"/>
        <v>6.1507206377080202E-2</v>
      </c>
      <c r="AJ79" s="363">
        <f t="shared" si="73"/>
        <v>3.2613194209404284E-2</v>
      </c>
      <c r="AL79" s="52">
        <f t="shared" si="56"/>
        <v>1.5589648885180596</v>
      </c>
      <c r="AM79" s="74">
        <f t="shared" si="57"/>
        <v>1.3330015198548488</v>
      </c>
      <c r="AN79" s="74">
        <f t="shared" si="58"/>
        <v>1.6817920771947681</v>
      </c>
      <c r="AO79" s="74">
        <f t="shared" si="59"/>
        <v>2.1151878423117854</v>
      </c>
      <c r="AP79" s="74">
        <f t="shared" si="60"/>
        <v>2.1242493929389772</v>
      </c>
      <c r="AQ79" s="74">
        <f t="shared" si="61"/>
        <v>2.0763258832065663</v>
      </c>
      <c r="AR79" s="74">
        <f t="shared" si="62"/>
        <v>2.272416749300588</v>
      </c>
      <c r="AS79" s="74">
        <f t="shared" si="63"/>
        <v>2.0546435312675451</v>
      </c>
      <c r="AT79" s="74">
        <f t="shared" si="63"/>
        <v>2.537810212484382</v>
      </c>
      <c r="AU79" s="74">
        <f t="shared" si="64"/>
        <v>2.8248084983991477</v>
      </c>
      <c r="AV79" s="111">
        <f t="shared" si="65"/>
        <v>2.8749124932846746</v>
      </c>
      <c r="AW79" s="42">
        <f t="shared" si="74"/>
        <v>1.7737129760803744E-2</v>
      </c>
    </row>
    <row r="80" spans="1:49" ht="20.100000000000001" customHeight="1">
      <c r="A80" s="88" t="s">
        <v>149</v>
      </c>
      <c r="B80" s="90">
        <v>812.98000000000013</v>
      </c>
      <c r="C80" s="61">
        <v>2591.1999999999998</v>
      </c>
      <c r="D80" s="61">
        <v>2357.96</v>
      </c>
      <c r="E80" s="61">
        <v>3107.5999999999995</v>
      </c>
      <c r="F80" s="61">
        <v>4979.869999999999</v>
      </c>
      <c r="G80" s="61">
        <v>4853.3399999999992</v>
      </c>
      <c r="H80" s="61">
        <v>44033.680000000008</v>
      </c>
      <c r="I80" s="61">
        <v>18613.550000000003</v>
      </c>
      <c r="J80" s="61">
        <v>17858.97</v>
      </c>
      <c r="K80" s="61">
        <v>26459.03</v>
      </c>
      <c r="L80" s="82">
        <v>33516.79</v>
      </c>
      <c r="M80" s="42">
        <f t="shared" si="54"/>
        <v>0.26674296072078235</v>
      </c>
      <c r="O80" s="361">
        <f t="shared" si="66"/>
        <v>7.6171630241818073E-4</v>
      </c>
      <c r="P80" s="362">
        <f t="shared" si="67"/>
        <v>3.7515817687970524E-3</v>
      </c>
      <c r="Q80" s="362">
        <f t="shared" si="68"/>
        <v>2.0587850911230204E-2</v>
      </c>
      <c r="R80" s="363">
        <f t="shared" si="69"/>
        <v>2.1818216733512519E-2</v>
      </c>
      <c r="T80" s="97">
        <v>118.387</v>
      </c>
      <c r="U80" s="61">
        <v>588.12799999999993</v>
      </c>
      <c r="V80" s="61">
        <v>578.32799999999997</v>
      </c>
      <c r="W80" s="61">
        <v>584.02599999999995</v>
      </c>
      <c r="X80" s="61">
        <v>868.01099999999997</v>
      </c>
      <c r="Y80" s="61">
        <v>908.28800000000001</v>
      </c>
      <c r="Z80" s="61">
        <v>2918.2</v>
      </c>
      <c r="AA80" s="61">
        <v>3015.88</v>
      </c>
      <c r="AB80" s="61">
        <v>2859.2689999999993</v>
      </c>
      <c r="AC80" s="61">
        <v>4649.16</v>
      </c>
      <c r="AD80" s="38">
        <v>6311.2599999999993</v>
      </c>
      <c r="AE80" s="42">
        <f t="shared" si="55"/>
        <v>0.35750544184325761</v>
      </c>
      <c r="AG80" s="361">
        <f t="shared" si="70"/>
        <v>7.3681543994025289E-4</v>
      </c>
      <c r="AH80" s="362">
        <f t="shared" si="71"/>
        <v>3.8341344281162242E-3</v>
      </c>
      <c r="AI80" s="362">
        <f t="shared" si="72"/>
        <v>1.6820292263160494E-2</v>
      </c>
      <c r="AJ80" s="363">
        <f t="shared" si="73"/>
        <v>1.8863600633610339E-2</v>
      </c>
      <c r="AL80" s="52">
        <f t="shared" si="56"/>
        <v>1.4562104848827766</v>
      </c>
      <c r="AM80" s="74">
        <f t="shared" si="57"/>
        <v>2.2697128743439334</v>
      </c>
      <c r="AN80" s="74">
        <f t="shared" si="58"/>
        <v>2.4526624709494644</v>
      </c>
      <c r="AO80" s="74">
        <f t="shared" si="59"/>
        <v>1.8793474063586049</v>
      </c>
      <c r="AP80" s="74">
        <f t="shared" si="60"/>
        <v>1.7430394769341371</v>
      </c>
      <c r="AQ80" s="74">
        <f t="shared" si="61"/>
        <v>1.8714699567720379</v>
      </c>
      <c r="AR80" s="74">
        <f t="shared" si="62"/>
        <v>0.66271999069802912</v>
      </c>
      <c r="AS80" s="74">
        <f t="shared" si="63"/>
        <v>1.6202605091452194</v>
      </c>
      <c r="AT80" s="74">
        <f t="shared" si="63"/>
        <v>1.6010268229354767</v>
      </c>
      <c r="AU80" s="74">
        <f t="shared" si="64"/>
        <v>1.7571165685212196</v>
      </c>
      <c r="AV80" s="111">
        <f t="shared" si="65"/>
        <v>1.8830144533530804</v>
      </c>
      <c r="AW80" s="42">
        <f t="shared" si="74"/>
        <v>7.1650274709899209E-2</v>
      </c>
    </row>
    <row r="81" spans="1:49" ht="20.100000000000001" customHeight="1">
      <c r="A81" s="88" t="s">
        <v>152</v>
      </c>
      <c r="B81" s="90">
        <v>16972.759999999998</v>
      </c>
      <c r="C81" s="61">
        <v>19027.43</v>
      </c>
      <c r="D81" s="61">
        <v>17926.43</v>
      </c>
      <c r="E81" s="61">
        <v>15039.099999999999</v>
      </c>
      <c r="F81" s="61">
        <v>19877.980000000003</v>
      </c>
      <c r="G81" s="61">
        <v>19217.75</v>
      </c>
      <c r="H81" s="61">
        <v>18362.28</v>
      </c>
      <c r="I81" s="61">
        <v>19647.930000000004</v>
      </c>
      <c r="J81" s="61">
        <v>17461.240000000002</v>
      </c>
      <c r="K81" s="61">
        <v>17543.34</v>
      </c>
      <c r="L81" s="82">
        <v>12553.74</v>
      </c>
      <c r="M81" s="42">
        <f t="shared" si="54"/>
        <v>-0.28441562439079449</v>
      </c>
      <c r="O81" s="361">
        <f t="shared" si="66"/>
        <v>1.5902516653584588E-2</v>
      </c>
      <c r="P81" s="362">
        <f t="shared" si="67"/>
        <v>1.4855122562462049E-2</v>
      </c>
      <c r="Q81" s="362">
        <f t="shared" si="68"/>
        <v>1.3650525677056994E-2</v>
      </c>
      <c r="R81" s="363">
        <f t="shared" si="69"/>
        <v>8.1720302014651591E-3</v>
      </c>
      <c r="T81" s="97">
        <v>4274.6030000000001</v>
      </c>
      <c r="U81" s="61">
        <v>5457.8989999999994</v>
      </c>
      <c r="V81" s="61">
        <v>5912.4619999999995</v>
      </c>
      <c r="W81" s="61">
        <v>4240.085</v>
      </c>
      <c r="X81" s="61">
        <v>5225.0779999999977</v>
      </c>
      <c r="Y81" s="61">
        <v>5008.6609999999991</v>
      </c>
      <c r="Z81" s="61">
        <v>5251.3649999999998</v>
      </c>
      <c r="AA81" s="61">
        <v>5692.8069999999998</v>
      </c>
      <c r="AB81" s="61">
        <v>5127.1360000000004</v>
      </c>
      <c r="AC81" s="61">
        <v>5223.1149999999998</v>
      </c>
      <c r="AD81" s="38">
        <v>4557.384</v>
      </c>
      <c r="AE81" s="42">
        <f t="shared" si="55"/>
        <v>-0.12745861425605215</v>
      </c>
      <c r="AG81" s="361">
        <f t="shared" si="70"/>
        <v>2.6604217439540868E-2</v>
      </c>
      <c r="AH81" s="362">
        <f t="shared" si="71"/>
        <v>2.1142940982224835E-2</v>
      </c>
      <c r="AI81" s="362">
        <f t="shared" si="72"/>
        <v>1.8896815946127372E-2</v>
      </c>
      <c r="AJ81" s="363">
        <f t="shared" si="73"/>
        <v>1.3621475222064314E-2</v>
      </c>
      <c r="AL81" s="52">
        <f t="shared" si="56"/>
        <v>2.5185078914684471</v>
      </c>
      <c r="AM81" s="74">
        <f t="shared" si="57"/>
        <v>2.8684373034088151</v>
      </c>
      <c r="AN81" s="74">
        <f t="shared" si="58"/>
        <v>3.2981815118793865</v>
      </c>
      <c r="AO81" s="74">
        <f t="shared" si="59"/>
        <v>2.819374164677408</v>
      </c>
      <c r="AP81" s="74">
        <f t="shared" si="60"/>
        <v>2.6285759418210484</v>
      </c>
      <c r="AQ81" s="74">
        <f t="shared" si="61"/>
        <v>2.6062681635467206</v>
      </c>
      <c r="AR81" s="74">
        <f t="shared" si="62"/>
        <v>2.8598654415464746</v>
      </c>
      <c r="AS81" s="74">
        <f t="shared" si="63"/>
        <v>2.8974080221173422</v>
      </c>
      <c r="AT81" s="74">
        <f t="shared" si="63"/>
        <v>2.9362954750063568</v>
      </c>
      <c r="AU81" s="74">
        <f t="shared" si="64"/>
        <v>2.9772637365518766</v>
      </c>
      <c r="AV81" s="111">
        <f t="shared" si="65"/>
        <v>3.6302998150352006</v>
      </c>
      <c r="AW81" s="42">
        <f t="shared" si="74"/>
        <v>0.21934102460121283</v>
      </c>
    </row>
    <row r="82" spans="1:49" ht="20.100000000000001" customHeight="1">
      <c r="A82" s="88" t="s">
        <v>153</v>
      </c>
      <c r="B82" s="90">
        <v>42711.24</v>
      </c>
      <c r="C82" s="61">
        <v>61728.69</v>
      </c>
      <c r="D82" s="61">
        <v>67342.58</v>
      </c>
      <c r="E82" s="61">
        <v>63981.740000000005</v>
      </c>
      <c r="F82" s="61">
        <v>68553.709999999977</v>
      </c>
      <c r="G82" s="61">
        <v>73138.030000000013</v>
      </c>
      <c r="H82" s="61">
        <v>71819.48000000001</v>
      </c>
      <c r="I82" s="61">
        <v>82864.919999999984</v>
      </c>
      <c r="J82" s="61">
        <v>74156.289999999994</v>
      </c>
      <c r="K82" s="61">
        <v>91009.11</v>
      </c>
      <c r="L82" s="82">
        <v>80522.270000000019</v>
      </c>
      <c r="M82" s="42">
        <f t="shared" si="54"/>
        <v>-0.11522846449108207</v>
      </c>
      <c r="O82" s="361">
        <f t="shared" si="66"/>
        <v>4.0018017422932289E-2</v>
      </c>
      <c r="P82" s="362">
        <f t="shared" si="67"/>
        <v>5.6534942936973705E-2</v>
      </c>
      <c r="Q82" s="362">
        <f t="shared" si="68"/>
        <v>7.0814462519742785E-2</v>
      </c>
      <c r="R82" s="363">
        <f t="shared" si="69"/>
        <v>5.2417082266363019E-2</v>
      </c>
      <c r="T82" s="97">
        <v>2108.7179999999998</v>
      </c>
      <c r="U82" s="61">
        <v>3791.6639999999993</v>
      </c>
      <c r="V82" s="61">
        <v>3877.64</v>
      </c>
      <c r="W82" s="61">
        <v>4192.3680000000004</v>
      </c>
      <c r="X82" s="61">
        <v>4593.1420000000007</v>
      </c>
      <c r="Y82" s="61">
        <v>4123.3019999999997</v>
      </c>
      <c r="Z82" s="61">
        <v>4142.1500000000005</v>
      </c>
      <c r="AA82" s="61">
        <v>4286.6850000000004</v>
      </c>
      <c r="AB82" s="61">
        <v>4962.9489999999996</v>
      </c>
      <c r="AC82" s="61">
        <v>5816.317</v>
      </c>
      <c r="AD82" s="38">
        <v>4553.0680000000002</v>
      </c>
      <c r="AE82" s="42">
        <f t="shared" si="55"/>
        <v>-0.21719053483501669</v>
      </c>
      <c r="AG82" s="361">
        <f t="shared" si="70"/>
        <v>1.3124211111692416E-2</v>
      </c>
      <c r="AH82" s="362">
        <f t="shared" si="71"/>
        <v>1.7405596193850941E-2</v>
      </c>
      <c r="AI82" s="362">
        <f t="shared" si="72"/>
        <v>2.1042973749061951E-2</v>
      </c>
      <c r="AJ82" s="363">
        <f t="shared" si="73"/>
        <v>1.3608575214722729E-2</v>
      </c>
      <c r="AL82" s="52">
        <f t="shared" si="56"/>
        <v>0.49371500335743002</v>
      </c>
      <c r="AM82" s="74">
        <f t="shared" si="57"/>
        <v>0.61424663312958683</v>
      </c>
      <c r="AN82" s="74">
        <f t="shared" si="58"/>
        <v>0.5758080548740484</v>
      </c>
      <c r="AO82" s="74">
        <f t="shared" si="59"/>
        <v>0.65524444943197857</v>
      </c>
      <c r="AP82" s="74">
        <f t="shared" si="60"/>
        <v>0.67000633517865071</v>
      </c>
      <c r="AQ82" s="74">
        <f t="shared" si="61"/>
        <v>0.56376990192380061</v>
      </c>
      <c r="AR82" s="74">
        <f t="shared" si="62"/>
        <v>0.57674463808426346</v>
      </c>
      <c r="AS82" s="74">
        <f t="shared" si="63"/>
        <v>0.51730997869786166</v>
      </c>
      <c r="AT82" s="74">
        <f t="shared" si="63"/>
        <v>0.66925529850535947</v>
      </c>
      <c r="AU82" s="74">
        <f t="shared" si="64"/>
        <v>0.63909173488236504</v>
      </c>
      <c r="AV82" s="111">
        <f t="shared" si="65"/>
        <v>0.56544208204761237</v>
      </c>
      <c r="AW82" s="42">
        <f t="shared" si="74"/>
        <v>-0.11524112864377609</v>
      </c>
    </row>
    <row r="83" spans="1:49" ht="20.100000000000001" customHeight="1">
      <c r="A83" s="88" t="s">
        <v>151</v>
      </c>
      <c r="B83" s="90">
        <v>6190.6799999999994</v>
      </c>
      <c r="C83" s="61">
        <v>7451.6699999999992</v>
      </c>
      <c r="D83" s="61">
        <v>8643.6099999999988</v>
      </c>
      <c r="E83" s="61">
        <v>9704.2000000000007</v>
      </c>
      <c r="F83" s="61">
        <v>9577.7099999999973</v>
      </c>
      <c r="G83" s="61">
        <v>10509.54</v>
      </c>
      <c r="H83" s="61">
        <v>12236.339999999998</v>
      </c>
      <c r="I83" s="61">
        <v>11876.369999999999</v>
      </c>
      <c r="J83" s="61">
        <v>13616.820000000002</v>
      </c>
      <c r="K83" s="61">
        <v>14716.769999999999</v>
      </c>
      <c r="L83" s="82">
        <v>13958.849999999999</v>
      </c>
      <c r="M83" s="42">
        <f t="shared" si="54"/>
        <v>-5.1500431140800607E-2</v>
      </c>
      <c r="O83" s="361">
        <f t="shared" si="66"/>
        <v>5.8003172022118403E-3</v>
      </c>
      <c r="P83" s="362">
        <f t="shared" si="67"/>
        <v>8.123766037912733E-3</v>
      </c>
      <c r="Q83" s="362">
        <f t="shared" si="68"/>
        <v>1.1451163049245015E-2</v>
      </c>
      <c r="R83" s="363">
        <f t="shared" si="69"/>
        <v>9.086705936057456E-3</v>
      </c>
      <c r="T83" s="97">
        <v>1358.0389999999995</v>
      </c>
      <c r="U83" s="61">
        <v>1634.0780000000002</v>
      </c>
      <c r="V83" s="61">
        <v>2013.6849999999997</v>
      </c>
      <c r="W83" s="61">
        <v>2109.4960000000001</v>
      </c>
      <c r="X83" s="61">
        <v>2190.3439999999991</v>
      </c>
      <c r="Y83" s="61">
        <v>2536.5569999999993</v>
      </c>
      <c r="Z83" s="61">
        <v>3177.491</v>
      </c>
      <c r="AA83" s="61">
        <v>3376.9949999999999</v>
      </c>
      <c r="AB83" s="61">
        <v>4023.6099999999997</v>
      </c>
      <c r="AC83" s="61">
        <v>4243.4589999999998</v>
      </c>
      <c r="AD83" s="38">
        <v>4099.2960000000003</v>
      </c>
      <c r="AE83" s="42">
        <f t="shared" si="55"/>
        <v>-3.397299231593838E-2</v>
      </c>
      <c r="AG83" s="361">
        <f t="shared" si="70"/>
        <v>8.4521451108738356E-3</v>
      </c>
      <c r="AH83" s="362">
        <f t="shared" si="71"/>
        <v>1.0707507445412911E-2</v>
      </c>
      <c r="AI83" s="362">
        <f t="shared" si="72"/>
        <v>1.5352498211878871E-2</v>
      </c>
      <c r="AJ83" s="363">
        <f t="shared" si="73"/>
        <v>1.2252305026723085E-2</v>
      </c>
      <c r="AL83" s="52">
        <f t="shared" si="56"/>
        <v>2.1936830848953583</v>
      </c>
      <c r="AM83" s="74">
        <f t="shared" si="57"/>
        <v>2.1929017253850485</v>
      </c>
      <c r="AN83" s="74">
        <f t="shared" si="58"/>
        <v>2.3296805385712682</v>
      </c>
      <c r="AO83" s="74">
        <f t="shared" si="59"/>
        <v>2.1737969126769849</v>
      </c>
      <c r="AP83" s="74">
        <f t="shared" si="60"/>
        <v>2.2869182716954257</v>
      </c>
      <c r="AQ83" s="74">
        <f t="shared" si="61"/>
        <v>2.4135756655381675</v>
      </c>
      <c r="AR83" s="74">
        <f t="shared" si="62"/>
        <v>2.5967658629949808</v>
      </c>
      <c r="AS83" s="74">
        <f t="shared" si="63"/>
        <v>2.8434572179883251</v>
      </c>
      <c r="AT83" s="74">
        <f t="shared" si="63"/>
        <v>2.9548822706035613</v>
      </c>
      <c r="AU83" s="74">
        <f t="shared" si="64"/>
        <v>2.8834173531284382</v>
      </c>
      <c r="AV83" s="111">
        <f t="shared" si="65"/>
        <v>2.9367003728817211</v>
      </c>
      <c r="AW83" s="42">
        <f t="shared" si="74"/>
        <v>1.8479121551887794E-2</v>
      </c>
    </row>
    <row r="84" spans="1:49" ht="20.100000000000001" customHeight="1">
      <c r="A84" s="88" t="s">
        <v>155</v>
      </c>
      <c r="B84" s="90">
        <v>5112.62</v>
      </c>
      <c r="C84" s="61">
        <v>5673.9800000000005</v>
      </c>
      <c r="D84" s="61">
        <v>5788.9299999999994</v>
      </c>
      <c r="E84" s="61">
        <v>7215.869999999999</v>
      </c>
      <c r="F84" s="61">
        <v>5746.51</v>
      </c>
      <c r="G84" s="61">
        <v>6465.9600000000009</v>
      </c>
      <c r="H84" s="61">
        <v>7784.48</v>
      </c>
      <c r="I84" s="61">
        <v>9037.5999999999985</v>
      </c>
      <c r="J84" s="61">
        <v>10557.46</v>
      </c>
      <c r="K84" s="61">
        <v>13930.69</v>
      </c>
      <c r="L84" s="82">
        <v>15231.9</v>
      </c>
      <c r="M84" s="42">
        <f t="shared" si="54"/>
        <v>9.3405997836431581E-2</v>
      </c>
      <c r="O84" s="361">
        <f t="shared" si="66"/>
        <v>4.7902359247081585E-3</v>
      </c>
      <c r="P84" s="362">
        <f t="shared" si="67"/>
        <v>4.9981203982764439E-3</v>
      </c>
      <c r="Q84" s="362">
        <f t="shared" si="68"/>
        <v>1.0839511834355437E-2</v>
      </c>
      <c r="R84" s="363">
        <f t="shared" si="69"/>
        <v>9.9154153922016187E-3</v>
      </c>
      <c r="T84" s="97">
        <v>1228.6989999999998</v>
      </c>
      <c r="U84" s="61">
        <v>1562.6519999999998</v>
      </c>
      <c r="V84" s="61">
        <v>1588.1539999999998</v>
      </c>
      <c r="W84" s="61">
        <v>1847.2559999999999</v>
      </c>
      <c r="X84" s="61">
        <v>1658.076</v>
      </c>
      <c r="Y84" s="61">
        <v>1639.1599999999999</v>
      </c>
      <c r="Z84" s="61">
        <v>2049.2890000000002</v>
      </c>
      <c r="AA84" s="61">
        <v>2312.1960000000004</v>
      </c>
      <c r="AB84" s="61">
        <v>2646.0809999999997</v>
      </c>
      <c r="AC84" s="61">
        <v>3333.4070000000002</v>
      </c>
      <c r="AD84" s="38">
        <v>3653.991</v>
      </c>
      <c r="AE84" s="42">
        <f t="shared" si="55"/>
        <v>9.6173074575051837E-2</v>
      </c>
      <c r="AG84" s="361">
        <f t="shared" si="70"/>
        <v>7.647160534848832E-3</v>
      </c>
      <c r="AH84" s="362">
        <f t="shared" si="71"/>
        <v>6.9193469353233663E-3</v>
      </c>
      <c r="AI84" s="362">
        <f t="shared" si="72"/>
        <v>1.2060002230954632E-2</v>
      </c>
      <c r="AJ84" s="363">
        <f t="shared" si="73"/>
        <v>1.0921341688158384E-2</v>
      </c>
      <c r="AL84" s="52">
        <f t="shared" si="56"/>
        <v>2.4032668181871522</v>
      </c>
      <c r="AM84" s="74">
        <f t="shared" si="57"/>
        <v>2.7540668102460701</v>
      </c>
      <c r="AN84" s="74">
        <f t="shared" si="58"/>
        <v>2.7434327241821888</v>
      </c>
      <c r="AO84" s="74">
        <f t="shared" si="59"/>
        <v>2.5599906871936442</v>
      </c>
      <c r="AP84" s="74">
        <f t="shared" si="60"/>
        <v>2.8853617238985052</v>
      </c>
      <c r="AQ84" s="74">
        <f t="shared" si="61"/>
        <v>2.5350605323880746</v>
      </c>
      <c r="AR84" s="74">
        <f t="shared" si="62"/>
        <v>2.6325316527243956</v>
      </c>
      <c r="AS84" s="74">
        <f t="shared" si="63"/>
        <v>2.558418164114368</v>
      </c>
      <c r="AT84" s="74">
        <f t="shared" si="63"/>
        <v>2.5063613785891681</v>
      </c>
      <c r="AU84" s="74">
        <f t="shared" si="64"/>
        <v>2.3928513232295026</v>
      </c>
      <c r="AV84" s="111">
        <f t="shared" si="65"/>
        <v>2.3989068993362612</v>
      </c>
      <c r="AW84" s="42">
        <f t="shared" si="74"/>
        <v>2.5306946770874924E-3</v>
      </c>
    </row>
    <row r="85" spans="1:49" ht="20.100000000000001" customHeight="1">
      <c r="A85" s="88" t="s">
        <v>167</v>
      </c>
      <c r="B85" s="90">
        <v>37760.019999999997</v>
      </c>
      <c r="C85" s="61">
        <v>39537.21</v>
      </c>
      <c r="D85" s="61">
        <v>37245.74</v>
      </c>
      <c r="E85" s="61">
        <v>32556.79</v>
      </c>
      <c r="F85" s="61">
        <v>38989.61</v>
      </c>
      <c r="G85" s="61">
        <v>35020.43</v>
      </c>
      <c r="H85" s="61">
        <v>36029.120000000003</v>
      </c>
      <c r="I85" s="61">
        <v>27878.94</v>
      </c>
      <c r="J85" s="61">
        <v>32064.000000000004</v>
      </c>
      <c r="K85" s="61">
        <v>31290.23</v>
      </c>
      <c r="L85" s="82">
        <v>33960.210000000006</v>
      </c>
      <c r="M85" s="42">
        <f t="shared" si="54"/>
        <v>8.5329510201746894E-2</v>
      </c>
      <c r="O85" s="361">
        <f t="shared" si="66"/>
        <v>3.5379004174317386E-2</v>
      </c>
      <c r="P85" s="362">
        <f t="shared" si="67"/>
        <v>2.7070431233631554E-2</v>
      </c>
      <c r="Q85" s="362">
        <f t="shared" si="68"/>
        <v>2.4347022177989997E-2</v>
      </c>
      <c r="R85" s="363">
        <f t="shared" si="69"/>
        <v>2.2106867098418415E-2</v>
      </c>
      <c r="T85" s="97">
        <v>2666.9409999999993</v>
      </c>
      <c r="U85" s="61">
        <v>2956.6760000000004</v>
      </c>
      <c r="V85" s="61">
        <v>3126.7730000000001</v>
      </c>
      <c r="W85" s="61">
        <v>3284.2690000000002</v>
      </c>
      <c r="X85" s="61">
        <v>3734.9859999999999</v>
      </c>
      <c r="Y85" s="61">
        <v>3330.9740000000002</v>
      </c>
      <c r="Z85" s="61">
        <v>3389.6029999999996</v>
      </c>
      <c r="AA85" s="61">
        <v>2714.9130000000005</v>
      </c>
      <c r="AB85" s="61">
        <v>3182.6789999999992</v>
      </c>
      <c r="AC85" s="61">
        <v>3060.627</v>
      </c>
      <c r="AD85" s="38">
        <v>3299.4539999999997</v>
      </c>
      <c r="AE85" s="42">
        <f t="shared" si="55"/>
        <v>7.803205029557661E-2</v>
      </c>
      <c r="AG85" s="361">
        <f t="shared" si="70"/>
        <v>1.6598472013056313E-2</v>
      </c>
      <c r="AH85" s="362">
        <f t="shared" si="71"/>
        <v>1.4060960942520448E-2</v>
      </c>
      <c r="AI85" s="362">
        <f t="shared" si="72"/>
        <v>1.1073105818797399E-2</v>
      </c>
      <c r="AJ85" s="363">
        <f t="shared" si="73"/>
        <v>9.861673035965586E-3</v>
      </c>
      <c r="AL85" s="52">
        <f t="shared" si="56"/>
        <v>0.7062869670090216</v>
      </c>
      <c r="AM85" s="74">
        <f t="shared" si="57"/>
        <v>0.74782110320885065</v>
      </c>
      <c r="AN85" s="74">
        <f t="shared" si="58"/>
        <v>0.83949815468829458</v>
      </c>
      <c r="AO85" s="74">
        <f t="shared" si="59"/>
        <v>1.0087815782821341</v>
      </c>
      <c r="AP85" s="74">
        <f t="shared" si="60"/>
        <v>0.95794392403514672</v>
      </c>
      <c r="AQ85" s="74">
        <f t="shared" si="61"/>
        <v>0.95115165633317467</v>
      </c>
      <c r="AR85" s="74">
        <f t="shared" si="62"/>
        <v>0.94079538995123935</v>
      </c>
      <c r="AS85" s="74">
        <f t="shared" si="63"/>
        <v>0.97382217544856453</v>
      </c>
      <c r="AT85" s="74">
        <f t="shared" si="63"/>
        <v>0.99260198353293372</v>
      </c>
      <c r="AU85" s="74">
        <f t="shared" si="64"/>
        <v>0.97814141986172676</v>
      </c>
      <c r="AV85" s="111">
        <f t="shared" si="65"/>
        <v>0.9715646634693953</v>
      </c>
      <c r="AW85" s="42">
        <f t="shared" si="74"/>
        <v>-6.7237275293598889E-3</v>
      </c>
    </row>
    <row r="86" spans="1:49" ht="20.100000000000001" customHeight="1">
      <c r="A86" s="88" t="s">
        <v>168</v>
      </c>
      <c r="B86" s="90">
        <v>66188.530000000013</v>
      </c>
      <c r="C86" s="61">
        <v>70697.960000000006</v>
      </c>
      <c r="D86" s="61">
        <v>77327.139999999985</v>
      </c>
      <c r="E86" s="61">
        <v>51695.240000000005</v>
      </c>
      <c r="F86" s="61">
        <v>58117.999999999993</v>
      </c>
      <c r="G86" s="61">
        <v>42061.369999999995</v>
      </c>
      <c r="H86" s="61">
        <v>32310.880000000001</v>
      </c>
      <c r="I86" s="61">
        <v>12823.89</v>
      </c>
      <c r="J86" s="61">
        <v>11679.39</v>
      </c>
      <c r="K86" s="61">
        <v>9228.4000000000015</v>
      </c>
      <c r="L86" s="82">
        <v>15276.279999999999</v>
      </c>
      <c r="M86" s="42">
        <f t="shared" si="54"/>
        <v>0.65535520783667767</v>
      </c>
      <c r="O86" s="361">
        <f t="shared" si="66"/>
        <v>6.201491098685679E-2</v>
      </c>
      <c r="P86" s="362">
        <f t="shared" si="67"/>
        <v>3.2513005242292378E-2</v>
      </c>
      <c r="Q86" s="362">
        <f t="shared" si="68"/>
        <v>7.1806458267440971E-3</v>
      </c>
      <c r="R86" s="363">
        <f t="shared" si="69"/>
        <v>9.9443051653163254E-3</v>
      </c>
      <c r="T86" s="97">
        <v>3721.328</v>
      </c>
      <c r="U86" s="61">
        <v>4810.4429999999993</v>
      </c>
      <c r="V86" s="61">
        <v>6889.1169999999993</v>
      </c>
      <c r="W86" s="61">
        <v>6284.844000000001</v>
      </c>
      <c r="X86" s="61">
        <v>7481.7990000000018</v>
      </c>
      <c r="Y86" s="61">
        <v>5590.3539999999994</v>
      </c>
      <c r="Z86" s="61">
        <v>4840.1209999999992</v>
      </c>
      <c r="AA86" s="61">
        <v>2106.3840000000005</v>
      </c>
      <c r="AB86" s="61">
        <v>2803.5</v>
      </c>
      <c r="AC86" s="61">
        <v>2108.4549999999999</v>
      </c>
      <c r="AD86" s="38">
        <v>3147.8390000000004</v>
      </c>
      <c r="AE86" s="42">
        <f t="shared" si="55"/>
        <v>0.49296001100331782</v>
      </c>
      <c r="AG86" s="361">
        <f t="shared" si="70"/>
        <v>2.3160751834931045E-2</v>
      </c>
      <c r="AH86" s="362">
        <f t="shared" si="71"/>
        <v>2.3598427741814539E-2</v>
      </c>
      <c r="AI86" s="362">
        <f t="shared" si="72"/>
        <v>7.6282230174315492E-3</v>
      </c>
      <c r="AJ86" s="363">
        <f t="shared" si="73"/>
        <v>9.4085139504478266E-3</v>
      </c>
      <c r="AL86" s="52">
        <f t="shared" si="56"/>
        <v>0.56223155280831871</v>
      </c>
      <c r="AM86" s="74">
        <f t="shared" si="57"/>
        <v>0.68042175474370103</v>
      </c>
      <c r="AN86" s="74">
        <f t="shared" si="58"/>
        <v>0.89090544406530503</v>
      </c>
      <c r="AO86" s="74">
        <f t="shared" si="59"/>
        <v>1.2157490709009187</v>
      </c>
      <c r="AP86" s="74">
        <f t="shared" si="60"/>
        <v>1.2873462610550954</v>
      </c>
      <c r="AQ86" s="74">
        <f t="shared" si="61"/>
        <v>1.3290946062860054</v>
      </c>
      <c r="AR86" s="74">
        <f t="shared" si="62"/>
        <v>1.4979848893004457</v>
      </c>
      <c r="AS86" s="74">
        <f t="shared" si="63"/>
        <v>1.6425468403113255</v>
      </c>
      <c r="AT86" s="74">
        <f t="shared" si="63"/>
        <v>2.4003822117422229</v>
      </c>
      <c r="AU86" s="74">
        <f t="shared" si="64"/>
        <v>2.2847460014737111</v>
      </c>
      <c r="AV86" s="111">
        <f t="shared" si="65"/>
        <v>2.0606057233829183</v>
      </c>
      <c r="AW86" s="42">
        <f t="shared" si="74"/>
        <v>-9.8102930455384305E-2</v>
      </c>
    </row>
    <row r="87" spans="1:49" ht="20.100000000000001" customHeight="1">
      <c r="A87" s="88" t="s">
        <v>171</v>
      </c>
      <c r="B87" s="90">
        <v>39723.909999999989</v>
      </c>
      <c r="C87" s="61">
        <v>37779.9</v>
      </c>
      <c r="D87" s="61">
        <v>35160.03</v>
      </c>
      <c r="E87" s="61">
        <v>27721.86</v>
      </c>
      <c r="F87" s="61">
        <v>37065</v>
      </c>
      <c r="G87" s="61">
        <v>44949.669999999991</v>
      </c>
      <c r="H87" s="61">
        <v>51793.93</v>
      </c>
      <c r="I87" s="61">
        <v>52636.71</v>
      </c>
      <c r="J87" s="61">
        <v>46075.429999999993</v>
      </c>
      <c r="K87" s="61">
        <v>53240.130000000019</v>
      </c>
      <c r="L87" s="82">
        <v>58445.189999999988</v>
      </c>
      <c r="M87" s="42">
        <f t="shared" si="54"/>
        <v>9.7765726717796639E-2</v>
      </c>
      <c r="O87" s="361">
        <f t="shared" si="66"/>
        <v>3.7219058086044657E-2</v>
      </c>
      <c r="P87" s="362">
        <f t="shared" si="67"/>
        <v>3.474563135602364E-2</v>
      </c>
      <c r="Q87" s="362">
        <f t="shared" si="68"/>
        <v>4.1426305459214302E-2</v>
      </c>
      <c r="R87" s="363">
        <f t="shared" si="69"/>
        <v>3.8045702540467574E-2</v>
      </c>
      <c r="T87" s="97">
        <v>3529.8129999999996</v>
      </c>
      <c r="U87" s="61">
        <v>3102.413</v>
      </c>
      <c r="V87" s="61">
        <v>3020.6339999999996</v>
      </c>
      <c r="W87" s="61">
        <v>2423.6750000000002</v>
      </c>
      <c r="X87" s="61">
        <v>2373.8210000000004</v>
      </c>
      <c r="Y87" s="61">
        <v>2929.527</v>
      </c>
      <c r="Z87" s="61">
        <v>2993.8350000000009</v>
      </c>
      <c r="AA87" s="61">
        <v>2900.9859999999999</v>
      </c>
      <c r="AB87" s="61">
        <v>2697.9390000000008</v>
      </c>
      <c r="AC87" s="61">
        <v>2790.4390000000003</v>
      </c>
      <c r="AD87" s="38">
        <v>2471.038</v>
      </c>
      <c r="AE87" s="42">
        <f t="shared" si="55"/>
        <v>-0.11446263473238449</v>
      </c>
      <c r="AG87" s="361">
        <f t="shared" si="70"/>
        <v>2.196880331879196E-2</v>
      </c>
      <c r="AH87" s="362">
        <f t="shared" si="71"/>
        <v>1.2366342315208435E-2</v>
      </c>
      <c r="AI87" s="362">
        <f t="shared" si="72"/>
        <v>1.0095587057128883E-2</v>
      </c>
      <c r="AJ87" s="363">
        <f t="shared" si="73"/>
        <v>7.3856367797357778E-3</v>
      </c>
      <c r="AL87" s="52">
        <f t="shared" si="56"/>
        <v>0.88858649614300322</v>
      </c>
      <c r="AM87" s="74">
        <f t="shared" si="57"/>
        <v>0.82118083954695487</v>
      </c>
      <c r="AN87" s="74">
        <f t="shared" si="58"/>
        <v>0.8591101884725354</v>
      </c>
      <c r="AO87" s="74">
        <f t="shared" si="59"/>
        <v>0.87428296658305038</v>
      </c>
      <c r="AP87" s="74">
        <f t="shared" si="60"/>
        <v>0.64044813166059633</v>
      </c>
      <c r="AQ87" s="74">
        <f t="shared" si="61"/>
        <v>0.65173492931093846</v>
      </c>
      <c r="AR87" s="74">
        <f t="shared" si="62"/>
        <v>0.57802815889815684</v>
      </c>
      <c r="AS87" s="74">
        <f t="shared" si="63"/>
        <v>0.55113360998436267</v>
      </c>
      <c r="AT87" s="74">
        <f t="shared" si="63"/>
        <v>0.58554830633159605</v>
      </c>
      <c r="AU87" s="74">
        <f t="shared" si="64"/>
        <v>0.52412325063819332</v>
      </c>
      <c r="AV87" s="111">
        <f t="shared" si="65"/>
        <v>0.42279578524768258</v>
      </c>
      <c r="AW87" s="42">
        <f t="shared" si="74"/>
        <v>-0.19332755276002428</v>
      </c>
    </row>
    <row r="88" spans="1:49" ht="20.100000000000001" customHeight="1">
      <c r="A88" s="88" t="s">
        <v>166</v>
      </c>
      <c r="B88" s="90">
        <v>106.86</v>
      </c>
      <c r="C88" s="61">
        <v>3.82</v>
      </c>
      <c r="D88" s="61">
        <v>269.12999999999994</v>
      </c>
      <c r="E88" s="61">
        <v>122.62</v>
      </c>
      <c r="F88" s="61">
        <v>352.61</v>
      </c>
      <c r="G88" s="61">
        <v>422.23</v>
      </c>
      <c r="H88" s="61">
        <v>644.05999999999995</v>
      </c>
      <c r="I88" s="61">
        <v>1040.8000000000002</v>
      </c>
      <c r="J88" s="61">
        <v>1466.6100000000001</v>
      </c>
      <c r="K88" s="61">
        <v>1687.1599999999999</v>
      </c>
      <c r="L88" s="82">
        <v>6543.4299999999994</v>
      </c>
      <c r="M88" s="42">
        <f t="shared" si="54"/>
        <v>2.8783695677944001</v>
      </c>
      <c r="O88" s="361">
        <f t="shared" si="66"/>
        <v>1.0012177922754162E-4</v>
      </c>
      <c r="P88" s="362">
        <f t="shared" si="67"/>
        <v>3.2637943565445236E-4</v>
      </c>
      <c r="Q88" s="362">
        <f t="shared" si="68"/>
        <v>1.3127842760445546E-3</v>
      </c>
      <c r="R88" s="363">
        <f t="shared" si="69"/>
        <v>4.2595360092827442E-3</v>
      </c>
      <c r="T88" s="97">
        <v>19.670000000000002</v>
      </c>
      <c r="U88" s="61">
        <v>1.1930000000000001</v>
      </c>
      <c r="V88" s="61">
        <v>72.353999999999999</v>
      </c>
      <c r="W88" s="61">
        <v>59.161000000000001</v>
      </c>
      <c r="X88" s="61">
        <v>119.96399999999998</v>
      </c>
      <c r="Y88" s="61">
        <v>143.23599999999999</v>
      </c>
      <c r="Z88" s="61">
        <v>273.77299999999997</v>
      </c>
      <c r="AA88" s="61">
        <v>311.86500000000007</v>
      </c>
      <c r="AB88" s="61">
        <v>450.02799999999996</v>
      </c>
      <c r="AC88" s="61">
        <v>588.05700000000002</v>
      </c>
      <c r="AD88" s="38">
        <v>2078.8870000000002</v>
      </c>
      <c r="AE88" s="42">
        <f t="shared" si="55"/>
        <v>2.5351794128800442</v>
      </c>
      <c r="AG88" s="361">
        <f t="shared" si="70"/>
        <v>1.224218850348837E-4</v>
      </c>
      <c r="AH88" s="362">
        <f t="shared" si="71"/>
        <v>6.0463870374336708E-4</v>
      </c>
      <c r="AI88" s="362">
        <f t="shared" si="72"/>
        <v>2.1275436008649676E-3</v>
      </c>
      <c r="AJ88" s="363">
        <f t="shared" si="73"/>
        <v>6.2135443842282366E-3</v>
      </c>
      <c r="AL88" s="52">
        <f t="shared" si="56"/>
        <v>1.8407261837918774</v>
      </c>
      <c r="AM88" s="74">
        <f t="shared" si="57"/>
        <v>3.1230366492146597</v>
      </c>
      <c r="AN88" s="74">
        <f t="shared" si="58"/>
        <v>2.6884405305985961</v>
      </c>
      <c r="AO88" s="74">
        <f t="shared" si="59"/>
        <v>4.8247431087913881</v>
      </c>
      <c r="AP88" s="74">
        <f t="shared" si="60"/>
        <v>3.402172371742151</v>
      </c>
      <c r="AQ88" s="74">
        <f t="shared" si="61"/>
        <v>3.392369087937853</v>
      </c>
      <c r="AR88" s="74">
        <f t="shared" si="62"/>
        <v>4.2507375089277391</v>
      </c>
      <c r="AS88" s="74">
        <f t="shared" si="63"/>
        <v>2.996397002305919</v>
      </c>
      <c r="AT88" s="74">
        <f t="shared" si="63"/>
        <v>3.0684912826177371</v>
      </c>
      <c r="AU88" s="74">
        <f t="shared" ref="AU88:AU100" si="75">(AC88/K88)*10</f>
        <v>3.4854844827994977</v>
      </c>
      <c r="AV88" s="111">
        <f t="shared" si="65"/>
        <v>3.1770600434328786</v>
      </c>
      <c r="AW88" s="42">
        <f t="shared" si="74"/>
        <v>-8.8488254900763882E-2</v>
      </c>
    </row>
    <row r="89" spans="1:49" ht="20.100000000000001" customHeight="1">
      <c r="A89" s="88" t="s">
        <v>170</v>
      </c>
      <c r="B89" s="90">
        <v>528.41000000000008</v>
      </c>
      <c r="C89" s="61">
        <v>1113.44</v>
      </c>
      <c r="D89" s="61">
        <v>1096.51</v>
      </c>
      <c r="E89" s="61">
        <v>2468.59</v>
      </c>
      <c r="F89" s="61">
        <v>1958.55</v>
      </c>
      <c r="G89" s="61">
        <v>1094.22</v>
      </c>
      <c r="H89" s="61">
        <v>2093.0700000000002</v>
      </c>
      <c r="I89" s="61">
        <v>2097.6400000000003</v>
      </c>
      <c r="J89" s="61">
        <v>2625.5</v>
      </c>
      <c r="K89" s="61">
        <v>5505.98</v>
      </c>
      <c r="L89" s="82">
        <v>8900.4599999999991</v>
      </c>
      <c r="M89" s="42">
        <f t="shared" si="54"/>
        <v>0.61650786962538906</v>
      </c>
      <c r="O89" s="361">
        <f t="shared" si="66"/>
        <v>4.950902990981216E-4</v>
      </c>
      <c r="P89" s="362">
        <f t="shared" si="67"/>
        <v>8.4582077560053719E-4</v>
      </c>
      <c r="Q89" s="362">
        <f t="shared" si="68"/>
        <v>4.2842196165246904E-3</v>
      </c>
      <c r="R89" s="363">
        <f t="shared" si="69"/>
        <v>5.7938771973079402E-3</v>
      </c>
      <c r="T89" s="97">
        <v>138.58499999999998</v>
      </c>
      <c r="U89" s="61">
        <v>225.52199999999999</v>
      </c>
      <c r="V89" s="61">
        <v>220.227</v>
      </c>
      <c r="W89" s="61">
        <v>471.71799999999996</v>
      </c>
      <c r="X89" s="61">
        <v>397.30400000000003</v>
      </c>
      <c r="Y89" s="61">
        <v>229.24699999999999</v>
      </c>
      <c r="Z89" s="61">
        <v>421.11400000000003</v>
      </c>
      <c r="AA89" s="61">
        <v>463.089</v>
      </c>
      <c r="AB89" s="61">
        <v>588.97699999999998</v>
      </c>
      <c r="AC89" s="61">
        <v>1173.903</v>
      </c>
      <c r="AD89" s="38">
        <v>1969.5219999999999</v>
      </c>
      <c r="AE89" s="42">
        <f t="shared" si="55"/>
        <v>0.67775531709178694</v>
      </c>
      <c r="AG89" s="361">
        <f t="shared" si="70"/>
        <v>8.6252348437007391E-4</v>
      </c>
      <c r="AH89" s="362">
        <f t="shared" si="71"/>
        <v>9.6771488255086491E-4</v>
      </c>
      <c r="AI89" s="362">
        <f t="shared" si="72"/>
        <v>4.2470879790329642E-3</v>
      </c>
      <c r="AJ89" s="363">
        <f t="shared" si="73"/>
        <v>5.8866654910603436E-3</v>
      </c>
      <c r="AL89" s="52">
        <f t="shared" si="56"/>
        <v>2.6226793588312098</v>
      </c>
      <c r="AM89" s="74">
        <f t="shared" si="57"/>
        <v>2.0254526512429947</v>
      </c>
      <c r="AN89" s="74">
        <f t="shared" si="58"/>
        <v>2.0084358555781527</v>
      </c>
      <c r="AO89" s="74">
        <f t="shared" si="59"/>
        <v>1.9108803000903345</v>
      </c>
      <c r="AP89" s="74">
        <f t="shared" si="60"/>
        <v>2.0285619463378519</v>
      </c>
      <c r="AQ89" s="74">
        <f t="shared" si="61"/>
        <v>2.0950722889364113</v>
      </c>
      <c r="AR89" s="74">
        <f t="shared" si="62"/>
        <v>2.0119441776911424</v>
      </c>
      <c r="AS89" s="74">
        <f t="shared" si="63"/>
        <v>2.2076667111611141</v>
      </c>
      <c r="AT89" s="74">
        <f t="shared" si="63"/>
        <v>2.2432946105503713</v>
      </c>
      <c r="AU89" s="74">
        <f t="shared" si="75"/>
        <v>2.1320509700362154</v>
      </c>
      <c r="AV89" s="111">
        <f t="shared" si="65"/>
        <v>2.2128316963392907</v>
      </c>
      <c r="AW89" s="42">
        <f t="shared" si="74"/>
        <v>3.7888740671947051E-2</v>
      </c>
    </row>
    <row r="90" spans="1:49" ht="20.100000000000001" customHeight="1">
      <c r="A90" s="88" t="s">
        <v>172</v>
      </c>
      <c r="B90" s="90">
        <v>1906.5300000000002</v>
      </c>
      <c r="C90" s="61">
        <v>2513.6699999999996</v>
      </c>
      <c r="D90" s="61">
        <v>3330.2700000000004</v>
      </c>
      <c r="E90" s="61">
        <v>4193.95</v>
      </c>
      <c r="F90" s="61">
        <v>4715.7000000000007</v>
      </c>
      <c r="G90" s="61">
        <v>7340.76</v>
      </c>
      <c r="H90" s="61">
        <v>8348.82</v>
      </c>
      <c r="I90" s="61">
        <v>6792.22</v>
      </c>
      <c r="J90" s="61">
        <v>6159.630000000001</v>
      </c>
      <c r="K90" s="61">
        <v>8264.36</v>
      </c>
      <c r="L90" s="82">
        <v>7860.2800000000007</v>
      </c>
      <c r="M90" s="42">
        <f t="shared" si="54"/>
        <v>-4.8894288244945752E-2</v>
      </c>
      <c r="O90" s="361">
        <f t="shared" si="66"/>
        <v>1.7863108342755468E-3</v>
      </c>
      <c r="P90" s="362">
        <f t="shared" si="67"/>
        <v>5.6743317766970074E-3</v>
      </c>
      <c r="Q90" s="362">
        <f t="shared" si="68"/>
        <v>6.4305234000163452E-3</v>
      </c>
      <c r="R90" s="363">
        <f t="shared" si="69"/>
        <v>5.1167576795419188E-3</v>
      </c>
      <c r="T90" s="97">
        <v>451.48500000000007</v>
      </c>
      <c r="U90" s="61">
        <v>638.43799999999976</v>
      </c>
      <c r="V90" s="61">
        <v>649.71199999999999</v>
      </c>
      <c r="W90" s="61">
        <v>1013.88</v>
      </c>
      <c r="X90" s="61">
        <v>1173.2110000000002</v>
      </c>
      <c r="Y90" s="61">
        <v>1732.0029999999999</v>
      </c>
      <c r="Z90" s="61">
        <v>1871.2750000000001</v>
      </c>
      <c r="AA90" s="61">
        <v>1608.0900000000001</v>
      </c>
      <c r="AB90" s="61">
        <v>1570.386</v>
      </c>
      <c r="AC90" s="61">
        <v>1890.922</v>
      </c>
      <c r="AD90" s="38">
        <v>1675.155</v>
      </c>
      <c r="AE90" s="42">
        <f t="shared" si="55"/>
        <v>-0.11410676907878804</v>
      </c>
      <c r="AG90" s="361">
        <f t="shared" si="70"/>
        <v>2.8099463530744519E-3</v>
      </c>
      <c r="AH90" s="362">
        <f t="shared" si="71"/>
        <v>7.3112628724595992E-3</v>
      </c>
      <c r="AI90" s="362">
        <f t="shared" si="72"/>
        <v>6.841205870918611E-3</v>
      </c>
      <c r="AJ90" s="363">
        <f t="shared" si="73"/>
        <v>5.0068377660555151E-3</v>
      </c>
      <c r="AL90" s="52">
        <f t="shared" si="56"/>
        <v>2.3680980629730453</v>
      </c>
      <c r="AM90" s="74">
        <f t="shared" si="57"/>
        <v>2.5398640235193954</v>
      </c>
      <c r="AN90" s="74">
        <f t="shared" si="58"/>
        <v>1.9509289036624655</v>
      </c>
      <c r="AO90" s="74">
        <f t="shared" si="59"/>
        <v>2.4174823257311129</v>
      </c>
      <c r="AP90" s="74">
        <f t="shared" si="60"/>
        <v>2.487883029030685</v>
      </c>
      <c r="AQ90" s="74">
        <f t="shared" si="61"/>
        <v>2.3594328107716365</v>
      </c>
      <c r="AR90" s="74">
        <f t="shared" si="62"/>
        <v>2.2413646479382718</v>
      </c>
      <c r="AS90" s="74">
        <f t="shared" si="63"/>
        <v>2.3675469875828523</v>
      </c>
      <c r="AT90" s="74">
        <f t="shared" si="63"/>
        <v>2.5494810564920289</v>
      </c>
      <c r="AU90" s="74">
        <f t="shared" si="75"/>
        <v>2.2880440832683959</v>
      </c>
      <c r="AV90" s="111">
        <f t="shared" si="65"/>
        <v>2.1311645386678335</v>
      </c>
      <c r="AW90" s="42">
        <f t="shared" si="74"/>
        <v>-6.8564913476870229E-2</v>
      </c>
    </row>
    <row r="91" spans="1:49" ht="20.100000000000001" customHeight="1">
      <c r="A91" s="88" t="s">
        <v>174</v>
      </c>
      <c r="B91" s="90">
        <v>75.680000000000007</v>
      </c>
      <c r="C91" s="61">
        <v>129.91999999999999</v>
      </c>
      <c r="D91" s="61">
        <v>72.81</v>
      </c>
      <c r="E91" s="61">
        <v>243.35999999999999</v>
      </c>
      <c r="F91" s="61">
        <v>307.35999999999996</v>
      </c>
      <c r="G91" s="61">
        <v>1058.2700000000002</v>
      </c>
      <c r="H91" s="61">
        <v>1967.5700000000002</v>
      </c>
      <c r="I91" s="61">
        <v>2927.2999999999997</v>
      </c>
      <c r="J91" s="61">
        <v>2337.41</v>
      </c>
      <c r="K91" s="61">
        <v>7193.01</v>
      </c>
      <c r="L91" s="82">
        <v>5390.56</v>
      </c>
      <c r="M91" s="42">
        <f t="shared" si="54"/>
        <v>-0.2505835526434691</v>
      </c>
      <c r="O91" s="361">
        <f t="shared" si="66"/>
        <v>7.0907881826130919E-5</v>
      </c>
      <c r="P91" s="362">
        <f t="shared" si="67"/>
        <v>8.1803179634331365E-4</v>
      </c>
      <c r="Q91" s="362">
        <f t="shared" si="68"/>
        <v>5.5969027391778153E-3</v>
      </c>
      <c r="R91" s="363">
        <f t="shared" si="69"/>
        <v>3.5090593817308654E-3</v>
      </c>
      <c r="T91" s="97">
        <v>23.396000000000001</v>
      </c>
      <c r="U91" s="61">
        <v>58.956000000000003</v>
      </c>
      <c r="V91" s="61">
        <v>25.286999999999999</v>
      </c>
      <c r="W91" s="61">
        <v>109.81599999999999</v>
      </c>
      <c r="X91" s="61">
        <v>84.733999999999995</v>
      </c>
      <c r="Y91" s="61">
        <v>253.011</v>
      </c>
      <c r="Z91" s="61">
        <v>397.92599999999993</v>
      </c>
      <c r="AA91" s="61">
        <v>496.81299999999999</v>
      </c>
      <c r="AB91" s="61">
        <v>430.67099999999999</v>
      </c>
      <c r="AC91" s="61">
        <v>1221.461</v>
      </c>
      <c r="AD91" s="38">
        <v>1165.3429999999998</v>
      </c>
      <c r="AE91" s="42">
        <f t="shared" si="55"/>
        <v>-4.5943341621222586E-2</v>
      </c>
      <c r="AG91" s="361">
        <f t="shared" si="70"/>
        <v>1.4561171440143054E-4</v>
      </c>
      <c r="AH91" s="362">
        <f t="shared" si="71"/>
        <v>1.0680292878383442E-3</v>
      </c>
      <c r="AI91" s="362">
        <f t="shared" si="72"/>
        <v>4.4191490523131666E-3</v>
      </c>
      <c r="AJ91" s="363">
        <f t="shared" si="73"/>
        <v>3.4830707264751209E-3</v>
      </c>
      <c r="AL91" s="52">
        <f t="shared" si="56"/>
        <v>3.0914376321353068</v>
      </c>
      <c r="AM91" s="74">
        <f t="shared" si="57"/>
        <v>4.5378694581280792</v>
      </c>
      <c r="AN91" s="74">
        <f t="shared" si="58"/>
        <v>3.473011948908117</v>
      </c>
      <c r="AO91" s="74">
        <f t="shared" si="59"/>
        <v>4.5124917817225505</v>
      </c>
      <c r="AP91" s="74">
        <f t="shared" si="60"/>
        <v>2.7568323789692872</v>
      </c>
      <c r="AQ91" s="74">
        <f t="shared" si="61"/>
        <v>2.390798189497954</v>
      </c>
      <c r="AR91" s="74">
        <f t="shared" si="62"/>
        <v>2.0224235986521442</v>
      </c>
      <c r="AS91" s="74">
        <f t="shared" si="63"/>
        <v>1.6971714549243331</v>
      </c>
      <c r="AT91" s="74">
        <f t="shared" si="63"/>
        <v>1.8425137224534849</v>
      </c>
      <c r="AU91" s="74">
        <f t="shared" si="75"/>
        <v>1.6981222047515574</v>
      </c>
      <c r="AV91" s="111">
        <f t="shared" si="65"/>
        <v>2.1618217773292567</v>
      </c>
      <c r="AW91" s="42">
        <f t="shared" si="74"/>
        <v>0.27306607927286397</v>
      </c>
    </row>
    <row r="92" spans="1:49" ht="20.100000000000001" customHeight="1">
      <c r="A92" s="88" t="s">
        <v>169</v>
      </c>
      <c r="B92" s="90">
        <v>517.92000000000007</v>
      </c>
      <c r="C92" s="61">
        <v>522.97</v>
      </c>
      <c r="D92" s="61">
        <v>571.70000000000005</v>
      </c>
      <c r="E92" s="61">
        <v>790.81000000000006</v>
      </c>
      <c r="F92" s="61">
        <v>899.46999999999991</v>
      </c>
      <c r="G92" s="61">
        <v>834.18000000000006</v>
      </c>
      <c r="H92" s="61">
        <v>1253.9900000000002</v>
      </c>
      <c r="I92" s="61">
        <v>1497.7699999999998</v>
      </c>
      <c r="J92" s="61">
        <v>1561.75</v>
      </c>
      <c r="K92" s="61">
        <v>1859.9699999999998</v>
      </c>
      <c r="L92" s="82">
        <v>622.88999999999987</v>
      </c>
      <c r="M92" s="42">
        <f t="shared" si="54"/>
        <v>-0.66510750173389899</v>
      </c>
      <c r="O92" s="361">
        <f t="shared" si="66"/>
        <v>4.8526176209553025E-4</v>
      </c>
      <c r="P92" s="362">
        <f t="shared" si="67"/>
        <v>6.4481253732380712E-4</v>
      </c>
      <c r="Q92" s="362">
        <f t="shared" si="68"/>
        <v>1.4472482573760581E-3</v>
      </c>
      <c r="R92" s="363">
        <f t="shared" si="69"/>
        <v>4.054788367602509E-4</v>
      </c>
      <c r="T92" s="97">
        <v>961.60700000000008</v>
      </c>
      <c r="U92" s="61">
        <v>991.34800000000018</v>
      </c>
      <c r="V92" s="61">
        <v>1026.0909999999999</v>
      </c>
      <c r="W92" s="61">
        <v>1392.116</v>
      </c>
      <c r="X92" s="61">
        <v>1413.9680000000001</v>
      </c>
      <c r="Y92" s="61">
        <v>1674.9470000000001</v>
      </c>
      <c r="Z92" s="61">
        <v>1790.33</v>
      </c>
      <c r="AA92" s="61">
        <v>2602.3959999999993</v>
      </c>
      <c r="AB92" s="61">
        <v>2816.991</v>
      </c>
      <c r="AC92" s="61">
        <v>3367.2180000000003</v>
      </c>
      <c r="AD92" s="38">
        <v>1128.8800000000001</v>
      </c>
      <c r="AE92" s="42">
        <f t="shared" si="55"/>
        <v>-0.66474401122826021</v>
      </c>
      <c r="AG92" s="361">
        <f t="shared" si="70"/>
        <v>5.9848368888022066E-3</v>
      </c>
      <c r="AH92" s="362">
        <f t="shared" si="71"/>
        <v>7.0704137431849652E-3</v>
      </c>
      <c r="AI92" s="362">
        <f t="shared" si="72"/>
        <v>1.2182327748189946E-2</v>
      </c>
      <c r="AJ92" s="363">
        <f t="shared" si="73"/>
        <v>3.3740871843768189E-3</v>
      </c>
      <c r="AL92" s="52">
        <f t="shared" si="56"/>
        <v>18.566709144269385</v>
      </c>
      <c r="AM92" s="74">
        <f t="shared" si="57"/>
        <v>18.956116029600171</v>
      </c>
      <c r="AN92" s="74">
        <f t="shared" si="58"/>
        <v>17.94806716809515</v>
      </c>
      <c r="AO92" s="74">
        <f t="shared" si="59"/>
        <v>17.60367218421618</v>
      </c>
      <c r="AP92" s="74">
        <f t="shared" si="60"/>
        <v>15.720012896483485</v>
      </c>
      <c r="AQ92" s="74">
        <f t="shared" si="61"/>
        <v>20.07896377280683</v>
      </c>
      <c r="AR92" s="74">
        <f t="shared" si="62"/>
        <v>14.277067600220095</v>
      </c>
      <c r="AS92" s="74">
        <f t="shared" si="63"/>
        <v>17.375137704721016</v>
      </c>
      <c r="AT92" s="74">
        <f t="shared" si="63"/>
        <v>18.03740035216904</v>
      </c>
      <c r="AU92" s="74">
        <f t="shared" si="75"/>
        <v>18.103614574428622</v>
      </c>
      <c r="AV92" s="111">
        <f t="shared" si="65"/>
        <v>18.123264139735753</v>
      </c>
      <c r="AW92" s="42">
        <f t="shared" si="74"/>
        <v>1.0853945893703062E-3</v>
      </c>
    </row>
    <row r="93" spans="1:49" ht="20.100000000000001" customHeight="1">
      <c r="A93" s="88" t="s">
        <v>173</v>
      </c>
      <c r="B93" s="90">
        <v>228.67999999999998</v>
      </c>
      <c r="C93" s="61">
        <v>268.83</v>
      </c>
      <c r="D93" s="61">
        <v>664.3900000000001</v>
      </c>
      <c r="E93" s="61">
        <v>543.71</v>
      </c>
      <c r="F93" s="61">
        <v>437.78000000000003</v>
      </c>
      <c r="G93" s="61">
        <v>486.09</v>
      </c>
      <c r="H93" s="61">
        <v>328.24</v>
      </c>
      <c r="I93" s="61">
        <v>369.26000000000005</v>
      </c>
      <c r="J93" s="61">
        <v>229.12</v>
      </c>
      <c r="K93" s="61">
        <v>338.90000000000003</v>
      </c>
      <c r="L93" s="82">
        <v>1189.5800000000002</v>
      </c>
      <c r="M93" s="42">
        <f t="shared" si="54"/>
        <v>2.5101209796400119</v>
      </c>
      <c r="O93" s="361">
        <f t="shared" si="66"/>
        <v>2.1426023276955095E-4</v>
      </c>
      <c r="P93" s="362">
        <f t="shared" si="67"/>
        <v>3.7574255708327858E-4</v>
      </c>
      <c r="Q93" s="362">
        <f t="shared" si="68"/>
        <v>2.63699110429064E-4</v>
      </c>
      <c r="R93" s="363">
        <f t="shared" si="69"/>
        <v>7.7437350837749751E-4</v>
      </c>
      <c r="T93" s="97">
        <v>128.09</v>
      </c>
      <c r="U93" s="61">
        <v>176.37100000000001</v>
      </c>
      <c r="V93" s="61">
        <v>239.38200000000001</v>
      </c>
      <c r="W93" s="61">
        <v>240.35999999999996</v>
      </c>
      <c r="X93" s="61">
        <v>204.07799999999997</v>
      </c>
      <c r="Y93" s="61">
        <v>197.90099999999998</v>
      </c>
      <c r="Z93" s="61">
        <v>147.989</v>
      </c>
      <c r="AA93" s="61">
        <v>152.87899999999996</v>
      </c>
      <c r="AB93" s="61">
        <v>157.51399999999998</v>
      </c>
      <c r="AC93" s="61">
        <v>176.79899999999998</v>
      </c>
      <c r="AD93" s="38">
        <v>877.45100000000002</v>
      </c>
      <c r="AE93" s="42">
        <f t="shared" si="55"/>
        <v>3.9629862159853855</v>
      </c>
      <c r="AG93" s="361">
        <f t="shared" si="70"/>
        <v>7.9720484260896039E-4</v>
      </c>
      <c r="AH93" s="362">
        <f t="shared" si="71"/>
        <v>8.3539476185816482E-4</v>
      </c>
      <c r="AI93" s="362">
        <f t="shared" si="72"/>
        <v>6.3964476417987593E-4</v>
      </c>
      <c r="AJ93" s="363">
        <f t="shared" si="73"/>
        <v>2.6225960013629649E-3</v>
      </c>
      <c r="AL93" s="52">
        <f t="shared" si="56"/>
        <v>5.6012768934755996</v>
      </c>
      <c r="AM93" s="74">
        <f t="shared" si="57"/>
        <v>6.5606889112078273</v>
      </c>
      <c r="AN93" s="74">
        <f t="shared" si="58"/>
        <v>3.6030343623474161</v>
      </c>
      <c r="AO93" s="74">
        <f t="shared" si="59"/>
        <v>4.4207389968917248</v>
      </c>
      <c r="AP93" s="74">
        <f t="shared" si="60"/>
        <v>4.6616565398145173</v>
      </c>
      <c r="AQ93" s="74">
        <f t="shared" si="61"/>
        <v>4.0712830957230137</v>
      </c>
      <c r="AR93" s="74">
        <f t="shared" si="62"/>
        <v>4.5085608091640257</v>
      </c>
      <c r="AS93" s="74">
        <f t="shared" si="63"/>
        <v>4.1401451551752135</v>
      </c>
      <c r="AT93" s="74">
        <f t="shared" si="63"/>
        <v>6.8747381284916189</v>
      </c>
      <c r="AU93" s="74">
        <f t="shared" si="75"/>
        <v>5.216848627913838</v>
      </c>
      <c r="AV93" s="111">
        <f t="shared" si="65"/>
        <v>7.3761411590645434</v>
      </c>
      <c r="AW93" s="42">
        <f t="shared" si="74"/>
        <v>0.4139074535528901</v>
      </c>
    </row>
    <row r="94" spans="1:49" ht="20.100000000000001" customHeight="1">
      <c r="A94" s="88" t="s">
        <v>177</v>
      </c>
      <c r="B94" s="90">
        <v>103.5</v>
      </c>
      <c r="C94" s="61">
        <v>75.210000000000008</v>
      </c>
      <c r="D94" s="61">
        <v>0.18</v>
      </c>
      <c r="E94" s="61">
        <v>13.96</v>
      </c>
      <c r="F94" s="61">
        <v>13.15</v>
      </c>
      <c r="G94" s="61">
        <v>13.06</v>
      </c>
      <c r="H94" s="61">
        <v>662.48</v>
      </c>
      <c r="I94" s="61">
        <v>212</v>
      </c>
      <c r="J94" s="61">
        <v>212.10000000000002</v>
      </c>
      <c r="K94" s="61">
        <v>1487.21</v>
      </c>
      <c r="L94" s="82">
        <v>4225.2800000000007</v>
      </c>
      <c r="M94" s="42">
        <f t="shared" si="54"/>
        <v>1.8410782606356872</v>
      </c>
      <c r="O94" s="361">
        <f t="shared" si="66"/>
        <v>9.6973649167607685E-5</v>
      </c>
      <c r="P94" s="362">
        <f t="shared" si="67"/>
        <v>1.0095245315697956E-5</v>
      </c>
      <c r="Q94" s="362">
        <f t="shared" si="68"/>
        <v>1.1572025789944179E-3</v>
      </c>
      <c r="R94" s="363">
        <f t="shared" si="69"/>
        <v>2.7505042935130658E-3</v>
      </c>
      <c r="T94" s="97">
        <v>10.209</v>
      </c>
      <c r="U94" s="61">
        <v>20.013000000000002</v>
      </c>
      <c r="V94" s="61">
        <v>0.111</v>
      </c>
      <c r="W94" s="61">
        <v>4.4320000000000004</v>
      </c>
      <c r="X94" s="61">
        <v>4.2549999999999999</v>
      </c>
      <c r="Y94" s="61">
        <v>4.5120000000000005</v>
      </c>
      <c r="Z94" s="61">
        <v>67.927999999999997</v>
      </c>
      <c r="AA94" s="61">
        <v>57.245999999999995</v>
      </c>
      <c r="AB94" s="61">
        <v>63.251999999999995</v>
      </c>
      <c r="AC94" s="61">
        <v>323.87200000000001</v>
      </c>
      <c r="AD94" s="38">
        <v>800.01200000000006</v>
      </c>
      <c r="AE94" s="42">
        <f t="shared" si="55"/>
        <v>1.4701487007212726</v>
      </c>
      <c r="AG94" s="361">
        <f t="shared" si="70"/>
        <v>6.3538638755522502E-5</v>
      </c>
      <c r="AH94" s="362">
        <f t="shared" si="71"/>
        <v>1.9046397772138798E-5</v>
      </c>
      <c r="AI94" s="362">
        <f t="shared" si="72"/>
        <v>1.1717432172380208E-3</v>
      </c>
      <c r="AJ94" s="363">
        <f t="shared" si="73"/>
        <v>2.391140100407189E-3</v>
      </c>
      <c r="AL94" s="52">
        <f t="shared" si="56"/>
        <v>0.98637681159420287</v>
      </c>
      <c r="AM94" s="74">
        <f t="shared" si="57"/>
        <v>2.6609493418428398</v>
      </c>
      <c r="AN94" s="74">
        <f t="shared" si="58"/>
        <v>6.166666666666667</v>
      </c>
      <c r="AO94" s="74">
        <f t="shared" si="59"/>
        <v>3.1747851002865328</v>
      </c>
      <c r="AP94" s="74">
        <f t="shared" si="60"/>
        <v>3.2357414448669197</v>
      </c>
      <c r="AQ94" s="74">
        <f t="shared" si="61"/>
        <v>3.4548238897396635</v>
      </c>
      <c r="AR94" s="74">
        <f t="shared" si="62"/>
        <v>1.0253592561284868</v>
      </c>
      <c r="AS94" s="74">
        <f t="shared" si="63"/>
        <v>2.7002830188679243</v>
      </c>
      <c r="AT94" s="74">
        <f t="shared" si="63"/>
        <v>2.9821782178217813</v>
      </c>
      <c r="AU94" s="74">
        <f t="shared" si="75"/>
        <v>2.1777153192891388</v>
      </c>
      <c r="AV94" s="111">
        <f t="shared" si="65"/>
        <v>1.8933940472584063</v>
      </c>
      <c r="AW94" s="42">
        <f t="shared" si="74"/>
        <v>-0.13055943057035668</v>
      </c>
    </row>
    <row r="95" spans="1:49" ht="20.100000000000001" customHeight="1">
      <c r="A95" s="88" t="s">
        <v>184</v>
      </c>
      <c r="B95" s="90">
        <v>19.350000000000001</v>
      </c>
      <c r="C95" s="61">
        <v>11.25</v>
      </c>
      <c r="D95" s="61">
        <v>57.38</v>
      </c>
      <c r="E95" s="61">
        <v>77.14</v>
      </c>
      <c r="F95" s="61">
        <v>27.9</v>
      </c>
      <c r="G95" s="61">
        <v>137.70000000000002</v>
      </c>
      <c r="H95" s="61">
        <v>213.58999999999997</v>
      </c>
      <c r="I95" s="61">
        <v>624.06999999999994</v>
      </c>
      <c r="J95" s="61">
        <v>5378.54</v>
      </c>
      <c r="K95" s="61">
        <v>9700.27</v>
      </c>
      <c r="L95" s="82">
        <v>4701.04</v>
      </c>
      <c r="M95" s="42">
        <f t="shared" si="54"/>
        <v>-0.51537019072664991</v>
      </c>
      <c r="O95" s="361">
        <f t="shared" si="66"/>
        <v>1.8129856148726656E-5</v>
      </c>
      <c r="P95" s="362">
        <f t="shared" si="67"/>
        <v>1.0644067993657034E-4</v>
      </c>
      <c r="Q95" s="362">
        <f t="shared" si="68"/>
        <v>7.5478092945462866E-3</v>
      </c>
      <c r="R95" s="363">
        <f t="shared" si="69"/>
        <v>3.0602068274709986E-3</v>
      </c>
      <c r="T95" s="97">
        <v>4.1069999999999993</v>
      </c>
      <c r="U95" s="61">
        <v>2.282</v>
      </c>
      <c r="V95" s="61">
        <v>7.8040000000000003</v>
      </c>
      <c r="W95" s="61">
        <v>17.059000000000001</v>
      </c>
      <c r="X95" s="61">
        <v>6.2780000000000005</v>
      </c>
      <c r="Y95" s="61">
        <v>21.039000000000001</v>
      </c>
      <c r="Z95" s="61">
        <v>25.431000000000001</v>
      </c>
      <c r="AA95" s="61">
        <v>85.212000000000018</v>
      </c>
      <c r="AB95" s="61">
        <v>516.10900000000004</v>
      </c>
      <c r="AC95" s="61">
        <v>1276.348</v>
      </c>
      <c r="AD95" s="38">
        <v>678.40099999999984</v>
      </c>
      <c r="AE95" s="42">
        <f t="shared" si="55"/>
        <v>-0.46848273354915754</v>
      </c>
      <c r="AG95" s="361">
        <f t="shared" si="70"/>
        <v>2.5561092111757357E-5</v>
      </c>
      <c r="AH95" s="362">
        <f t="shared" si="71"/>
        <v>8.8811427909580708E-5</v>
      </c>
      <c r="AI95" s="362">
        <f t="shared" si="72"/>
        <v>4.6177258665006955E-3</v>
      </c>
      <c r="AJ95" s="363">
        <f t="shared" si="73"/>
        <v>2.0276593791797334E-3</v>
      </c>
      <c r="AL95" s="52">
        <f t="shared" si="56"/>
        <v>2.1224806201550384</v>
      </c>
      <c r="AM95" s="74">
        <f t="shared" si="57"/>
        <v>2.0284444444444443</v>
      </c>
      <c r="AN95" s="74">
        <f t="shared" si="58"/>
        <v>1.3600557685604739</v>
      </c>
      <c r="AO95" s="74">
        <f t="shared" si="59"/>
        <v>2.2114337568058078</v>
      </c>
      <c r="AP95" s="74">
        <f t="shared" si="60"/>
        <v>2.2501792114695345</v>
      </c>
      <c r="AQ95" s="74">
        <f t="shared" si="61"/>
        <v>1.5278867102396512</v>
      </c>
      <c r="AR95" s="74">
        <f t="shared" si="62"/>
        <v>1.1906456294770358</v>
      </c>
      <c r="AS95" s="74">
        <f t="shared" si="63"/>
        <v>1.3654237505408051</v>
      </c>
      <c r="AT95" s="74">
        <f t="shared" si="63"/>
        <v>0.95957081289718038</v>
      </c>
      <c r="AU95" s="74">
        <f t="shared" si="75"/>
        <v>1.3157860554396938</v>
      </c>
      <c r="AV95" s="111">
        <f t="shared" si="65"/>
        <v>1.443087061586372</v>
      </c>
      <c r="AW95" s="42">
        <f t="shared" si="74"/>
        <v>9.6749016012438446E-2</v>
      </c>
    </row>
    <row r="96" spans="1:49" ht="20.100000000000001" customHeight="1">
      <c r="A96" s="88" t="s">
        <v>175</v>
      </c>
      <c r="B96" s="90">
        <v>1465.2700000000002</v>
      </c>
      <c r="C96" s="61">
        <v>1583.7899999999997</v>
      </c>
      <c r="D96" s="61">
        <v>800.49</v>
      </c>
      <c r="E96" s="61">
        <v>776.51</v>
      </c>
      <c r="F96" s="61">
        <v>961.28</v>
      </c>
      <c r="G96" s="61">
        <v>1113.3599999999999</v>
      </c>
      <c r="H96" s="61">
        <v>1109.04</v>
      </c>
      <c r="I96" s="61">
        <v>1721.7199999999998</v>
      </c>
      <c r="J96" s="61">
        <v>1814.6899999999998</v>
      </c>
      <c r="K96" s="61">
        <v>2270.71</v>
      </c>
      <c r="L96" s="82">
        <v>2006.2</v>
      </c>
      <c r="M96" s="42">
        <f t="shared" si="54"/>
        <v>-0.11648779456645718</v>
      </c>
      <c r="O96" s="361">
        <f t="shared" si="66"/>
        <v>1.3728751586069617E-3</v>
      </c>
      <c r="P96" s="362">
        <f t="shared" si="67"/>
        <v>8.6061579821481425E-4</v>
      </c>
      <c r="Q96" s="362">
        <f t="shared" si="68"/>
        <v>1.7668462881156089E-3</v>
      </c>
      <c r="R96" s="363">
        <f t="shared" si="69"/>
        <v>1.3059635606743013E-3</v>
      </c>
      <c r="T96" s="97">
        <v>351.15299999999996</v>
      </c>
      <c r="U96" s="61">
        <v>395.59400000000011</v>
      </c>
      <c r="V96" s="61">
        <v>201.49100000000001</v>
      </c>
      <c r="W96" s="61">
        <v>234.357</v>
      </c>
      <c r="X96" s="61">
        <v>252.595</v>
      </c>
      <c r="Y96" s="61">
        <v>352.88200000000001</v>
      </c>
      <c r="Z96" s="61">
        <v>334.00300000000004</v>
      </c>
      <c r="AA96" s="61">
        <v>569.47900000000004</v>
      </c>
      <c r="AB96" s="61">
        <v>558.37199999999996</v>
      </c>
      <c r="AC96" s="61">
        <v>730.99200000000008</v>
      </c>
      <c r="AD96" s="38">
        <v>666.67400000000009</v>
      </c>
      <c r="AE96" s="42">
        <f t="shared" si="55"/>
        <v>-8.7987283034561228E-2</v>
      </c>
      <c r="AG96" s="361">
        <f t="shared" si="70"/>
        <v>2.1855013825955519E-3</v>
      </c>
      <c r="AH96" s="362">
        <f t="shared" si="71"/>
        <v>1.4896123534193003E-3</v>
      </c>
      <c r="AI96" s="362">
        <f t="shared" si="72"/>
        <v>2.644671098011731E-3</v>
      </c>
      <c r="AJ96" s="363">
        <f t="shared" si="73"/>
        <v>1.9926087799918783E-3</v>
      </c>
      <c r="AL96" s="52">
        <f t="shared" si="56"/>
        <v>2.3965071283790698</v>
      </c>
      <c r="AM96" s="74">
        <f t="shared" si="57"/>
        <v>2.4977680121733323</v>
      </c>
      <c r="AN96" s="74">
        <f t="shared" si="58"/>
        <v>2.5170957788354635</v>
      </c>
      <c r="AO96" s="74">
        <f t="shared" si="59"/>
        <v>3.0180809004391445</v>
      </c>
      <c r="AP96" s="74">
        <f t="shared" si="60"/>
        <v>2.627694324234354</v>
      </c>
      <c r="AQ96" s="74">
        <f t="shared" si="61"/>
        <v>3.1695228856793851</v>
      </c>
      <c r="AR96" s="74">
        <f t="shared" si="62"/>
        <v>3.01164069826156</v>
      </c>
      <c r="AS96" s="74">
        <f t="shared" si="63"/>
        <v>3.3076168018028489</v>
      </c>
      <c r="AT96" s="74">
        <f t="shared" si="63"/>
        <v>3.0769552926395143</v>
      </c>
      <c r="AU96" s="74">
        <f t="shared" si="75"/>
        <v>3.2192221816083961</v>
      </c>
      <c r="AV96" s="111">
        <f t="shared" si="65"/>
        <v>3.3230684876881673</v>
      </c>
      <c r="AW96" s="42">
        <f t="shared" si="74"/>
        <v>3.225819785693923E-2</v>
      </c>
    </row>
    <row r="97" spans="1:49" ht="20.100000000000001" customHeight="1">
      <c r="A97" s="88" t="s">
        <v>185</v>
      </c>
      <c r="B97" s="90">
        <v>100.73</v>
      </c>
      <c r="C97" s="61">
        <v>60.669999999999995</v>
      </c>
      <c r="D97" s="61">
        <v>290.50000000000006</v>
      </c>
      <c r="E97" s="61">
        <v>271.07</v>
      </c>
      <c r="F97" s="61">
        <v>710.48</v>
      </c>
      <c r="G97" s="61">
        <v>759.64999999999986</v>
      </c>
      <c r="H97" s="61">
        <v>674.32999999999993</v>
      </c>
      <c r="I97" s="61">
        <v>316.70000000000005</v>
      </c>
      <c r="J97" s="61">
        <v>465.74</v>
      </c>
      <c r="K97" s="61">
        <v>793.26</v>
      </c>
      <c r="L97" s="82">
        <v>1967.12</v>
      </c>
      <c r="M97" s="42">
        <f t="shared" si="54"/>
        <v>1.4797922497037541</v>
      </c>
      <c r="O97" s="361">
        <f t="shared" si="66"/>
        <v>9.437831575510263E-5</v>
      </c>
      <c r="P97" s="362">
        <f t="shared" si="67"/>
        <v>5.8720161593184912E-4</v>
      </c>
      <c r="Q97" s="362">
        <f t="shared" si="68"/>
        <v>6.1723799450858451E-4</v>
      </c>
      <c r="R97" s="363">
        <f t="shared" si="69"/>
        <v>1.2805238956602688E-3</v>
      </c>
      <c r="T97" s="97">
        <v>37.650000000000006</v>
      </c>
      <c r="U97" s="61">
        <v>28.612000000000005</v>
      </c>
      <c r="V97" s="61">
        <v>88.307000000000002</v>
      </c>
      <c r="W97" s="61">
        <v>91.22699999999999</v>
      </c>
      <c r="X97" s="61">
        <v>144.07100000000003</v>
      </c>
      <c r="Y97" s="61">
        <v>199.84100000000001</v>
      </c>
      <c r="Z97" s="61">
        <v>178.83199999999999</v>
      </c>
      <c r="AA97" s="61">
        <v>122.828</v>
      </c>
      <c r="AB97" s="61">
        <v>164.04</v>
      </c>
      <c r="AC97" s="61">
        <v>298.35900000000004</v>
      </c>
      <c r="AD97" s="38">
        <v>642.45900000000006</v>
      </c>
      <c r="AE97" s="42">
        <f t="shared" si="55"/>
        <v>1.1533085980312308</v>
      </c>
      <c r="AG97" s="361">
        <f t="shared" si="70"/>
        <v>2.343255704912746E-4</v>
      </c>
      <c r="AH97" s="362">
        <f t="shared" si="71"/>
        <v>8.4358403749600834E-4</v>
      </c>
      <c r="AI97" s="362">
        <f t="shared" si="72"/>
        <v>1.0794392060811636E-3</v>
      </c>
      <c r="AJ97" s="363">
        <f t="shared" si="73"/>
        <v>1.9202330437137222E-3</v>
      </c>
      <c r="AL97" s="52">
        <f t="shared" si="56"/>
        <v>3.7377146828154477</v>
      </c>
      <c r="AM97" s="74">
        <f t="shared" si="57"/>
        <v>4.7160046151310384</v>
      </c>
      <c r="AN97" s="74">
        <f t="shared" si="58"/>
        <v>3.0398278829604126</v>
      </c>
      <c r="AO97" s="74">
        <f t="shared" si="59"/>
        <v>3.365440661083853</v>
      </c>
      <c r="AP97" s="74">
        <f t="shared" si="60"/>
        <v>2.0277981083211354</v>
      </c>
      <c r="AQ97" s="74">
        <f t="shared" si="61"/>
        <v>2.6306983479233863</v>
      </c>
      <c r="AR97" s="74">
        <f t="shared" si="62"/>
        <v>2.6519953138670975</v>
      </c>
      <c r="AS97" s="74">
        <f t="shared" si="63"/>
        <v>3.878370697821282</v>
      </c>
      <c r="AT97" s="74">
        <f t="shared" si="63"/>
        <v>3.5221368145317129</v>
      </c>
      <c r="AU97" s="74">
        <f t="shared" si="75"/>
        <v>3.7611754027683237</v>
      </c>
      <c r="AV97" s="111">
        <f t="shared" si="65"/>
        <v>3.265987840091098</v>
      </c>
      <c r="AW97" s="42">
        <f t="shared" si="74"/>
        <v>-0.13165766273829047</v>
      </c>
    </row>
    <row r="98" spans="1:49" ht="20.100000000000001" customHeight="1">
      <c r="A98" s="88" t="s">
        <v>178</v>
      </c>
      <c r="B98" s="90">
        <v>3671.3800000000006</v>
      </c>
      <c r="C98" s="61">
        <v>3376.9600000000005</v>
      </c>
      <c r="D98" s="61">
        <v>3326.24</v>
      </c>
      <c r="E98" s="61">
        <v>3671.7199999999993</v>
      </c>
      <c r="F98" s="61">
        <v>3827.6800000000007</v>
      </c>
      <c r="G98" s="61">
        <v>4540.5199999999995</v>
      </c>
      <c r="H98" s="61">
        <v>2713.14</v>
      </c>
      <c r="I98" s="61">
        <v>3146.5900000000006</v>
      </c>
      <c r="J98" s="61">
        <v>1698.11</v>
      </c>
      <c r="K98" s="61">
        <v>2093.9199999999996</v>
      </c>
      <c r="L98" s="82">
        <v>910.7399999999999</v>
      </c>
      <c r="M98" s="42">
        <f t="shared" si="54"/>
        <v>-0.56505501642851685</v>
      </c>
      <c r="O98" s="361">
        <f t="shared" si="66"/>
        <v>3.4398755176905465E-3</v>
      </c>
      <c r="P98" s="362">
        <f t="shared" si="67"/>
        <v>3.5097751348264067E-3</v>
      </c>
      <c r="Q98" s="362">
        <f t="shared" si="68"/>
        <v>1.6292854568003114E-3</v>
      </c>
      <c r="R98" s="363">
        <f t="shared" si="69"/>
        <v>5.928587644544477E-4</v>
      </c>
      <c r="T98" s="97">
        <v>1136.3879999999999</v>
      </c>
      <c r="U98" s="61">
        <v>1313.4180000000003</v>
      </c>
      <c r="V98" s="61">
        <v>1565.171</v>
      </c>
      <c r="W98" s="61">
        <v>1301.8920000000003</v>
      </c>
      <c r="X98" s="61">
        <v>1192.2370000000001</v>
      </c>
      <c r="Y98" s="61">
        <v>1325.1710000000003</v>
      </c>
      <c r="Z98" s="61">
        <v>1381.7140000000002</v>
      </c>
      <c r="AA98" s="61">
        <v>1089.8519999999999</v>
      </c>
      <c r="AB98" s="61">
        <v>725.60300000000007</v>
      </c>
      <c r="AC98" s="61">
        <v>814.12199999999996</v>
      </c>
      <c r="AD98" s="38">
        <v>569.95699999999999</v>
      </c>
      <c r="AE98" s="42">
        <f t="shared" si="55"/>
        <v>-0.29991205249336089</v>
      </c>
      <c r="AG98" s="361">
        <f t="shared" si="70"/>
        <v>7.0726365577540107E-3</v>
      </c>
      <c r="AH98" s="362">
        <f t="shared" si="71"/>
        <v>5.5939126733384192E-3</v>
      </c>
      <c r="AI98" s="362">
        <f t="shared" si="72"/>
        <v>2.9454288469032575E-3</v>
      </c>
      <c r="AJ98" s="363">
        <f t="shared" si="73"/>
        <v>1.7035332447610538E-3</v>
      </c>
      <c r="AL98" s="52">
        <f t="shared" si="56"/>
        <v>3.0952611824436582</v>
      </c>
      <c r="AM98" s="74">
        <f t="shared" si="57"/>
        <v>3.8893501847815792</v>
      </c>
      <c r="AN98" s="74">
        <f t="shared" si="58"/>
        <v>4.7055263600942805</v>
      </c>
      <c r="AO98" s="74">
        <f t="shared" si="59"/>
        <v>3.5457278877474332</v>
      </c>
      <c r="AP98" s="74">
        <f t="shared" si="60"/>
        <v>3.1147770973540108</v>
      </c>
      <c r="AQ98" s="74">
        <f t="shared" si="61"/>
        <v>2.9185445719873506</v>
      </c>
      <c r="AR98" s="74">
        <f t="shared" si="62"/>
        <v>5.0926749080401308</v>
      </c>
      <c r="AS98" s="74">
        <f t="shared" si="63"/>
        <v>3.4635971003530797</v>
      </c>
      <c r="AT98" s="74">
        <f t="shared" si="63"/>
        <v>4.2730035156733077</v>
      </c>
      <c r="AU98" s="74">
        <f t="shared" si="75"/>
        <v>3.8880281959196155</v>
      </c>
      <c r="AV98" s="111">
        <f t="shared" si="65"/>
        <v>6.2581746711465414</v>
      </c>
      <c r="AW98" s="42">
        <f t="shared" si="74"/>
        <v>0.60960115405395798</v>
      </c>
    </row>
    <row r="99" spans="1:49" ht="20.100000000000001" customHeight="1" thickBot="1">
      <c r="A99" s="48" t="s">
        <v>33</v>
      </c>
      <c r="B99" s="91">
        <f t="shared" ref="B99:J99" si="76">B100-SUM(B72:B98)</f>
        <v>21475.249999999884</v>
      </c>
      <c r="C99" s="67">
        <f t="shared" si="76"/>
        <v>25062.170000000391</v>
      </c>
      <c r="D99" s="67">
        <f t="shared" si="76"/>
        <v>31408.660000000382</v>
      </c>
      <c r="E99" s="67">
        <f t="shared" si="76"/>
        <v>28856.889999999898</v>
      </c>
      <c r="F99" s="67">
        <f t="shared" si="76"/>
        <v>30948.390000000596</v>
      </c>
      <c r="G99" s="67">
        <f t="shared" si="76"/>
        <v>34632.780000000494</v>
      </c>
      <c r="H99" s="67">
        <f t="shared" si="76"/>
        <v>31433.89000000013</v>
      </c>
      <c r="I99" s="67">
        <f t="shared" si="76"/>
        <v>39528.590000000782</v>
      </c>
      <c r="J99" s="67">
        <f t="shared" si="76"/>
        <v>38537.039999999804</v>
      </c>
      <c r="K99" s="67">
        <f t="shared" ref="K99:L99" si="77">K100-SUM(K72:K98)</f>
        <v>42807.980000000447</v>
      </c>
      <c r="L99" s="107">
        <f t="shared" si="77"/>
        <v>43888.219999999739</v>
      </c>
      <c r="M99" s="42">
        <f t="shared" si="54"/>
        <v>2.5234547390446383E-2</v>
      </c>
      <c r="O99" s="361">
        <f t="shared" si="66"/>
        <v>2.0121095258808269E-2</v>
      </c>
      <c r="P99" s="370">
        <f t="shared" si="67"/>
        <v>2.6770781781363155E-2</v>
      </c>
      <c r="Q99" s="370">
        <f t="shared" si="68"/>
        <v>3.3309018132975154E-2</v>
      </c>
      <c r="R99" s="363">
        <f t="shared" si="69"/>
        <v>2.8569642140791916E-2</v>
      </c>
      <c r="T99" s="97">
        <f t="shared" ref="T99:AC99" si="78">T100-SUM(T72:T98)</f>
        <v>4314.399000000034</v>
      </c>
      <c r="U99" s="61">
        <f t="shared" si="78"/>
        <v>4828.7800000000279</v>
      </c>
      <c r="V99" s="61">
        <f t="shared" si="78"/>
        <v>6283.3650000000198</v>
      </c>
      <c r="W99" s="61">
        <f t="shared" si="78"/>
        <v>6185.9550000001327</v>
      </c>
      <c r="X99" s="61">
        <f t="shared" si="78"/>
        <v>6421.9250000001339</v>
      </c>
      <c r="Y99" s="61">
        <f t="shared" si="78"/>
        <v>7544.8510000000824</v>
      </c>
      <c r="Z99" s="61">
        <f t="shared" si="78"/>
        <v>6540.6859999999579</v>
      </c>
      <c r="AA99" s="61">
        <f t="shared" si="78"/>
        <v>8283.7419999999693</v>
      </c>
      <c r="AB99" s="61">
        <f t="shared" si="78"/>
        <v>8289.6210000000719</v>
      </c>
      <c r="AC99" s="61">
        <f t="shared" si="78"/>
        <v>8992.6659999999101</v>
      </c>
      <c r="AD99" s="38">
        <f t="shared" ref="AD99" si="79">AD100-SUM(AD72:AD98)</f>
        <v>8358.9789999999921</v>
      </c>
      <c r="AE99" s="42">
        <f t="shared" si="55"/>
        <v>-7.0467089514936326E-2</v>
      </c>
      <c r="AG99" s="361">
        <f t="shared" si="70"/>
        <v>2.6851899256361021E-2</v>
      </c>
      <c r="AH99" s="370">
        <f t="shared" si="71"/>
        <v>3.1848899219308675E-2</v>
      </c>
      <c r="AI99" s="370">
        <f t="shared" si="72"/>
        <v>3.2534752588636424E-2</v>
      </c>
      <c r="AJ99" s="363">
        <f t="shared" si="73"/>
        <v>2.4983987596888003E-2</v>
      </c>
      <c r="AL99" s="112">
        <f t="shared" si="56"/>
        <v>2.0090099067531493</v>
      </c>
      <c r="AM99" s="76">
        <f t="shared" si="57"/>
        <v>1.9267206311344758</v>
      </c>
      <c r="AN99" s="76">
        <f t="shared" si="58"/>
        <v>2.0005199203022168</v>
      </c>
      <c r="AO99" s="76">
        <f t="shared" si="59"/>
        <v>2.1436665558901722</v>
      </c>
      <c r="AP99" s="76">
        <f t="shared" si="60"/>
        <v>2.0750433221243529</v>
      </c>
      <c r="AQ99" s="76">
        <f t="shared" si="61"/>
        <v>2.1785288388630581</v>
      </c>
      <c r="AR99" s="76">
        <f t="shared" si="62"/>
        <v>2.0807752397173656</v>
      </c>
      <c r="AS99" s="76">
        <f t="shared" si="63"/>
        <v>2.0956330595145958</v>
      </c>
      <c r="AT99" s="76">
        <f t="shared" si="63"/>
        <v>2.1510788062601889</v>
      </c>
      <c r="AU99" s="76">
        <f t="shared" si="75"/>
        <v>2.1006985146226982</v>
      </c>
      <c r="AV99" s="113">
        <f t="shared" si="65"/>
        <v>1.9046065208386309</v>
      </c>
      <c r="AW99" s="42">
        <f t="shared" si="74"/>
        <v>-9.3346090559447523E-2</v>
      </c>
    </row>
    <row r="100" spans="1:49" s="6" customFormat="1" ht="26.25" customHeight="1" thickBot="1">
      <c r="A100" s="58" t="s">
        <v>34</v>
      </c>
      <c r="B100" s="94">
        <v>1067300.2500000002</v>
      </c>
      <c r="C100" s="95">
        <v>1289180.19</v>
      </c>
      <c r="D100" s="95">
        <v>1382807.5299999998</v>
      </c>
      <c r="E100" s="95">
        <v>1290963.5000000005</v>
      </c>
      <c r="F100" s="95">
        <v>1343191.7200000007</v>
      </c>
      <c r="G100" s="95">
        <v>1293678.32</v>
      </c>
      <c r="H100" s="95">
        <v>1025528.0000000001</v>
      </c>
      <c r="I100" s="95">
        <v>1190419.8500000006</v>
      </c>
      <c r="J100" s="95">
        <v>1158286.42</v>
      </c>
      <c r="K100" s="95">
        <v>1285176.8800000004</v>
      </c>
      <c r="L100" s="96">
        <v>1536183.7499999995</v>
      </c>
      <c r="M100" s="140">
        <f t="shared" si="54"/>
        <v>0.19530920132954704</v>
      </c>
      <c r="N100"/>
      <c r="O100" s="355">
        <f>SUM(O72:O99)</f>
        <v>0.99999999999999956</v>
      </c>
      <c r="P100" s="359">
        <f t="shared" ref="P100:R100" si="80">SUM(P72:P99)</f>
        <v>1.0000000000000004</v>
      </c>
      <c r="Q100" s="359">
        <f t="shared" si="80"/>
        <v>1.0000000000000002</v>
      </c>
      <c r="R100" s="356">
        <f t="shared" si="80"/>
        <v>1</v>
      </c>
      <c r="T100" s="99">
        <v>160673.88599999994</v>
      </c>
      <c r="U100" s="69">
        <v>191166.0670000001</v>
      </c>
      <c r="V100" s="69">
        <v>218118.96600000007</v>
      </c>
      <c r="W100" s="69">
        <v>229160.47200000007</v>
      </c>
      <c r="X100" s="69">
        <v>238556.50600000014</v>
      </c>
      <c r="Y100" s="69">
        <v>236895.18900000004</v>
      </c>
      <c r="Z100" s="69">
        <v>210925.18099999998</v>
      </c>
      <c r="AA100" s="69">
        <v>250324.34199999998</v>
      </c>
      <c r="AB100" s="69">
        <v>259467.1840000001</v>
      </c>
      <c r="AC100" s="69">
        <v>276401.85599999991</v>
      </c>
      <c r="AD100" s="85">
        <v>334573.45300000004</v>
      </c>
      <c r="AE100" s="86">
        <f t="shared" si="55"/>
        <v>0.21046022570847045</v>
      </c>
      <c r="AF100"/>
      <c r="AG100" s="355">
        <f>SUM(AG72:AG99)</f>
        <v>1.0000000000000002</v>
      </c>
      <c r="AH100" s="359">
        <f t="shared" ref="AH100:AJ100" si="81">SUM(AH72:AH99)</f>
        <v>1.0000000000000002</v>
      </c>
      <c r="AI100" s="359">
        <f t="shared" si="81"/>
        <v>1</v>
      </c>
      <c r="AJ100" s="356">
        <f t="shared" si="81"/>
        <v>0.99999999999999967</v>
      </c>
      <c r="AL100" s="72">
        <f t="shared" si="56"/>
        <v>1.5054234832232063</v>
      </c>
      <c r="AM100" s="77">
        <f t="shared" si="57"/>
        <v>1.4828498644553334</v>
      </c>
      <c r="AN100" s="77">
        <f t="shared" si="58"/>
        <v>1.5773631634765548</v>
      </c>
      <c r="AO100" s="77">
        <f t="shared" si="59"/>
        <v>1.7751119377116393</v>
      </c>
      <c r="AP100" s="77">
        <f t="shared" si="60"/>
        <v>1.7760421125883654</v>
      </c>
      <c r="AQ100" s="77">
        <f t="shared" si="61"/>
        <v>1.8311753806000244</v>
      </c>
      <c r="AR100" s="77">
        <f t="shared" si="62"/>
        <v>2.056747168287945</v>
      </c>
      <c r="AS100" s="77">
        <f t="shared" si="63"/>
        <v>2.1028239910481989</v>
      </c>
      <c r="AT100" s="77">
        <f t="shared" si="63"/>
        <v>2.2400951916538925</v>
      </c>
      <c r="AU100" s="77">
        <f t="shared" si="75"/>
        <v>2.1506911640053765</v>
      </c>
      <c r="AV100" s="87">
        <f t="shared" si="65"/>
        <v>2.1779520386151727</v>
      </c>
      <c r="AW100" s="86">
        <f t="shared" si="74"/>
        <v>1.2675401780619421E-2</v>
      </c>
    </row>
  </sheetData>
  <mergeCells count="36">
    <mergeCell ref="AW69:AW71"/>
    <mergeCell ref="AW4:AW6"/>
    <mergeCell ref="M36:M38"/>
    <mergeCell ref="AE36:AE38"/>
    <mergeCell ref="AW36:AW38"/>
    <mergeCell ref="AL4:AV4"/>
    <mergeCell ref="AL5:AV5"/>
    <mergeCell ref="AE4:AE6"/>
    <mergeCell ref="AL69:AV69"/>
    <mergeCell ref="AL70:AV70"/>
    <mergeCell ref="AE69:AE71"/>
    <mergeCell ref="AG4:AJ5"/>
    <mergeCell ref="AG69:AJ70"/>
    <mergeCell ref="A4:A6"/>
    <mergeCell ref="B4:L4"/>
    <mergeCell ref="T4:AD4"/>
    <mergeCell ref="M4:M6"/>
    <mergeCell ref="B5:L5"/>
    <mergeCell ref="T5:AD5"/>
    <mergeCell ref="O4:R5"/>
    <mergeCell ref="A36:A38"/>
    <mergeCell ref="B36:L36"/>
    <mergeCell ref="T36:AD36"/>
    <mergeCell ref="AL36:AV36"/>
    <mergeCell ref="B37:L37"/>
    <mergeCell ref="T37:AD37"/>
    <mergeCell ref="AL37:AV37"/>
    <mergeCell ref="O36:R37"/>
    <mergeCell ref="AG36:AJ37"/>
    <mergeCell ref="A69:A71"/>
    <mergeCell ref="B69:L69"/>
    <mergeCell ref="T69:AD69"/>
    <mergeCell ref="M69:M71"/>
    <mergeCell ref="B70:L70"/>
    <mergeCell ref="T70:AD70"/>
    <mergeCell ref="O69:R70"/>
  </mergeCells>
  <conditionalFormatting sqref="AX7:AX33">
    <cfRule type="cellIs" dxfId="33" priority="20" operator="greaterThan">
      <formula>0</formula>
    </cfRule>
    <cfRule type="cellIs" dxfId="32" priority="21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K65:L65 AC65:AD65 K99:L99 AD99 B99:H99 B65:H65 T99:Z99 T65:Z65" formulaRange="1"/>
    <ignoredError sqref="AU72:AW99 AL72:AS73 AL75:AS99 AM74:AS74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CF8D00FE-6BB1-4AF0-B206-E111B9B813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4" id="{AC69C381-96C7-4491-858A-DA6B389E854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3" id="{33CEBA52-6434-4439-8540-6C36ACC3D69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2" id="{C89DBEE2-F89C-4575-8BF1-1240C3AE5AB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AA5270DF-52C9-40C3-ACD1-45E23268323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22BB378F-68EE-4C77-905A-83DDCC2EBC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E893B080-0111-4375-BEFF-0FA0715EFA5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EA2BF21E-191F-4F91-92B0-7006B8BAEE5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EDB746F4-47DF-4238-A2A2-36C3A148B12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19D085B9-03D4-4448-B9DD-B3F03D40F95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1F3539B3-FC75-40F9-868F-076EF53F2E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1BF29CD2-2695-4FE9-A116-05CFA23BBE4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E8515B76-9449-4A9C-A9DB-EE3ECB49F06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121FC472-C742-4D1A-8EC5-F31B6858006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5672-F9BA-4C98-877F-DDA686BF6733}">
  <sheetPr>
    <pageSetUpPr fitToPage="1"/>
  </sheetPr>
  <dimension ref="A1:AJ111"/>
  <sheetViews>
    <sheetView showGridLines="0" workbookViewId="0">
      <selection activeCell="A2" sqref="A2"/>
    </sheetView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7" max="17" width="10.5703125" customWidth="1"/>
    <col min="18" max="18" width="1.140625" customWidth="1"/>
    <col min="19" max="22" width="9.140625" customWidth="1"/>
    <col min="33" max="33" width="10.5703125" customWidth="1"/>
    <col min="34" max="34" width="1.140625" customWidth="1"/>
    <col min="35" max="35" width="10.5703125" customWidth="1"/>
    <col min="36" max="36" width="2" customWidth="1"/>
    <col min="37" max="37" width="9.140625" customWidth="1"/>
    <col min="48" max="48" width="10.42578125" customWidth="1"/>
  </cols>
  <sheetData>
    <row r="1" spans="1:36" ht="15.75">
      <c r="A1" s="18" t="s">
        <v>226</v>
      </c>
      <c r="B1" s="208"/>
    </row>
    <row r="3" spans="1:36" ht="15.75" thickBot="1"/>
    <row r="4" spans="1:36" ht="15" customHeight="1">
      <c r="A4" s="489" t="s">
        <v>32</v>
      </c>
      <c r="B4" s="502"/>
      <c r="C4" s="502"/>
      <c r="D4" s="502"/>
      <c r="E4" s="502"/>
      <c r="F4" s="505" t="s">
        <v>19</v>
      </c>
      <c r="G4" s="506"/>
      <c r="H4" s="506"/>
      <c r="I4" s="506"/>
      <c r="J4" s="506"/>
      <c r="K4" s="506"/>
      <c r="L4" s="506"/>
      <c r="M4" s="506"/>
      <c r="N4" s="506"/>
      <c r="O4" s="506"/>
      <c r="P4" s="507"/>
      <c r="Q4" s="510" t="s">
        <v>121</v>
      </c>
      <c r="S4" s="480" t="s">
        <v>122</v>
      </c>
      <c r="T4" s="474"/>
      <c r="U4" s="474"/>
      <c r="V4" s="519"/>
    </row>
    <row r="5" spans="1:36" ht="15.75" thickBot="1">
      <c r="A5" s="503"/>
      <c r="B5" s="533"/>
      <c r="C5" s="533"/>
      <c r="D5" s="533"/>
      <c r="E5" s="533"/>
      <c r="F5" s="501" t="s">
        <v>70</v>
      </c>
      <c r="G5" s="499"/>
      <c r="H5" s="499"/>
      <c r="I5" s="499"/>
      <c r="J5" s="499"/>
      <c r="K5" s="499"/>
      <c r="L5" s="499"/>
      <c r="M5" s="499"/>
      <c r="N5" s="499"/>
      <c r="O5" s="499"/>
      <c r="P5" s="500"/>
      <c r="Q5" s="511"/>
      <c r="S5" s="520"/>
      <c r="T5" s="521"/>
      <c r="U5" s="521"/>
      <c r="V5" s="522"/>
    </row>
    <row r="6" spans="1:36" ht="23.25" customHeight="1" thickBot="1">
      <c r="A6" s="503"/>
      <c r="B6" s="533"/>
      <c r="C6" s="533"/>
      <c r="D6" s="533"/>
      <c r="E6" s="533"/>
      <c r="F6" s="28">
        <v>2010</v>
      </c>
      <c r="G6" s="201">
        <v>2011</v>
      </c>
      <c r="H6" s="201">
        <v>2012</v>
      </c>
      <c r="I6" s="201">
        <v>2013</v>
      </c>
      <c r="J6" s="201">
        <v>2014</v>
      </c>
      <c r="K6" s="201">
        <v>2015</v>
      </c>
      <c r="L6" s="201">
        <v>2016</v>
      </c>
      <c r="M6" s="201">
        <v>2017</v>
      </c>
      <c r="N6" s="201">
        <v>2018</v>
      </c>
      <c r="O6" s="201">
        <v>2019</v>
      </c>
      <c r="P6" s="301">
        <v>2020</v>
      </c>
      <c r="Q6" s="512"/>
      <c r="S6" s="298">
        <v>2010</v>
      </c>
      <c r="T6" s="360">
        <v>2015</v>
      </c>
      <c r="U6" s="408">
        <v>2019</v>
      </c>
      <c r="V6" s="302">
        <v>2020</v>
      </c>
      <c r="AJ6" s="195"/>
    </row>
    <row r="7" spans="1:36" ht="20.100000000000001" customHeight="1" thickBot="1">
      <c r="A7" s="32" t="s">
        <v>36</v>
      </c>
      <c r="B7" s="115"/>
      <c r="C7" s="115"/>
      <c r="D7" s="115"/>
      <c r="E7" s="115"/>
      <c r="F7" s="221">
        <v>333758.44</v>
      </c>
      <c r="G7" s="83">
        <v>348067.82999999996</v>
      </c>
      <c r="H7" s="83">
        <v>326847.99000000011</v>
      </c>
      <c r="I7" s="83">
        <v>324150.88</v>
      </c>
      <c r="J7" s="83">
        <v>350641.24</v>
      </c>
      <c r="K7" s="83">
        <v>363806.64</v>
      </c>
      <c r="L7" s="83">
        <v>418319.84</v>
      </c>
      <c r="M7" s="83">
        <v>464601.14999999997</v>
      </c>
      <c r="N7" s="83">
        <v>466479.76999999996</v>
      </c>
      <c r="O7" s="83">
        <v>469897.7300000001</v>
      </c>
      <c r="P7" s="215">
        <v>494700.92000000004</v>
      </c>
      <c r="Q7" s="333">
        <f t="shared" ref="Q7:Q38" si="0">(P7-O7)/O7</f>
        <v>5.2784230304751503E-2</v>
      </c>
      <c r="S7" s="412">
        <f>F7/$F$29</f>
        <v>0.44275438663983469</v>
      </c>
      <c r="T7" s="413">
        <f>K7/$K$29</f>
        <v>0.39182594482960909</v>
      </c>
      <c r="U7" s="413">
        <f>O7/$O$29</f>
        <v>0.40680756047235717</v>
      </c>
      <c r="V7" s="414">
        <f>P7/$P$29</f>
        <v>0.36595827672099263</v>
      </c>
    </row>
    <row r="8" spans="1:36" ht="20.100000000000001" customHeight="1" thickBot="1">
      <c r="A8" s="209"/>
      <c r="B8" s="115" t="s">
        <v>37</v>
      </c>
      <c r="C8" s="115"/>
      <c r="D8" s="115"/>
      <c r="E8" s="210"/>
      <c r="F8" s="79">
        <v>123761.06999999998</v>
      </c>
      <c r="G8" s="60">
        <v>128845.18000000001</v>
      </c>
      <c r="H8" s="60">
        <v>132659.31000000008</v>
      </c>
      <c r="I8" s="60">
        <v>132902.74999999997</v>
      </c>
      <c r="J8" s="60">
        <v>157348.18000000002</v>
      </c>
      <c r="K8" s="60">
        <v>163249.62</v>
      </c>
      <c r="L8" s="60">
        <v>198344.93000000002</v>
      </c>
      <c r="M8" s="60">
        <v>189221.24</v>
      </c>
      <c r="N8" s="60">
        <v>195362.85999999993</v>
      </c>
      <c r="O8" s="60">
        <v>198188.87000000005</v>
      </c>
      <c r="P8" s="36">
        <v>204964.58</v>
      </c>
      <c r="Q8" s="390">
        <f t="shared" si="0"/>
        <v>3.4188145883267469E-2</v>
      </c>
      <c r="S8" s="415">
        <f t="shared" ref="S8:S28" si="1">F8/$F$29</f>
        <v>0.16417789056582249</v>
      </c>
      <c r="T8" s="416">
        <f t="shared" ref="T8:T28" si="2">K8/$K$29</f>
        <v>0.17582261994881304</v>
      </c>
      <c r="U8" s="416">
        <f t="shared" ref="U8:U28" si="3">O8/$O$29</f>
        <v>0.17157931517880101</v>
      </c>
      <c r="V8" s="417">
        <f t="shared" ref="V8:V28" si="4">P8/$P$29</f>
        <v>0.15162390335890627</v>
      </c>
    </row>
    <row r="9" spans="1:36" ht="20.100000000000001" customHeight="1">
      <c r="A9" s="204"/>
      <c r="B9" s="24"/>
      <c r="C9" s="392" t="s">
        <v>97</v>
      </c>
      <c r="D9" s="392"/>
      <c r="E9" s="205"/>
      <c r="F9" s="393">
        <v>113489.67999999998</v>
      </c>
      <c r="G9" s="394">
        <v>122955.43000000001</v>
      </c>
      <c r="H9" s="394">
        <v>130841.11000000007</v>
      </c>
      <c r="I9" s="394">
        <v>131725.90999999997</v>
      </c>
      <c r="J9" s="394">
        <v>154983.38000000003</v>
      </c>
      <c r="K9" s="394">
        <v>160857.93</v>
      </c>
      <c r="L9" s="394">
        <v>196092.49000000002</v>
      </c>
      <c r="M9" s="394">
        <v>185893.96</v>
      </c>
      <c r="N9" s="394">
        <v>192337.73999999993</v>
      </c>
      <c r="O9" s="394">
        <v>195299.83000000005</v>
      </c>
      <c r="P9" s="395">
        <v>194232.38999999998</v>
      </c>
      <c r="Q9" s="396">
        <f t="shared" si="0"/>
        <v>-5.4656473587307288E-3</v>
      </c>
      <c r="S9" s="361">
        <f t="shared" si="1"/>
        <v>0.15055215879589773</v>
      </c>
      <c r="T9" s="362">
        <f t="shared" si="2"/>
        <v>0.17324672910198977</v>
      </c>
      <c r="U9" s="362">
        <f t="shared" si="3"/>
        <v>0.16907816814302568</v>
      </c>
      <c r="V9" s="363">
        <f t="shared" si="4"/>
        <v>0.1436846948410764</v>
      </c>
    </row>
    <row r="10" spans="1:36" ht="20.100000000000001" customHeight="1">
      <c r="A10" s="204"/>
      <c r="B10" s="24"/>
      <c r="C10" s="400" t="s">
        <v>88</v>
      </c>
      <c r="D10" s="392"/>
      <c r="E10" s="199"/>
      <c r="F10" s="43">
        <f>F11+F12</f>
        <v>10271.390000000001</v>
      </c>
      <c r="G10" s="446">
        <f t="shared" ref="G10:P10" si="5">G11+G12</f>
        <v>5889.75</v>
      </c>
      <c r="H10" s="446">
        <f t="shared" si="5"/>
        <v>1818.1999999999998</v>
      </c>
      <c r="I10" s="446">
        <f t="shared" si="5"/>
        <v>1176.8399999999999</v>
      </c>
      <c r="J10" s="446">
        <f t="shared" si="5"/>
        <v>2364.8000000000002</v>
      </c>
      <c r="K10" s="446">
        <f t="shared" si="5"/>
        <v>2391.6899999999996</v>
      </c>
      <c r="L10" s="446">
        <f t="shared" si="5"/>
        <v>2252.4400000000005</v>
      </c>
      <c r="M10" s="446">
        <f t="shared" si="5"/>
        <v>3327.28</v>
      </c>
      <c r="N10" s="446">
        <f t="shared" si="5"/>
        <v>3025.119999999999</v>
      </c>
      <c r="O10" s="446">
        <f t="shared" si="5"/>
        <v>2889.04</v>
      </c>
      <c r="P10" s="445">
        <f t="shared" si="5"/>
        <v>10732.189999999999</v>
      </c>
      <c r="Q10" s="401">
        <f t="shared" si="0"/>
        <v>2.7147945338243842</v>
      </c>
      <c r="S10" s="364">
        <f t="shared" si="1"/>
        <v>1.3625731769924775E-2</v>
      </c>
      <c r="T10" s="365">
        <f t="shared" si="2"/>
        <v>2.5758908468232677E-3</v>
      </c>
      <c r="U10" s="365">
        <f t="shared" si="3"/>
        <v>2.5011470357753345E-3</v>
      </c>
      <c r="V10" s="366">
        <f t="shared" si="4"/>
        <v>7.939208517829862E-3</v>
      </c>
    </row>
    <row r="11" spans="1:36" ht="20.100000000000001" customHeight="1">
      <c r="A11" s="47"/>
      <c r="D11" s="24" t="s">
        <v>98</v>
      </c>
      <c r="E11" s="24"/>
      <c r="F11" s="222"/>
      <c r="G11" s="65"/>
      <c r="H11" s="65"/>
      <c r="I11" s="65"/>
      <c r="J11" s="65"/>
      <c r="K11" s="65"/>
      <c r="L11" s="65"/>
      <c r="M11" s="65">
        <v>1738.5500000000002</v>
      </c>
      <c r="N11" s="65">
        <v>2817.9599999999991</v>
      </c>
      <c r="O11" s="65">
        <v>2683.79</v>
      </c>
      <c r="P11" s="40">
        <v>10644.81</v>
      </c>
      <c r="Q11" s="396">
        <f t="shared" si="0"/>
        <v>2.9663349218828596</v>
      </c>
      <c r="S11" s="409">
        <f t="shared" si="1"/>
        <v>0</v>
      </c>
      <c r="T11" s="410">
        <f t="shared" si="2"/>
        <v>0</v>
      </c>
      <c r="U11" s="410">
        <f t="shared" si="3"/>
        <v>2.3234546434606255E-3</v>
      </c>
      <c r="V11" s="411">
        <f t="shared" si="4"/>
        <v>7.8745685850400062E-3</v>
      </c>
    </row>
    <row r="12" spans="1:36" ht="20.100000000000001" customHeight="1" thickBot="1">
      <c r="A12" s="47"/>
      <c r="D12" s="24" t="s">
        <v>99</v>
      </c>
      <c r="E12" s="24"/>
      <c r="F12" s="222">
        <v>10271.390000000001</v>
      </c>
      <c r="G12" s="65">
        <v>5889.75</v>
      </c>
      <c r="H12" s="65">
        <v>1818.1999999999998</v>
      </c>
      <c r="I12" s="65">
        <v>1176.8399999999999</v>
      </c>
      <c r="J12" s="65">
        <v>2364.8000000000002</v>
      </c>
      <c r="K12" s="65">
        <v>2391.6899999999996</v>
      </c>
      <c r="L12" s="65">
        <v>2252.4400000000005</v>
      </c>
      <c r="M12" s="65">
        <v>1588.73</v>
      </c>
      <c r="N12" s="65">
        <v>207.16</v>
      </c>
      <c r="O12" s="65">
        <v>205.24999999999997</v>
      </c>
      <c r="P12" s="40">
        <v>87.38</v>
      </c>
      <c r="Q12" s="396">
        <f t="shared" si="0"/>
        <v>-0.57427527405602918</v>
      </c>
      <c r="S12" s="409">
        <f t="shared" si="1"/>
        <v>1.3625731769924775E-2</v>
      </c>
      <c r="T12" s="410">
        <f t="shared" si="2"/>
        <v>2.5758908468232677E-3</v>
      </c>
      <c r="U12" s="410">
        <f t="shared" si="3"/>
        <v>1.7769239231470917E-4</v>
      </c>
      <c r="V12" s="411">
        <f t="shared" si="4"/>
        <v>6.4639932789856805E-5</v>
      </c>
    </row>
    <row r="13" spans="1:36" ht="20.100000000000001" customHeight="1" thickBot="1">
      <c r="A13" s="47"/>
      <c r="B13" s="115" t="s">
        <v>38</v>
      </c>
      <c r="C13" s="115"/>
      <c r="D13" s="115"/>
      <c r="E13" s="115"/>
      <c r="F13" s="223">
        <v>209997.37000000005</v>
      </c>
      <c r="G13" s="156">
        <v>219222.64999999994</v>
      </c>
      <c r="H13" s="156">
        <v>194188.68</v>
      </c>
      <c r="I13" s="156">
        <v>191248.13000000003</v>
      </c>
      <c r="J13" s="156">
        <v>193293.05999999997</v>
      </c>
      <c r="K13" s="156">
        <v>200557.02000000008</v>
      </c>
      <c r="L13" s="156">
        <v>219974.91</v>
      </c>
      <c r="M13" s="156">
        <v>275379.90999999997</v>
      </c>
      <c r="N13" s="156">
        <v>271116.91000000003</v>
      </c>
      <c r="O13" s="156">
        <v>271708.86</v>
      </c>
      <c r="P13" s="157">
        <v>289736.33999999997</v>
      </c>
      <c r="Q13" s="390">
        <f t="shared" si="0"/>
        <v>6.6348517306354979E-2</v>
      </c>
      <c r="S13" s="415">
        <f t="shared" si="1"/>
        <v>0.27857649607401225</v>
      </c>
      <c r="T13" s="416">
        <f t="shared" si="2"/>
        <v>0.21600332488079613</v>
      </c>
      <c r="U13" s="416">
        <f t="shared" si="3"/>
        <v>0.23522824529355613</v>
      </c>
      <c r="V13" s="417">
        <f t="shared" si="4"/>
        <v>0.2143343733620863</v>
      </c>
    </row>
    <row r="14" spans="1:36" ht="20.100000000000001" customHeight="1">
      <c r="A14" s="47"/>
      <c r="B14" s="24"/>
      <c r="C14" t="s">
        <v>97</v>
      </c>
      <c r="D14" s="392"/>
      <c r="F14" s="81">
        <v>175522.07000000007</v>
      </c>
      <c r="G14" s="61">
        <v>178293.26999999993</v>
      </c>
      <c r="H14" s="61">
        <v>155938.35</v>
      </c>
      <c r="I14" s="61">
        <v>175801.87000000002</v>
      </c>
      <c r="J14" s="61">
        <v>176112.92999999996</v>
      </c>
      <c r="K14" s="61">
        <v>188339.17000000007</v>
      </c>
      <c r="L14" s="61">
        <v>206869.62</v>
      </c>
      <c r="M14" s="61">
        <v>239834.40999999992</v>
      </c>
      <c r="N14" s="61">
        <v>232998.47</v>
      </c>
      <c r="O14" s="61">
        <v>234608.31999999998</v>
      </c>
      <c r="P14" s="38">
        <v>218799.08000000002</v>
      </c>
      <c r="Q14" s="396">
        <f t="shared" si="0"/>
        <v>-6.7385674983734434E-2</v>
      </c>
      <c r="S14" s="361">
        <f t="shared" si="1"/>
        <v>0.2328425505722167</v>
      </c>
      <c r="T14" s="362">
        <f t="shared" si="2"/>
        <v>0.20284449243057906</v>
      </c>
      <c r="U14" s="362">
        <f t="shared" si="3"/>
        <v>0.20310895804012097</v>
      </c>
      <c r="V14" s="363">
        <f t="shared" si="4"/>
        <v>0.16185806621289203</v>
      </c>
    </row>
    <row r="15" spans="1:36" ht="20.100000000000001" customHeight="1">
      <c r="A15" s="47"/>
      <c r="B15" s="24"/>
      <c r="C15" s="400" t="s">
        <v>88</v>
      </c>
      <c r="D15" s="392"/>
      <c r="E15" s="400"/>
      <c r="F15" s="43">
        <f>F16+F17</f>
        <v>34475.300000000003</v>
      </c>
      <c r="G15" s="63">
        <f t="shared" ref="G15:P15" si="6">G16+G17</f>
        <v>40929.380000000005</v>
      </c>
      <c r="H15" s="63">
        <f t="shared" si="6"/>
        <v>38250.33</v>
      </c>
      <c r="I15" s="63">
        <f t="shared" si="6"/>
        <v>15446.259999999998</v>
      </c>
      <c r="J15" s="63">
        <f t="shared" si="6"/>
        <v>17180.13</v>
      </c>
      <c r="K15" s="63">
        <f t="shared" si="6"/>
        <v>12217.849999999999</v>
      </c>
      <c r="L15" s="63">
        <f t="shared" si="6"/>
        <v>13105.29</v>
      </c>
      <c r="M15" s="63">
        <f t="shared" si="6"/>
        <v>35545.500000000015</v>
      </c>
      <c r="N15" s="63">
        <f t="shared" si="6"/>
        <v>38118.439999999995</v>
      </c>
      <c r="O15" s="63">
        <f t="shared" si="6"/>
        <v>37100.540000000008</v>
      </c>
      <c r="P15" s="445">
        <f t="shared" si="6"/>
        <v>70937.259999999995</v>
      </c>
      <c r="Q15" s="401">
        <f t="shared" si="0"/>
        <v>0.91202769555375685</v>
      </c>
      <c r="S15" s="364">
        <f t="shared" si="1"/>
        <v>4.5733945501795534E-2</v>
      </c>
      <c r="T15" s="365">
        <f t="shared" si="2"/>
        <v>1.3158832450217069E-2</v>
      </c>
      <c r="U15" s="365">
        <f t="shared" si="3"/>
        <v>3.2119287253435137E-2</v>
      </c>
      <c r="V15" s="366">
        <f t="shared" si="4"/>
        <v>5.2476307149194303E-2</v>
      </c>
    </row>
    <row r="16" spans="1:36" ht="20.100000000000001" customHeight="1">
      <c r="A16" s="47"/>
      <c r="D16" s="24" t="s">
        <v>98</v>
      </c>
      <c r="E16" s="24"/>
      <c r="F16" s="222"/>
      <c r="G16" s="65"/>
      <c r="H16" s="65"/>
      <c r="I16" s="65"/>
      <c r="J16" s="65"/>
      <c r="K16" s="65"/>
      <c r="L16" s="65"/>
      <c r="M16" s="65">
        <v>32203.660000000011</v>
      </c>
      <c r="N16" s="65">
        <v>37867.06</v>
      </c>
      <c r="O16" s="65">
        <v>35126.510000000009</v>
      </c>
      <c r="P16" s="40">
        <v>70529.76999999999</v>
      </c>
      <c r="Q16" s="396">
        <f t="shared" si="0"/>
        <v>1.0078786648602429</v>
      </c>
      <c r="S16" s="409">
        <f t="shared" si="1"/>
        <v>0</v>
      </c>
      <c r="T16" s="410">
        <f t="shared" si="2"/>
        <v>0</v>
      </c>
      <c r="U16" s="410">
        <f t="shared" si="3"/>
        <v>3.0410297664148878E-2</v>
      </c>
      <c r="V16" s="411">
        <f t="shared" si="4"/>
        <v>5.2174863727215137E-2</v>
      </c>
    </row>
    <row r="17" spans="1:35" ht="20.100000000000001" customHeight="1" thickBot="1">
      <c r="A17" s="47"/>
      <c r="D17" s="24" t="s">
        <v>99</v>
      </c>
      <c r="E17" s="24"/>
      <c r="F17" s="222">
        <v>34475.300000000003</v>
      </c>
      <c r="G17" s="65">
        <v>40929.380000000005</v>
      </c>
      <c r="H17" s="65">
        <v>38250.33</v>
      </c>
      <c r="I17" s="65">
        <v>15446.259999999998</v>
      </c>
      <c r="J17" s="65">
        <v>17180.13</v>
      </c>
      <c r="K17" s="65">
        <v>12217.849999999999</v>
      </c>
      <c r="L17" s="65">
        <v>13105.29</v>
      </c>
      <c r="M17" s="65">
        <v>3341.84</v>
      </c>
      <c r="N17" s="65">
        <v>251.38000000000005</v>
      </c>
      <c r="O17" s="65">
        <v>1974.03</v>
      </c>
      <c r="P17" s="40">
        <v>407.49</v>
      </c>
      <c r="Q17" s="396">
        <f t="shared" si="0"/>
        <v>-0.79357456573608298</v>
      </c>
      <c r="S17" s="409">
        <f t="shared" si="1"/>
        <v>4.5733945501795534E-2</v>
      </c>
      <c r="T17" s="410">
        <f t="shared" si="2"/>
        <v>1.3158832450217069E-2</v>
      </c>
      <c r="U17" s="410">
        <f t="shared" si="3"/>
        <v>1.7089895892862625E-3</v>
      </c>
      <c r="V17" s="411">
        <f t="shared" si="4"/>
        <v>3.0144342197915716E-4</v>
      </c>
    </row>
    <row r="18" spans="1:35" s="6" customFormat="1" ht="20.100000000000001" customHeight="1" thickBot="1">
      <c r="A18" s="32" t="s">
        <v>39</v>
      </c>
      <c r="B18" s="115"/>
      <c r="C18" s="115"/>
      <c r="D18" s="115"/>
      <c r="E18" s="115"/>
      <c r="F18" s="221">
        <v>420064.55999999982</v>
      </c>
      <c r="G18" s="83">
        <v>487870.82</v>
      </c>
      <c r="H18" s="83">
        <v>506823.32999999996</v>
      </c>
      <c r="I18" s="83">
        <v>526327.82999999996</v>
      </c>
      <c r="J18" s="83">
        <v>553590.45000000019</v>
      </c>
      <c r="K18" s="83">
        <v>564683.78999999992</v>
      </c>
      <c r="L18" s="83">
        <v>562847.18000000005</v>
      </c>
      <c r="M18" s="83">
        <v>641130.32999999984</v>
      </c>
      <c r="N18" s="83">
        <v>652250.2200000002</v>
      </c>
      <c r="O18" s="83">
        <v>685188.3</v>
      </c>
      <c r="P18" s="215">
        <v>857095.04000000039</v>
      </c>
      <c r="Q18" s="343">
        <f t="shared" si="0"/>
        <v>0.25088977730647227</v>
      </c>
      <c r="R18"/>
      <c r="S18" s="415">
        <f t="shared" si="1"/>
        <v>0.55724561336016543</v>
      </c>
      <c r="T18" s="416">
        <f t="shared" si="2"/>
        <v>0.60817405517039091</v>
      </c>
      <c r="U18" s="416">
        <f t="shared" si="3"/>
        <v>0.59319243952764267</v>
      </c>
      <c r="V18" s="417">
        <f t="shared" si="4"/>
        <v>0.63404172327900732</v>
      </c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20.100000000000001" customHeight="1" thickBot="1">
      <c r="A19" s="209"/>
      <c r="B19" s="115" t="s">
        <v>37</v>
      </c>
      <c r="C19" s="115"/>
      <c r="D19" s="115"/>
      <c r="E19" s="210"/>
      <c r="F19" s="418">
        <v>110130.76999999997</v>
      </c>
      <c r="G19" s="229">
        <v>116885.02999999997</v>
      </c>
      <c r="H19" s="229">
        <v>132403.29999999996</v>
      </c>
      <c r="I19" s="229">
        <v>140221.11999999988</v>
      </c>
      <c r="J19" s="229">
        <v>151568.47000000006</v>
      </c>
      <c r="K19" s="229">
        <v>159836.9</v>
      </c>
      <c r="L19" s="229">
        <v>160396.81999999998</v>
      </c>
      <c r="M19" s="229">
        <v>171534.42999999985</v>
      </c>
      <c r="N19" s="229">
        <v>182369.27999999988</v>
      </c>
      <c r="O19" s="229">
        <v>199368.76999999993</v>
      </c>
      <c r="P19" s="419">
        <v>252987.00999999998</v>
      </c>
      <c r="Q19" s="338">
        <f t="shared" si="0"/>
        <v>0.26894001502843234</v>
      </c>
      <c r="R19" s="6"/>
      <c r="S19" s="415">
        <f t="shared" si="1"/>
        <v>0.14609632499936989</v>
      </c>
      <c r="T19" s="416">
        <f t="shared" si="2"/>
        <v>0.17214706240967934</v>
      </c>
      <c r="U19" s="416">
        <f t="shared" si="3"/>
        <v>0.17260079753540078</v>
      </c>
      <c r="V19" s="417">
        <f t="shared" si="4"/>
        <v>0.18714881349401274</v>
      </c>
    </row>
    <row r="20" spans="1:35" ht="20.100000000000001" customHeight="1">
      <c r="A20" s="204"/>
      <c r="B20" s="24"/>
      <c r="C20" s="392" t="s">
        <v>97</v>
      </c>
      <c r="D20" s="392"/>
      <c r="E20" s="205"/>
      <c r="F20" s="393">
        <v>108376.26999999997</v>
      </c>
      <c r="G20" s="394">
        <v>114186.21999999997</v>
      </c>
      <c r="H20" s="394">
        <v>128904.17999999995</v>
      </c>
      <c r="I20" s="394">
        <v>137245.67999999988</v>
      </c>
      <c r="J20" s="394">
        <v>148728.00000000006</v>
      </c>
      <c r="K20" s="394">
        <v>156924.21</v>
      </c>
      <c r="L20" s="394">
        <v>157142.17999999996</v>
      </c>
      <c r="M20" s="394">
        <v>168366.60999999984</v>
      </c>
      <c r="N20" s="394">
        <v>179304.09999999986</v>
      </c>
      <c r="O20" s="394">
        <v>195711.79999999993</v>
      </c>
      <c r="P20" s="395">
        <v>248076.29999999996</v>
      </c>
      <c r="Q20" s="396">
        <f t="shared" si="0"/>
        <v>0.26755923761367506</v>
      </c>
      <c r="S20" s="361">
        <f t="shared" si="1"/>
        <v>0.14376885555362467</v>
      </c>
      <c r="T20" s="362">
        <f t="shared" si="2"/>
        <v>0.16901004569320116</v>
      </c>
      <c r="U20" s="362">
        <f t="shared" si="3"/>
        <v>0.16943482556013589</v>
      </c>
      <c r="V20" s="363">
        <f t="shared" si="4"/>
        <v>0.18351608330002694</v>
      </c>
    </row>
    <row r="21" spans="1:35" ht="20.100000000000001" customHeight="1">
      <c r="A21" s="204"/>
      <c r="B21" s="24"/>
      <c r="C21" s="400" t="s">
        <v>88</v>
      </c>
      <c r="D21" s="392"/>
      <c r="E21" s="199"/>
      <c r="F21" s="43">
        <f>F22+F23</f>
        <v>1754.5000000000002</v>
      </c>
      <c r="G21" s="63">
        <f t="shared" ref="G21:P21" si="7">G22+G23</f>
        <v>2698.81</v>
      </c>
      <c r="H21" s="63">
        <f t="shared" si="7"/>
        <v>3499.1199999999994</v>
      </c>
      <c r="I21" s="63">
        <f t="shared" si="7"/>
        <v>2975.4399999999996</v>
      </c>
      <c r="J21" s="63">
        <f t="shared" si="7"/>
        <v>2840.47</v>
      </c>
      <c r="K21" s="63">
        <f t="shared" si="7"/>
        <v>2912.69</v>
      </c>
      <c r="L21" s="63">
        <f t="shared" si="7"/>
        <v>3254.6400000000003</v>
      </c>
      <c r="M21" s="63">
        <f t="shared" si="7"/>
        <v>3167.8199999999997</v>
      </c>
      <c r="N21" s="63">
        <f t="shared" si="7"/>
        <v>3065.18</v>
      </c>
      <c r="O21" s="63">
        <f t="shared" si="7"/>
        <v>3656.9700000000003</v>
      </c>
      <c r="P21" s="445">
        <f t="shared" si="7"/>
        <v>4910.7100000000009</v>
      </c>
      <c r="Q21" s="401">
        <f t="shared" si="0"/>
        <v>0.34283573559531544</v>
      </c>
      <c r="S21" s="364">
        <f t="shared" si="1"/>
        <v>2.3274694457452224E-3</v>
      </c>
      <c r="T21" s="365">
        <f t="shared" si="2"/>
        <v>3.1370167164781657E-3</v>
      </c>
      <c r="U21" s="365">
        <f t="shared" si="3"/>
        <v>3.1659719752649067E-3</v>
      </c>
      <c r="V21" s="366">
        <f t="shared" si="4"/>
        <v>3.6327301939857843E-3</v>
      </c>
    </row>
    <row r="22" spans="1:35" ht="20.100000000000001" customHeight="1">
      <c r="A22" s="47"/>
      <c r="D22" s="24" t="s">
        <v>98</v>
      </c>
      <c r="E22" s="24"/>
      <c r="F22" s="222"/>
      <c r="G22" s="65"/>
      <c r="H22" s="65"/>
      <c r="I22" s="65"/>
      <c r="J22" s="65"/>
      <c r="K22" s="65"/>
      <c r="L22" s="65"/>
      <c r="M22" s="65">
        <v>2376.0299999999997</v>
      </c>
      <c r="N22" s="65">
        <v>2502.14</v>
      </c>
      <c r="O22" s="65">
        <v>3003.9</v>
      </c>
      <c r="P22" s="40">
        <v>4360.670000000001</v>
      </c>
      <c r="Q22" s="396">
        <f t="shared" si="0"/>
        <v>0.45166949632144909</v>
      </c>
      <c r="S22" s="409">
        <f t="shared" si="1"/>
        <v>0</v>
      </c>
      <c r="T22" s="410">
        <f t="shared" si="2"/>
        <v>0</v>
      </c>
      <c r="U22" s="410">
        <f t="shared" si="3"/>
        <v>2.6005855165610473E-3</v>
      </c>
      <c r="V22" s="411">
        <f t="shared" si="4"/>
        <v>3.2258344669117071E-3</v>
      </c>
    </row>
    <row r="23" spans="1:35" ht="20.100000000000001" customHeight="1" thickBot="1">
      <c r="A23" s="47"/>
      <c r="D23" s="24" t="s">
        <v>99</v>
      </c>
      <c r="E23" s="24"/>
      <c r="F23" s="222">
        <v>1754.5000000000002</v>
      </c>
      <c r="G23" s="65">
        <v>2698.81</v>
      </c>
      <c r="H23" s="65">
        <v>3499.1199999999994</v>
      </c>
      <c r="I23" s="65">
        <v>2975.4399999999996</v>
      </c>
      <c r="J23" s="65">
        <v>2840.47</v>
      </c>
      <c r="K23" s="65">
        <v>2912.69</v>
      </c>
      <c r="L23" s="65">
        <v>3254.6400000000003</v>
      </c>
      <c r="M23" s="65">
        <v>791.79</v>
      </c>
      <c r="N23" s="65">
        <v>563.04</v>
      </c>
      <c r="O23" s="65">
        <v>653.07000000000016</v>
      </c>
      <c r="P23" s="40">
        <v>550.04</v>
      </c>
      <c r="Q23" s="396">
        <f t="shared" si="0"/>
        <v>-0.15776256756549861</v>
      </c>
      <c r="S23" s="409">
        <f t="shared" si="1"/>
        <v>2.3274694457452224E-3</v>
      </c>
      <c r="T23" s="410">
        <f t="shared" si="2"/>
        <v>3.1370167164781657E-3</v>
      </c>
      <c r="U23" s="410">
        <f t="shared" si="3"/>
        <v>5.6538645870385948E-4</v>
      </c>
      <c r="V23" s="411">
        <f t="shared" si="4"/>
        <v>4.0689572707407689E-4</v>
      </c>
    </row>
    <row r="24" spans="1:35" ht="20.100000000000001" customHeight="1" thickBot="1">
      <c r="A24" s="47"/>
      <c r="B24" s="115" t="s">
        <v>38</v>
      </c>
      <c r="C24" s="115"/>
      <c r="D24" s="115"/>
      <c r="E24" s="115"/>
      <c r="F24" s="221">
        <v>309933.78999999986</v>
      </c>
      <c r="G24" s="83">
        <v>370985.79000000004</v>
      </c>
      <c r="H24" s="83">
        <v>374420.03</v>
      </c>
      <c r="I24" s="83">
        <v>386106.71</v>
      </c>
      <c r="J24" s="83">
        <v>402021.9800000001</v>
      </c>
      <c r="K24" s="83">
        <v>404846.88999999996</v>
      </c>
      <c r="L24" s="83">
        <v>402450.36</v>
      </c>
      <c r="M24" s="83">
        <v>469595.89999999991</v>
      </c>
      <c r="N24" s="83">
        <v>469880.94000000041</v>
      </c>
      <c r="O24" s="83">
        <v>485819.53000000009</v>
      </c>
      <c r="P24" s="215">
        <v>604108.03000000038</v>
      </c>
      <c r="Q24" s="343">
        <f t="shared" si="0"/>
        <v>0.24348238943790562</v>
      </c>
      <c r="R24" s="6"/>
      <c r="S24" s="415">
        <f t="shared" si="1"/>
        <v>0.41114928836079551</v>
      </c>
      <c r="T24" s="416">
        <f t="shared" si="2"/>
        <v>0.43602699276071161</v>
      </c>
      <c r="U24" s="416">
        <f t="shared" si="3"/>
        <v>0.42059164199224192</v>
      </c>
      <c r="V24" s="417">
        <f t="shared" si="4"/>
        <v>0.44689290978499463</v>
      </c>
    </row>
    <row r="25" spans="1:35" ht="20.100000000000001" customHeight="1">
      <c r="A25" s="47"/>
      <c r="B25" s="24"/>
      <c r="C25" t="s">
        <v>97</v>
      </c>
      <c r="D25" s="392"/>
      <c r="F25" s="81">
        <v>292098.71999999986</v>
      </c>
      <c r="G25" s="61">
        <v>346628.69000000006</v>
      </c>
      <c r="H25" s="61">
        <v>348991.88</v>
      </c>
      <c r="I25" s="61">
        <v>357166.04000000004</v>
      </c>
      <c r="J25" s="61">
        <v>371707.39000000013</v>
      </c>
      <c r="K25" s="61">
        <v>373174.06999999995</v>
      </c>
      <c r="L25" s="61">
        <v>363061.57</v>
      </c>
      <c r="M25" s="61">
        <v>433998.73999999993</v>
      </c>
      <c r="N25" s="61">
        <v>431175.42000000039</v>
      </c>
      <c r="O25" s="61">
        <v>445304.58000000007</v>
      </c>
      <c r="P25" s="38">
        <v>545381.1800000004</v>
      </c>
      <c r="Q25" s="396">
        <f t="shared" si="0"/>
        <v>0.22473741455791968</v>
      </c>
      <c r="S25" s="361">
        <f t="shared" si="1"/>
        <v>0.38748979534983669</v>
      </c>
      <c r="T25" s="362">
        <f t="shared" si="2"/>
        <v>0.40191482641345044</v>
      </c>
      <c r="U25" s="362">
        <f t="shared" si="3"/>
        <v>0.38551637578025244</v>
      </c>
      <c r="V25" s="363">
        <f t="shared" si="4"/>
        <v>0.40344933417318413</v>
      </c>
    </row>
    <row r="26" spans="1:35" ht="20.100000000000001" customHeight="1">
      <c r="A26" s="47"/>
      <c r="B26" s="24"/>
      <c r="C26" s="400" t="s">
        <v>88</v>
      </c>
      <c r="D26" s="392"/>
      <c r="E26" s="400"/>
      <c r="F26" s="43">
        <f>F27+F28</f>
        <v>17835.07</v>
      </c>
      <c r="G26" s="63">
        <f t="shared" ref="G26:P26" si="8">G27+G28</f>
        <v>24357.100000000002</v>
      </c>
      <c r="H26" s="63">
        <f t="shared" si="8"/>
        <v>25428.150000000005</v>
      </c>
      <c r="I26" s="63">
        <f t="shared" si="8"/>
        <v>28940.670000000002</v>
      </c>
      <c r="J26" s="63">
        <f t="shared" si="8"/>
        <v>30314.589999999997</v>
      </c>
      <c r="K26" s="63">
        <f t="shared" si="8"/>
        <v>31672.820000000003</v>
      </c>
      <c r="L26" s="63">
        <f t="shared" si="8"/>
        <v>39388.79</v>
      </c>
      <c r="M26" s="63">
        <f t="shared" si="8"/>
        <v>35597.160000000011</v>
      </c>
      <c r="N26" s="63">
        <f t="shared" si="8"/>
        <v>38705.520000000011</v>
      </c>
      <c r="O26" s="63">
        <f t="shared" si="8"/>
        <v>40514.950000000012</v>
      </c>
      <c r="P26" s="445">
        <f t="shared" si="8"/>
        <v>58726.850000000006</v>
      </c>
      <c r="Q26" s="401">
        <f t="shared" si="0"/>
        <v>0.44951061274912074</v>
      </c>
      <c r="S26" s="364">
        <f t="shared" si="1"/>
        <v>2.3659493010958814E-2</v>
      </c>
      <c r="T26" s="365">
        <f t="shared" si="2"/>
        <v>3.4112166347261122E-2</v>
      </c>
      <c r="U26" s="365">
        <f t="shared" si="3"/>
        <v>3.5075266211989427E-2</v>
      </c>
      <c r="V26" s="366">
        <f t="shared" si="4"/>
        <v>4.3443575611810517E-2</v>
      </c>
    </row>
    <row r="27" spans="1:35" ht="20.100000000000001" customHeight="1">
      <c r="A27" s="47"/>
      <c r="D27" s="24" t="s">
        <v>98</v>
      </c>
      <c r="E27" s="24"/>
      <c r="F27" s="222"/>
      <c r="G27" s="65"/>
      <c r="H27" s="65"/>
      <c r="I27" s="65"/>
      <c r="J27" s="65"/>
      <c r="K27" s="65"/>
      <c r="L27" s="65"/>
      <c r="M27" s="65">
        <v>27332.430000000011</v>
      </c>
      <c r="N27" s="65">
        <v>33557.070000000007</v>
      </c>
      <c r="O27" s="65">
        <v>33408.650000000009</v>
      </c>
      <c r="P27" s="40">
        <v>51424.98</v>
      </c>
      <c r="Q27" s="396">
        <f t="shared" si="0"/>
        <v>0.53927141623501662</v>
      </c>
      <c r="S27" s="361">
        <f t="shared" si="1"/>
        <v>0</v>
      </c>
      <c r="T27" s="362">
        <f t="shared" si="2"/>
        <v>0</v>
      </c>
      <c r="U27" s="362">
        <f t="shared" si="3"/>
        <v>2.8923083763726241E-2</v>
      </c>
      <c r="V27" s="363">
        <f t="shared" si="4"/>
        <v>3.8041968996563646E-2</v>
      </c>
    </row>
    <row r="28" spans="1:35" ht="20.100000000000001" customHeight="1" thickBot="1">
      <c r="A28" s="47"/>
      <c r="D28" s="24" t="s">
        <v>99</v>
      </c>
      <c r="E28" s="24"/>
      <c r="F28" s="222">
        <v>17835.07</v>
      </c>
      <c r="G28" s="65">
        <v>24357.100000000002</v>
      </c>
      <c r="H28" s="65">
        <v>25428.150000000005</v>
      </c>
      <c r="I28" s="65">
        <v>28940.670000000002</v>
      </c>
      <c r="J28" s="65">
        <v>30314.589999999997</v>
      </c>
      <c r="K28" s="65">
        <v>31672.820000000003</v>
      </c>
      <c r="L28" s="65">
        <v>39388.79</v>
      </c>
      <c r="M28" s="65">
        <v>8264.73</v>
      </c>
      <c r="N28" s="65">
        <v>5148.4500000000025</v>
      </c>
      <c r="O28" s="65">
        <v>7106.3000000000029</v>
      </c>
      <c r="P28" s="40">
        <v>7301.8700000000035</v>
      </c>
      <c r="Q28" s="405">
        <f t="shared" si="0"/>
        <v>2.7520650690232688E-2</v>
      </c>
      <c r="S28" s="361">
        <f t="shared" si="1"/>
        <v>2.3659493010958814E-2</v>
      </c>
      <c r="T28" s="362">
        <f t="shared" si="2"/>
        <v>3.4112166347261122E-2</v>
      </c>
      <c r="U28" s="362">
        <f t="shared" si="3"/>
        <v>6.1521824482631835E-3</v>
      </c>
      <c r="V28" s="363">
        <f t="shared" si="4"/>
        <v>5.4016066152468758E-3</v>
      </c>
    </row>
    <row r="29" spans="1:35" ht="20.100000000000001" customHeight="1" thickBot="1">
      <c r="A29" s="56" t="s">
        <v>30</v>
      </c>
      <c r="B29" s="218"/>
      <c r="C29" s="218"/>
      <c r="D29" s="218"/>
      <c r="E29" s="218"/>
      <c r="F29" s="59">
        <f>F7+F18</f>
        <v>753822.99999999977</v>
      </c>
      <c r="G29" s="69">
        <f t="shared" ref="G29:P29" si="9">G7+G18</f>
        <v>835938.64999999991</v>
      </c>
      <c r="H29" s="69">
        <f t="shared" si="9"/>
        <v>833671.32000000007</v>
      </c>
      <c r="I29" s="69">
        <f t="shared" si="9"/>
        <v>850478.71</v>
      </c>
      <c r="J29" s="69">
        <f t="shared" si="9"/>
        <v>904231.69000000018</v>
      </c>
      <c r="K29" s="69">
        <f t="shared" si="9"/>
        <v>928490.42999999993</v>
      </c>
      <c r="L29" s="69">
        <f t="shared" si="9"/>
        <v>981167.02</v>
      </c>
      <c r="M29" s="69">
        <f t="shared" si="9"/>
        <v>1105731.4799999997</v>
      </c>
      <c r="N29" s="69">
        <f t="shared" si="9"/>
        <v>1118729.9900000002</v>
      </c>
      <c r="O29" s="69">
        <f t="shared" si="9"/>
        <v>1155086.0300000003</v>
      </c>
      <c r="P29" s="85">
        <f t="shared" si="9"/>
        <v>1351795.9600000004</v>
      </c>
      <c r="Q29" s="356">
        <f t="shared" si="0"/>
        <v>0.17029894301466023</v>
      </c>
      <c r="S29" s="387">
        <f>S7+S18</f>
        <v>1</v>
      </c>
      <c r="T29" s="389">
        <f t="shared" ref="T29:V29" si="10">T7+T18</f>
        <v>1</v>
      </c>
      <c r="U29" s="389">
        <f t="shared" si="10"/>
        <v>0.99999999999999978</v>
      </c>
      <c r="V29" s="388">
        <f t="shared" si="10"/>
        <v>1</v>
      </c>
    </row>
    <row r="30" spans="1:35" s="6" customFormat="1" ht="20.100000000000001" customHeight="1" thickBot="1">
      <c r="A30" s="407"/>
      <c r="B30" s="115" t="s">
        <v>126</v>
      </c>
      <c r="C30" s="115"/>
      <c r="D30" s="115"/>
      <c r="E30" s="420"/>
      <c r="F30" s="33">
        <f>F9+F14+F20+F25</f>
        <v>689486.73999999987</v>
      </c>
      <c r="G30" s="83">
        <f t="shared" ref="G30:P30" si="11">G9+G14+G20+G25</f>
        <v>762063.61</v>
      </c>
      <c r="H30" s="83">
        <f t="shared" si="11"/>
        <v>764675.52</v>
      </c>
      <c r="I30" s="83">
        <f t="shared" si="11"/>
        <v>801939.5</v>
      </c>
      <c r="J30" s="83">
        <f t="shared" si="11"/>
        <v>851531.70000000019</v>
      </c>
      <c r="K30" s="83">
        <f t="shared" si="11"/>
        <v>879295.38</v>
      </c>
      <c r="L30" s="83">
        <f t="shared" si="11"/>
        <v>923165.85999999987</v>
      </c>
      <c r="M30" s="83">
        <f t="shared" si="11"/>
        <v>1028093.7199999997</v>
      </c>
      <c r="N30" s="83">
        <f t="shared" si="11"/>
        <v>1035815.7300000002</v>
      </c>
      <c r="O30" s="83">
        <f t="shared" si="11"/>
        <v>1070924.53</v>
      </c>
      <c r="P30" s="215">
        <f t="shared" si="11"/>
        <v>1206488.9500000002</v>
      </c>
      <c r="Q30" s="343">
        <f t="shared" si="0"/>
        <v>0.12658634311047123</v>
      </c>
      <c r="S30" s="421">
        <f>F30/$F$29</f>
        <v>0.91465336027157584</v>
      </c>
      <c r="T30" s="422">
        <f>K30/$K$29</f>
        <v>0.94701609363922046</v>
      </c>
      <c r="U30" s="422">
        <f>O30/$O$29</f>
        <v>0.92713832752353498</v>
      </c>
      <c r="V30" s="423">
        <f>P30/$P$29</f>
        <v>0.89250817852717934</v>
      </c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20.100000000000001" customHeight="1">
      <c r="A31" s="204"/>
      <c r="B31" s="1"/>
      <c r="C31" s="1" t="s">
        <v>37</v>
      </c>
      <c r="D31" s="1"/>
      <c r="E31" s="351"/>
      <c r="F31" s="7">
        <f>F9+F20</f>
        <v>221865.94999999995</v>
      </c>
      <c r="G31" s="61">
        <f t="shared" ref="G31:P31" si="12">G9+G20</f>
        <v>237141.64999999997</v>
      </c>
      <c r="H31" s="61">
        <f t="shared" si="12"/>
        <v>259745.29000000004</v>
      </c>
      <c r="I31" s="61">
        <f t="shared" si="12"/>
        <v>268971.58999999985</v>
      </c>
      <c r="J31" s="61">
        <f t="shared" si="12"/>
        <v>303711.38000000012</v>
      </c>
      <c r="K31" s="61">
        <f t="shared" si="12"/>
        <v>317782.14</v>
      </c>
      <c r="L31" s="61">
        <f t="shared" si="12"/>
        <v>353234.67</v>
      </c>
      <c r="M31" s="61">
        <f t="shared" si="12"/>
        <v>354260.56999999983</v>
      </c>
      <c r="N31" s="61">
        <f t="shared" si="12"/>
        <v>371641.83999999979</v>
      </c>
      <c r="O31" s="61">
        <f t="shared" si="12"/>
        <v>391011.63</v>
      </c>
      <c r="P31" s="7">
        <f t="shared" si="12"/>
        <v>442308.68999999994</v>
      </c>
      <c r="Q31" s="406">
        <f t="shared" si="0"/>
        <v>0.13119062468806858</v>
      </c>
      <c r="S31" s="361">
        <f t="shared" ref="S31:S38" si="13">F31/$F$29</f>
        <v>0.2943210143495224</v>
      </c>
      <c r="T31" s="362">
        <f t="shared" ref="T31:T38" si="14">K31/$K$29</f>
        <v>0.34225677479519095</v>
      </c>
      <c r="U31" s="362">
        <f t="shared" ref="U31:U38" si="15">O31/$O$29</f>
        <v>0.33851299370316157</v>
      </c>
      <c r="V31" s="363">
        <f t="shared" ref="V31:V38" si="16">P31/$P$29</f>
        <v>0.32720077814110332</v>
      </c>
    </row>
    <row r="32" spans="1:35" ht="20.100000000000001" customHeight="1" thickBot="1">
      <c r="A32" s="204"/>
      <c r="B32" s="1"/>
      <c r="C32" s="1" t="s">
        <v>38</v>
      </c>
      <c r="D32" s="1"/>
      <c r="E32" s="351"/>
      <c r="F32" s="7">
        <f>F14+F25</f>
        <v>467620.78999999992</v>
      </c>
      <c r="G32" s="61">
        <f t="shared" ref="G32:P32" si="17">G14+G25</f>
        <v>524921.96</v>
      </c>
      <c r="H32" s="61">
        <f t="shared" si="17"/>
        <v>504930.23</v>
      </c>
      <c r="I32" s="61">
        <f t="shared" si="17"/>
        <v>532967.91</v>
      </c>
      <c r="J32" s="61">
        <f t="shared" si="17"/>
        <v>547820.32000000007</v>
      </c>
      <c r="K32" s="61">
        <f t="shared" si="17"/>
        <v>561513.24</v>
      </c>
      <c r="L32" s="61">
        <f t="shared" si="17"/>
        <v>569931.18999999994</v>
      </c>
      <c r="M32" s="61">
        <f t="shared" si="17"/>
        <v>673833.14999999991</v>
      </c>
      <c r="N32" s="61">
        <f t="shared" si="17"/>
        <v>664173.89000000036</v>
      </c>
      <c r="O32" s="61">
        <f t="shared" si="17"/>
        <v>679912.9</v>
      </c>
      <c r="P32" s="7">
        <f t="shared" si="17"/>
        <v>764180.26000000047</v>
      </c>
      <c r="Q32" s="396">
        <f t="shared" si="0"/>
        <v>0.12393846329434322</v>
      </c>
      <c r="S32" s="361">
        <f t="shared" si="13"/>
        <v>0.62033234592205344</v>
      </c>
      <c r="T32" s="362">
        <f t="shared" si="14"/>
        <v>0.60475931884402945</v>
      </c>
      <c r="U32" s="362">
        <f t="shared" si="15"/>
        <v>0.58862533382037341</v>
      </c>
      <c r="V32" s="363">
        <f t="shared" si="16"/>
        <v>0.56530740038607619</v>
      </c>
    </row>
    <row r="33" spans="1:35" ht="20.100000000000001" customHeight="1" thickBot="1">
      <c r="A33" s="47"/>
      <c r="B33" s="115" t="s">
        <v>98</v>
      </c>
      <c r="C33" s="115"/>
      <c r="D33" s="115"/>
      <c r="E33" s="420"/>
      <c r="F33" s="33">
        <f>F11+F16+F22+F27</f>
        <v>0</v>
      </c>
      <c r="G33" s="83">
        <f t="shared" ref="G33:P33" si="18">G11+G16+G22+G27</f>
        <v>0</v>
      </c>
      <c r="H33" s="83">
        <f t="shared" si="18"/>
        <v>0</v>
      </c>
      <c r="I33" s="83">
        <f t="shared" si="18"/>
        <v>0</v>
      </c>
      <c r="J33" s="83">
        <f t="shared" si="18"/>
        <v>0</v>
      </c>
      <c r="K33" s="83">
        <f t="shared" si="18"/>
        <v>0</v>
      </c>
      <c r="L33" s="83">
        <f t="shared" si="18"/>
        <v>0</v>
      </c>
      <c r="M33" s="83">
        <f t="shared" si="18"/>
        <v>63650.670000000027</v>
      </c>
      <c r="N33" s="83">
        <f t="shared" si="18"/>
        <v>76744.23000000001</v>
      </c>
      <c r="O33" s="83">
        <f t="shared" si="18"/>
        <v>74222.85000000002</v>
      </c>
      <c r="P33" s="33">
        <f t="shared" si="18"/>
        <v>136960.22999999998</v>
      </c>
      <c r="Q33" s="343">
        <f t="shared" si="0"/>
        <v>0.84525695254224198</v>
      </c>
      <c r="R33" s="6"/>
      <c r="S33" s="415">
        <f t="shared" si="13"/>
        <v>0</v>
      </c>
      <c r="T33" s="416">
        <f t="shared" si="14"/>
        <v>0</v>
      </c>
      <c r="U33" s="416">
        <f t="shared" si="15"/>
        <v>6.4257421587896796E-2</v>
      </c>
      <c r="V33" s="417">
        <f t="shared" si="16"/>
        <v>0.10131723577573049</v>
      </c>
    </row>
    <row r="34" spans="1:35" ht="20.100000000000001" customHeight="1">
      <c r="A34" s="47"/>
      <c r="B34" s="1"/>
      <c r="C34" s="1" t="s">
        <v>37</v>
      </c>
      <c r="D34" s="1"/>
      <c r="E34" s="351"/>
      <c r="F34" s="7">
        <f>F11+F22</f>
        <v>0</v>
      </c>
      <c r="G34" s="61">
        <f t="shared" ref="G34:P34" si="19">G11+G22</f>
        <v>0</v>
      </c>
      <c r="H34" s="61">
        <f t="shared" si="19"/>
        <v>0</v>
      </c>
      <c r="I34" s="61">
        <f t="shared" si="19"/>
        <v>0</v>
      </c>
      <c r="J34" s="61">
        <f t="shared" si="19"/>
        <v>0</v>
      </c>
      <c r="K34" s="61">
        <f t="shared" si="19"/>
        <v>0</v>
      </c>
      <c r="L34" s="61">
        <f t="shared" si="19"/>
        <v>0</v>
      </c>
      <c r="M34" s="61">
        <f t="shared" si="19"/>
        <v>4114.58</v>
      </c>
      <c r="N34" s="61">
        <f t="shared" si="19"/>
        <v>5320.0999999999985</v>
      </c>
      <c r="O34" s="61">
        <f t="shared" si="19"/>
        <v>5687.6900000000005</v>
      </c>
      <c r="P34" s="7">
        <f t="shared" si="19"/>
        <v>15005.48</v>
      </c>
      <c r="Q34" s="406">
        <f t="shared" si="0"/>
        <v>1.6382380193013328</v>
      </c>
      <c r="S34" s="361">
        <f t="shared" si="13"/>
        <v>0</v>
      </c>
      <c r="T34" s="362">
        <f t="shared" si="14"/>
        <v>0</v>
      </c>
      <c r="U34" s="362">
        <f t="shared" si="15"/>
        <v>4.9240401600216732E-3</v>
      </c>
      <c r="V34" s="363">
        <f t="shared" si="16"/>
        <v>1.1100403051951712E-2</v>
      </c>
    </row>
    <row r="35" spans="1:35" s="6" customFormat="1" ht="20.100000000000001" customHeight="1" thickBot="1">
      <c r="A35" s="209"/>
      <c r="B35" s="1"/>
      <c r="C35" s="1" t="s">
        <v>38</v>
      </c>
      <c r="D35" s="1"/>
      <c r="E35" s="351"/>
      <c r="F35" s="7">
        <f>F16+F27</f>
        <v>0</v>
      </c>
      <c r="G35" s="61">
        <f t="shared" ref="G35:P35" si="20">G16+G27</f>
        <v>0</v>
      </c>
      <c r="H35" s="61">
        <f t="shared" si="20"/>
        <v>0</v>
      </c>
      <c r="I35" s="61">
        <f t="shared" si="20"/>
        <v>0</v>
      </c>
      <c r="J35" s="61">
        <f t="shared" si="20"/>
        <v>0</v>
      </c>
      <c r="K35" s="61">
        <f t="shared" si="20"/>
        <v>0</v>
      </c>
      <c r="L35" s="61">
        <f t="shared" si="20"/>
        <v>0</v>
      </c>
      <c r="M35" s="61">
        <f t="shared" si="20"/>
        <v>59536.090000000026</v>
      </c>
      <c r="N35" s="61">
        <f t="shared" si="20"/>
        <v>71424.13</v>
      </c>
      <c r="O35" s="61">
        <f t="shared" si="20"/>
        <v>68535.160000000018</v>
      </c>
      <c r="P35" s="7">
        <f t="shared" si="20"/>
        <v>121954.75</v>
      </c>
      <c r="Q35" s="338">
        <f t="shared" si="0"/>
        <v>0.77944795051182436</v>
      </c>
      <c r="R35"/>
      <c r="S35" s="361">
        <f t="shared" si="13"/>
        <v>0</v>
      </c>
      <c r="T35" s="362">
        <f t="shared" si="14"/>
        <v>0</v>
      </c>
      <c r="U35" s="362">
        <f t="shared" si="15"/>
        <v>5.9333381427875122E-2</v>
      </c>
      <c r="V35" s="363">
        <f t="shared" si="16"/>
        <v>9.0216832723778784E-2</v>
      </c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20.100000000000001" customHeight="1" thickBot="1">
      <c r="A36" s="209"/>
      <c r="B36" s="115" t="s">
        <v>99</v>
      </c>
      <c r="C36" s="115"/>
      <c r="D36" s="115"/>
      <c r="E36" s="420"/>
      <c r="F36" s="33">
        <f>F12+F17+F23+F28</f>
        <v>64336.26</v>
      </c>
      <c r="G36" s="83">
        <f t="shared" ref="G36:P36" si="21">G12+G17+G23+G28</f>
        <v>73875.040000000008</v>
      </c>
      <c r="H36" s="83">
        <f t="shared" si="21"/>
        <v>68995.8</v>
      </c>
      <c r="I36" s="83">
        <f t="shared" si="21"/>
        <v>48539.21</v>
      </c>
      <c r="J36" s="83">
        <f t="shared" si="21"/>
        <v>52699.99</v>
      </c>
      <c r="K36" s="83">
        <f t="shared" si="21"/>
        <v>49195.05</v>
      </c>
      <c r="L36" s="83">
        <f t="shared" si="21"/>
        <v>58001.16</v>
      </c>
      <c r="M36" s="83">
        <f t="shared" si="21"/>
        <v>13987.09</v>
      </c>
      <c r="N36" s="83">
        <f t="shared" si="21"/>
        <v>6170.0300000000025</v>
      </c>
      <c r="O36" s="83">
        <f t="shared" si="21"/>
        <v>9938.6500000000033</v>
      </c>
      <c r="P36" s="215">
        <f t="shared" si="21"/>
        <v>8346.7800000000025</v>
      </c>
      <c r="Q36" s="343">
        <f t="shared" si="0"/>
        <v>-0.16016964074597659</v>
      </c>
      <c r="R36" s="6"/>
      <c r="S36" s="415">
        <f t="shared" si="13"/>
        <v>8.5346639728424337E-2</v>
      </c>
      <c r="T36" s="416">
        <f t="shared" si="14"/>
        <v>5.2983906360779619E-2</v>
      </c>
      <c r="U36" s="416">
        <f t="shared" si="15"/>
        <v>8.6042508885680151E-3</v>
      </c>
      <c r="V36" s="417">
        <f t="shared" si="16"/>
        <v>6.1745856970899663E-3</v>
      </c>
    </row>
    <row r="37" spans="1:35" ht="20.100000000000001" customHeight="1">
      <c r="A37" s="47"/>
      <c r="B37" s="9"/>
      <c r="C37" s="1" t="s">
        <v>37</v>
      </c>
      <c r="D37" s="1"/>
      <c r="E37" s="351"/>
      <c r="F37" s="7">
        <f>F12+F23</f>
        <v>12025.890000000001</v>
      </c>
      <c r="G37" s="61">
        <f t="shared" ref="G37:P37" si="22">G12+G23</f>
        <v>8588.56</v>
      </c>
      <c r="H37" s="61">
        <f t="shared" si="22"/>
        <v>5317.32</v>
      </c>
      <c r="I37" s="61">
        <f t="shared" si="22"/>
        <v>4152.28</v>
      </c>
      <c r="J37" s="61">
        <f t="shared" si="22"/>
        <v>5205.2700000000004</v>
      </c>
      <c r="K37" s="61">
        <f t="shared" si="22"/>
        <v>5304.3799999999992</v>
      </c>
      <c r="L37" s="61">
        <f t="shared" si="22"/>
        <v>5507.0800000000008</v>
      </c>
      <c r="M37" s="61">
        <f t="shared" si="22"/>
        <v>2380.52</v>
      </c>
      <c r="N37" s="61">
        <f t="shared" si="22"/>
        <v>770.19999999999993</v>
      </c>
      <c r="O37" s="61">
        <f t="shared" si="22"/>
        <v>858.32000000000016</v>
      </c>
      <c r="P37" s="7">
        <f t="shared" si="22"/>
        <v>637.41999999999996</v>
      </c>
      <c r="Q37" s="406">
        <f t="shared" si="0"/>
        <v>-0.25736322117625149</v>
      </c>
      <c r="S37" s="361">
        <f t="shared" si="13"/>
        <v>1.5953201215669999E-2</v>
      </c>
      <c r="T37" s="362">
        <f t="shared" si="14"/>
        <v>5.712907563301433E-3</v>
      </c>
      <c r="U37" s="362">
        <f t="shared" si="15"/>
        <v>7.4307885101856865E-4</v>
      </c>
      <c r="V37" s="363">
        <f t="shared" si="16"/>
        <v>4.7153565986393371E-4</v>
      </c>
    </row>
    <row r="38" spans="1:35" ht="20.100000000000001" customHeight="1" thickBot="1">
      <c r="A38" s="48"/>
      <c r="B38" s="114"/>
      <c r="C38" s="114" t="s">
        <v>38</v>
      </c>
      <c r="D38" s="114"/>
      <c r="E38" s="352"/>
      <c r="F38" s="106">
        <f>F17+F28</f>
        <v>52310.37</v>
      </c>
      <c r="G38" s="67">
        <f t="shared" ref="G38:P38" si="23">G17+G28</f>
        <v>65286.48000000001</v>
      </c>
      <c r="H38" s="67">
        <f t="shared" si="23"/>
        <v>63678.48000000001</v>
      </c>
      <c r="I38" s="67">
        <f t="shared" si="23"/>
        <v>44386.93</v>
      </c>
      <c r="J38" s="67">
        <f t="shared" si="23"/>
        <v>47494.720000000001</v>
      </c>
      <c r="K38" s="67">
        <f t="shared" si="23"/>
        <v>43890.67</v>
      </c>
      <c r="L38" s="67">
        <f t="shared" si="23"/>
        <v>52494.080000000002</v>
      </c>
      <c r="M38" s="67">
        <f t="shared" si="23"/>
        <v>11606.57</v>
      </c>
      <c r="N38" s="67">
        <f t="shared" si="23"/>
        <v>5399.8300000000027</v>
      </c>
      <c r="O38" s="67">
        <f t="shared" si="23"/>
        <v>9080.3300000000036</v>
      </c>
      <c r="P38" s="106">
        <f t="shared" si="23"/>
        <v>7709.3600000000033</v>
      </c>
      <c r="Q38" s="405">
        <f t="shared" si="0"/>
        <v>-0.15098239821680487</v>
      </c>
      <c r="S38" s="381">
        <f t="shared" si="13"/>
        <v>6.9393438512754341E-2</v>
      </c>
      <c r="T38" s="370">
        <f t="shared" si="14"/>
        <v>4.7270998797478182E-2</v>
      </c>
      <c r="U38" s="370">
        <f t="shared" si="15"/>
        <v>7.8611720375494475E-3</v>
      </c>
      <c r="V38" s="382">
        <f t="shared" si="16"/>
        <v>5.7030500372260325E-3</v>
      </c>
    </row>
    <row r="39" spans="1:35" ht="20.100000000000001" customHeight="1" thickBot="1"/>
    <row r="40" spans="1:35" ht="15" customHeight="1">
      <c r="A40" s="489" t="s">
        <v>32</v>
      </c>
      <c r="B40" s="502"/>
      <c r="C40" s="502"/>
      <c r="D40" s="502"/>
      <c r="E40" s="502"/>
      <c r="F40" s="505" t="s">
        <v>35</v>
      </c>
      <c r="G40" s="506"/>
      <c r="H40" s="506"/>
      <c r="I40" s="506"/>
      <c r="J40" s="506"/>
      <c r="K40" s="506"/>
      <c r="L40" s="506"/>
      <c r="M40" s="506"/>
      <c r="N40" s="506"/>
      <c r="O40" s="506"/>
      <c r="P40" s="507"/>
      <c r="Q40" s="510" t="s">
        <v>121</v>
      </c>
      <c r="S40" s="480" t="s">
        <v>122</v>
      </c>
      <c r="T40" s="474"/>
      <c r="U40" s="474"/>
      <c r="V40" s="519"/>
    </row>
    <row r="41" spans="1:35" ht="15.75" thickBot="1">
      <c r="A41" s="503"/>
      <c r="B41" s="533"/>
      <c r="C41" s="533"/>
      <c r="D41" s="533"/>
      <c r="E41" s="533"/>
      <c r="F41" s="501" t="str">
        <f>F5</f>
        <v>jan-dez</v>
      </c>
      <c r="G41" s="499"/>
      <c r="H41" s="499"/>
      <c r="I41" s="499"/>
      <c r="J41" s="499"/>
      <c r="K41" s="499"/>
      <c r="L41" s="499"/>
      <c r="M41" s="499"/>
      <c r="N41" s="499"/>
      <c r="O41" s="499"/>
      <c r="P41" s="500"/>
      <c r="Q41" s="511"/>
      <c r="S41" s="520"/>
      <c r="T41" s="521"/>
      <c r="U41" s="521"/>
      <c r="V41" s="522"/>
    </row>
    <row r="42" spans="1:35" ht="23.25" customHeight="1" thickBot="1">
      <c r="A42" s="503"/>
      <c r="B42" s="533"/>
      <c r="C42" s="533"/>
      <c r="D42" s="533"/>
      <c r="E42" s="533"/>
      <c r="F42" s="28">
        <v>2010</v>
      </c>
      <c r="G42" s="201">
        <v>2011</v>
      </c>
      <c r="H42" s="201">
        <v>2012</v>
      </c>
      <c r="I42" s="201">
        <v>2013</v>
      </c>
      <c r="J42" s="201">
        <v>2014</v>
      </c>
      <c r="K42" s="201">
        <v>2015</v>
      </c>
      <c r="L42" s="201">
        <v>2016</v>
      </c>
      <c r="M42" s="201">
        <v>2017</v>
      </c>
      <c r="N42" s="201">
        <v>2018</v>
      </c>
      <c r="O42" s="201">
        <v>2019</v>
      </c>
      <c r="P42" s="301">
        <v>2020</v>
      </c>
      <c r="Q42" s="512"/>
      <c r="S42" s="298">
        <v>2010</v>
      </c>
      <c r="T42" s="360">
        <v>2015</v>
      </c>
      <c r="U42" s="408">
        <v>2019</v>
      </c>
      <c r="V42" s="302">
        <v>2020</v>
      </c>
    </row>
    <row r="43" spans="1:35" ht="20.100000000000001" customHeight="1" thickBot="1">
      <c r="A43" s="32" t="s">
        <v>36</v>
      </c>
      <c r="B43" s="115"/>
      <c r="C43" s="115"/>
      <c r="D43" s="115"/>
      <c r="E43" s="115"/>
      <c r="F43" s="221">
        <v>74445.862999999983</v>
      </c>
      <c r="G43" s="83">
        <v>79424.091000000029</v>
      </c>
      <c r="H43" s="83">
        <v>76126.679000000004</v>
      </c>
      <c r="I43" s="83">
        <v>76988.008999999991</v>
      </c>
      <c r="J43" s="83">
        <v>86518.849999999991</v>
      </c>
      <c r="K43" s="83">
        <v>91839.497000000003</v>
      </c>
      <c r="L43" s="83">
        <v>105113.85599999997</v>
      </c>
      <c r="M43" s="83">
        <v>118961.96200000001</v>
      </c>
      <c r="N43" s="83">
        <v>119762.65299999998</v>
      </c>
      <c r="O43" s="83">
        <v>121218.56700000004</v>
      </c>
      <c r="P43" s="215">
        <v>122654.303</v>
      </c>
      <c r="Q43" s="333">
        <f t="shared" ref="Q43:Q74" si="24">(P43-O43)/O43</f>
        <v>1.1844192152510435E-2</v>
      </c>
      <c r="S43" s="412">
        <f>F43/$F$65</f>
        <v>0.40527648790710236</v>
      </c>
      <c r="T43" s="413">
        <f>K43/$K$65</f>
        <v>0.3498732394006161</v>
      </c>
      <c r="U43" s="413">
        <f>O43/$O$65</f>
        <v>0.36591674852422534</v>
      </c>
      <c r="V43" s="414">
        <f>P43/$P$65</f>
        <v>0.32850658080453154</v>
      </c>
    </row>
    <row r="44" spans="1:35" ht="20.100000000000001" customHeight="1" thickBot="1">
      <c r="A44" s="209"/>
      <c r="B44" s="115" t="s">
        <v>37</v>
      </c>
      <c r="C44" s="115"/>
      <c r="D44" s="115"/>
      <c r="E44" s="210"/>
      <c r="F44" s="79">
        <v>26167.335000000006</v>
      </c>
      <c r="G44" s="60">
        <v>28287.376000000007</v>
      </c>
      <c r="H44" s="60">
        <v>28441.193999999989</v>
      </c>
      <c r="I44" s="60">
        <v>29017.631000000005</v>
      </c>
      <c r="J44" s="60">
        <v>34470.012999999999</v>
      </c>
      <c r="K44" s="60">
        <v>36644.349999999977</v>
      </c>
      <c r="L44" s="60">
        <v>43771.616999999998</v>
      </c>
      <c r="M44" s="60">
        <v>43021.146000000015</v>
      </c>
      <c r="N44" s="60">
        <v>44742.913999999997</v>
      </c>
      <c r="O44" s="60">
        <v>46100.699000000008</v>
      </c>
      <c r="P44" s="36">
        <v>47178.181000000004</v>
      </c>
      <c r="Q44" s="390">
        <f t="shared" si="24"/>
        <v>2.3372357108945273E-2</v>
      </c>
      <c r="S44" s="415">
        <f t="shared" ref="S44:S64" si="25">F44/$F$65</f>
        <v>0.14245258499708172</v>
      </c>
      <c r="T44" s="416">
        <f t="shared" ref="T44:T64" si="26">K44/$K$65</f>
        <v>0.13960091092648252</v>
      </c>
      <c r="U44" s="416">
        <f t="shared" ref="U44:U64" si="27">O44/$O$65</f>
        <v>0.13916199721098835</v>
      </c>
      <c r="V44" s="417">
        <f t="shared" ref="V44:V64" si="28">P44/$P$65</f>
        <v>0.12635792263144094</v>
      </c>
    </row>
    <row r="45" spans="1:35" ht="20.100000000000001" customHeight="1">
      <c r="A45" s="204"/>
      <c r="B45" s="24"/>
      <c r="C45" s="392" t="s">
        <v>97</v>
      </c>
      <c r="D45" s="392"/>
      <c r="E45" s="205"/>
      <c r="F45" s="393">
        <v>25447.321000000007</v>
      </c>
      <c r="G45" s="394">
        <v>27677.676000000007</v>
      </c>
      <c r="H45" s="394">
        <v>28244.527999999988</v>
      </c>
      <c r="I45" s="394">
        <v>28876.972000000005</v>
      </c>
      <c r="J45" s="394">
        <v>34173.33</v>
      </c>
      <c r="K45" s="394">
        <v>36344.753999999979</v>
      </c>
      <c r="L45" s="394">
        <v>43482.337999999996</v>
      </c>
      <c r="M45" s="394">
        <v>42714.474000000009</v>
      </c>
      <c r="N45" s="394">
        <v>44358.544000000002</v>
      </c>
      <c r="O45" s="394">
        <v>45732.153000000006</v>
      </c>
      <c r="P45" s="395">
        <v>45680.400999999998</v>
      </c>
      <c r="Q45" s="396">
        <f t="shared" si="24"/>
        <v>-1.1316327048938124E-3</v>
      </c>
      <c r="S45" s="361">
        <f t="shared" si="25"/>
        <v>0.13853289445411704</v>
      </c>
      <c r="T45" s="362">
        <f t="shared" si="26"/>
        <v>0.13845956513893465</v>
      </c>
      <c r="U45" s="362">
        <f t="shared" si="27"/>
        <v>0.13804948485137919</v>
      </c>
      <c r="V45" s="363">
        <f t="shared" si="28"/>
        <v>0.12234639939448273</v>
      </c>
    </row>
    <row r="46" spans="1:35" ht="20.100000000000001" customHeight="1">
      <c r="A46" s="204"/>
      <c r="B46" s="24"/>
      <c r="C46" s="400" t="s">
        <v>88</v>
      </c>
      <c r="D46" s="392"/>
      <c r="E46" s="199"/>
      <c r="F46" s="43">
        <f>F47+F48</f>
        <v>720.0139999999999</v>
      </c>
      <c r="G46" s="63">
        <f t="shared" ref="G46:P46" si="29">G47+G48</f>
        <v>609.70000000000005</v>
      </c>
      <c r="H46" s="63">
        <f t="shared" si="29"/>
        <v>196.666</v>
      </c>
      <c r="I46" s="63">
        <f t="shared" si="29"/>
        <v>140.65899999999999</v>
      </c>
      <c r="J46" s="63">
        <f t="shared" si="29"/>
        <v>296.68299999999999</v>
      </c>
      <c r="K46" s="63">
        <f t="shared" si="29"/>
        <v>299.596</v>
      </c>
      <c r="L46" s="63">
        <f t="shared" si="29"/>
        <v>289.27900000000005</v>
      </c>
      <c r="M46" s="63">
        <f t="shared" si="29"/>
        <v>306.67200000000003</v>
      </c>
      <c r="N46" s="63">
        <f t="shared" si="29"/>
        <v>384.37</v>
      </c>
      <c r="O46" s="63">
        <f t="shared" si="29"/>
        <v>368.54600000000011</v>
      </c>
      <c r="P46" s="445">
        <f t="shared" si="29"/>
        <v>1497.78</v>
      </c>
      <c r="Q46" s="401">
        <f t="shared" si="24"/>
        <v>3.0640245722379285</v>
      </c>
      <c r="S46" s="364">
        <f t="shared" si="25"/>
        <v>3.9196905429646836E-3</v>
      </c>
      <c r="T46" s="365">
        <f t="shared" si="26"/>
        <v>1.1413457875478889E-3</v>
      </c>
      <c r="U46" s="365">
        <f t="shared" si="27"/>
        <v>1.1125123596091443E-3</v>
      </c>
      <c r="V46" s="366">
        <f t="shared" si="28"/>
        <v>4.0115232369581947E-3</v>
      </c>
    </row>
    <row r="47" spans="1:35" ht="20.100000000000001" customHeight="1">
      <c r="A47" s="47"/>
      <c r="D47" s="24" t="s">
        <v>98</v>
      </c>
      <c r="E47" s="24"/>
      <c r="F47" s="222"/>
      <c r="G47" s="65"/>
      <c r="H47" s="65"/>
      <c r="I47" s="65"/>
      <c r="J47" s="65"/>
      <c r="K47" s="65"/>
      <c r="L47" s="65"/>
      <c r="M47" s="65">
        <v>212.90600000000001</v>
      </c>
      <c r="N47" s="65">
        <v>360.82900000000001</v>
      </c>
      <c r="O47" s="65">
        <v>338.36900000000009</v>
      </c>
      <c r="P47" s="40">
        <v>1481.37</v>
      </c>
      <c r="Q47" s="396">
        <f t="shared" si="24"/>
        <v>3.3779719773383481</v>
      </c>
      <c r="S47" s="409">
        <f t="shared" si="25"/>
        <v>0</v>
      </c>
      <c r="T47" s="410">
        <f t="shared" si="26"/>
        <v>0</v>
      </c>
      <c r="U47" s="410">
        <f t="shared" si="27"/>
        <v>1.0214184785849977E-3</v>
      </c>
      <c r="V47" s="411">
        <f t="shared" si="28"/>
        <v>3.9675721251003224E-3</v>
      </c>
    </row>
    <row r="48" spans="1:35" ht="20.100000000000001" customHeight="1" thickBot="1">
      <c r="A48" s="47"/>
      <c r="D48" s="24" t="s">
        <v>99</v>
      </c>
      <c r="E48" s="24"/>
      <c r="F48" s="222">
        <v>720.0139999999999</v>
      </c>
      <c r="G48" s="65">
        <v>609.70000000000005</v>
      </c>
      <c r="H48" s="65">
        <v>196.666</v>
      </c>
      <c r="I48" s="65">
        <v>140.65899999999999</v>
      </c>
      <c r="J48" s="65">
        <v>296.68299999999999</v>
      </c>
      <c r="K48" s="65">
        <v>299.596</v>
      </c>
      <c r="L48" s="65">
        <v>289.27900000000005</v>
      </c>
      <c r="M48" s="65">
        <v>93.765999999999991</v>
      </c>
      <c r="N48" s="65">
        <v>23.541</v>
      </c>
      <c r="O48" s="65">
        <v>30.176999999999996</v>
      </c>
      <c r="P48" s="40">
        <v>16.409999999999997</v>
      </c>
      <c r="Q48" s="396">
        <f t="shared" si="24"/>
        <v>-0.4562083706133811</v>
      </c>
      <c r="S48" s="409">
        <f t="shared" si="25"/>
        <v>3.9196905429646836E-3</v>
      </c>
      <c r="T48" s="410">
        <f t="shared" si="26"/>
        <v>1.1413457875478889E-3</v>
      </c>
      <c r="U48" s="410">
        <f t="shared" si="27"/>
        <v>9.1093881024146599E-5</v>
      </c>
      <c r="V48" s="411">
        <f t="shared" si="28"/>
        <v>4.3951111857872296E-5</v>
      </c>
    </row>
    <row r="49" spans="1:22" ht="20.100000000000001" customHeight="1" thickBot="1">
      <c r="A49" s="47"/>
      <c r="B49" s="115" t="s">
        <v>38</v>
      </c>
      <c r="C49" s="115"/>
      <c r="D49" s="115"/>
      <c r="E49" s="115"/>
      <c r="F49" s="223">
        <v>48278.527999999977</v>
      </c>
      <c r="G49" s="156">
        <v>51136.715000000018</v>
      </c>
      <c r="H49" s="156">
        <v>47685.485000000008</v>
      </c>
      <c r="I49" s="156">
        <v>47970.377999999997</v>
      </c>
      <c r="J49" s="156">
        <v>52048.837</v>
      </c>
      <c r="K49" s="156">
        <v>55195.147000000026</v>
      </c>
      <c r="L49" s="156">
        <v>61342.238999999972</v>
      </c>
      <c r="M49" s="156">
        <v>75940.816000000006</v>
      </c>
      <c r="N49" s="156">
        <v>75019.738999999972</v>
      </c>
      <c r="O49" s="156">
        <v>75117.868000000031</v>
      </c>
      <c r="P49" s="157">
        <v>75476.122000000003</v>
      </c>
      <c r="Q49" s="390">
        <f t="shared" si="24"/>
        <v>4.7692248134621118E-3</v>
      </c>
      <c r="S49" s="415">
        <f t="shared" si="25"/>
        <v>0.26282390291002067</v>
      </c>
      <c r="T49" s="416">
        <f t="shared" si="26"/>
        <v>0.2102723284741336</v>
      </c>
      <c r="U49" s="416">
        <f t="shared" si="27"/>
        <v>0.226754751313237</v>
      </c>
      <c r="V49" s="417">
        <f t="shared" si="28"/>
        <v>0.20214865817309061</v>
      </c>
    </row>
    <row r="50" spans="1:22" ht="20.100000000000001" customHeight="1">
      <c r="A50" s="47"/>
      <c r="B50" s="24"/>
      <c r="C50" t="s">
        <v>97</v>
      </c>
      <c r="D50" s="392"/>
      <c r="F50" s="81">
        <v>42658.95499999998</v>
      </c>
      <c r="G50" s="61">
        <v>44449.775000000016</v>
      </c>
      <c r="H50" s="61">
        <v>40658.627000000008</v>
      </c>
      <c r="I50" s="61">
        <v>45092.935999999994</v>
      </c>
      <c r="J50" s="61">
        <v>48999.995999999999</v>
      </c>
      <c r="K50" s="61">
        <v>53293.352000000028</v>
      </c>
      <c r="L50" s="61">
        <v>59016.908999999971</v>
      </c>
      <c r="M50" s="61">
        <v>69980.459000000003</v>
      </c>
      <c r="N50" s="61">
        <v>68116.509999999966</v>
      </c>
      <c r="O50" s="61">
        <v>68898.518000000025</v>
      </c>
      <c r="P50" s="38">
        <v>63854.000000000007</v>
      </c>
      <c r="Q50" s="396">
        <f t="shared" si="24"/>
        <v>-7.3216640160533156E-2</v>
      </c>
      <c r="S50" s="361">
        <f t="shared" si="25"/>
        <v>0.23223146006363202</v>
      </c>
      <c r="T50" s="362">
        <f t="shared" si="26"/>
        <v>0.2030272193537527</v>
      </c>
      <c r="U50" s="362">
        <f t="shared" si="27"/>
        <v>0.2079806939534091</v>
      </c>
      <c r="V50" s="363">
        <f t="shared" si="28"/>
        <v>0.17102098090021806</v>
      </c>
    </row>
    <row r="51" spans="1:22" ht="20.100000000000001" customHeight="1">
      <c r="A51" s="47"/>
      <c r="B51" s="24"/>
      <c r="C51" s="400" t="s">
        <v>88</v>
      </c>
      <c r="D51" s="392"/>
      <c r="E51" s="400"/>
      <c r="F51" s="43">
        <f>F52+F53</f>
        <v>5619.5730000000003</v>
      </c>
      <c r="G51" s="63">
        <f t="shared" ref="G51:P51" si="30">G52+G53</f>
        <v>6686.9400000000005</v>
      </c>
      <c r="H51" s="63">
        <f t="shared" si="30"/>
        <v>7026.8580000000002</v>
      </c>
      <c r="I51" s="63">
        <f t="shared" si="30"/>
        <v>2877.442</v>
      </c>
      <c r="J51" s="63">
        <f t="shared" si="30"/>
        <v>3048.8410000000008</v>
      </c>
      <c r="K51" s="63">
        <f t="shared" si="30"/>
        <v>1901.7950000000001</v>
      </c>
      <c r="L51" s="63">
        <f t="shared" si="30"/>
        <v>2325.3299999999995</v>
      </c>
      <c r="M51" s="63">
        <f t="shared" si="30"/>
        <v>5960.3569999999982</v>
      </c>
      <c r="N51" s="63">
        <f t="shared" si="30"/>
        <v>6903.2290000000003</v>
      </c>
      <c r="O51" s="63">
        <f t="shared" si="30"/>
        <v>6219.35</v>
      </c>
      <c r="P51" s="445">
        <f t="shared" si="30"/>
        <v>11622.121999999999</v>
      </c>
      <c r="Q51" s="401">
        <f t="shared" si="24"/>
        <v>0.86870364266362221</v>
      </c>
      <c r="S51" s="364">
        <f t="shared" si="25"/>
        <v>3.0592442846388651E-2</v>
      </c>
      <c r="T51" s="365">
        <f t="shared" si="26"/>
        <v>7.2451091203809045E-3</v>
      </c>
      <c r="U51" s="365">
        <f t="shared" si="27"/>
        <v>1.877405735982789E-2</v>
      </c>
      <c r="V51" s="366">
        <f t="shared" si="28"/>
        <v>3.112767727287255E-2</v>
      </c>
    </row>
    <row r="52" spans="1:22" ht="20.100000000000001" customHeight="1">
      <c r="A52" s="47"/>
      <c r="D52" s="24" t="s">
        <v>98</v>
      </c>
      <c r="E52" s="24"/>
      <c r="F52" s="222"/>
      <c r="G52" s="65"/>
      <c r="H52" s="65"/>
      <c r="I52" s="65"/>
      <c r="J52" s="65"/>
      <c r="K52" s="65"/>
      <c r="L52" s="65"/>
      <c r="M52" s="65">
        <v>5615.574999999998</v>
      </c>
      <c r="N52" s="65">
        <v>6835.7430000000004</v>
      </c>
      <c r="O52" s="65">
        <v>5930.5300000000007</v>
      </c>
      <c r="P52" s="40">
        <v>11514.544</v>
      </c>
      <c r="Q52" s="396">
        <f t="shared" si="24"/>
        <v>0.94157082082039867</v>
      </c>
      <c r="S52" s="409">
        <f t="shared" si="25"/>
        <v>0</v>
      </c>
      <c r="T52" s="410">
        <f t="shared" si="26"/>
        <v>0</v>
      </c>
      <c r="U52" s="410">
        <f t="shared" si="27"/>
        <v>1.7902210101406111E-2</v>
      </c>
      <c r="V52" s="411">
        <f t="shared" si="28"/>
        <v>3.0839549746276198E-2</v>
      </c>
    </row>
    <row r="53" spans="1:22" ht="20.100000000000001" customHeight="1" thickBot="1">
      <c r="A53" s="47"/>
      <c r="D53" s="24" t="s">
        <v>99</v>
      </c>
      <c r="E53" s="24"/>
      <c r="F53" s="222">
        <v>5619.5730000000003</v>
      </c>
      <c r="G53" s="65">
        <v>6686.9400000000005</v>
      </c>
      <c r="H53" s="65">
        <v>7026.8580000000002</v>
      </c>
      <c r="I53" s="65">
        <v>2877.442</v>
      </c>
      <c r="J53" s="65">
        <v>3048.8410000000008</v>
      </c>
      <c r="K53" s="65">
        <v>1901.7950000000001</v>
      </c>
      <c r="L53" s="65">
        <v>2325.3299999999995</v>
      </c>
      <c r="M53" s="65">
        <v>344.78199999999998</v>
      </c>
      <c r="N53" s="65">
        <v>67.48599999999999</v>
      </c>
      <c r="O53" s="65">
        <v>288.82</v>
      </c>
      <c r="P53" s="40">
        <v>107.57799999999999</v>
      </c>
      <c r="Q53" s="396">
        <f t="shared" si="24"/>
        <v>-0.62752579461256153</v>
      </c>
      <c r="S53" s="409">
        <f t="shared" si="25"/>
        <v>3.0592442846388651E-2</v>
      </c>
      <c r="T53" s="410">
        <f t="shared" si="26"/>
        <v>7.2451091203809045E-3</v>
      </c>
      <c r="U53" s="410">
        <f t="shared" si="27"/>
        <v>8.7184725842177891E-4</v>
      </c>
      <c r="V53" s="411">
        <f t="shared" si="28"/>
        <v>2.8812752659635506E-4</v>
      </c>
    </row>
    <row r="54" spans="1:22" ht="20.100000000000001" customHeight="1" thickBot="1">
      <c r="A54" s="32" t="s">
        <v>39</v>
      </c>
      <c r="B54" s="115"/>
      <c r="C54" s="115"/>
      <c r="D54" s="115"/>
      <c r="E54" s="115"/>
      <c r="F54" s="221">
        <v>109245.679</v>
      </c>
      <c r="G54" s="83">
        <v>130933.26100000003</v>
      </c>
      <c r="H54" s="83">
        <v>146496.095</v>
      </c>
      <c r="I54" s="83">
        <v>156178.42399999994</v>
      </c>
      <c r="J54" s="83">
        <v>165396.06399999995</v>
      </c>
      <c r="K54" s="83">
        <v>170654.13400000005</v>
      </c>
      <c r="L54" s="83">
        <v>166448.19899999988</v>
      </c>
      <c r="M54" s="83">
        <v>194789.97199999986</v>
      </c>
      <c r="N54" s="83">
        <v>202238.40699999995</v>
      </c>
      <c r="O54" s="83">
        <v>210055.05599999998</v>
      </c>
      <c r="P54" s="215">
        <v>250715.0910000001</v>
      </c>
      <c r="Q54" s="343">
        <f t="shared" si="24"/>
        <v>0.19356846616441417</v>
      </c>
      <c r="S54" s="415">
        <f t="shared" si="25"/>
        <v>0.59472351209289764</v>
      </c>
      <c r="T54" s="416">
        <f t="shared" si="26"/>
        <v>0.6501267605993839</v>
      </c>
      <c r="U54" s="416">
        <f t="shared" si="27"/>
        <v>0.63408325147577471</v>
      </c>
      <c r="V54" s="417">
        <f t="shared" si="28"/>
        <v>0.67149341919546846</v>
      </c>
    </row>
    <row r="55" spans="1:22" ht="20.100000000000001" customHeight="1" thickBot="1">
      <c r="A55" s="209"/>
      <c r="B55" s="115" t="s">
        <v>37</v>
      </c>
      <c r="C55" s="115"/>
      <c r="D55" s="115"/>
      <c r="E55" s="210"/>
      <c r="F55" s="418">
        <v>26942.014999999996</v>
      </c>
      <c r="G55" s="229">
        <v>28451.132999999987</v>
      </c>
      <c r="H55" s="229">
        <v>34081.63299999998</v>
      </c>
      <c r="I55" s="229">
        <v>36286.85199999997</v>
      </c>
      <c r="J55" s="229">
        <v>38984.623</v>
      </c>
      <c r="K55" s="229">
        <v>43309.349000000017</v>
      </c>
      <c r="L55" s="229">
        <v>43343.822999999989</v>
      </c>
      <c r="M55" s="229">
        <v>47533.690999999999</v>
      </c>
      <c r="N55" s="229">
        <v>51001.599000000009</v>
      </c>
      <c r="O55" s="229">
        <v>56234.995000000024</v>
      </c>
      <c r="P55" s="419">
        <v>69289.085999999996</v>
      </c>
      <c r="Q55" s="338">
        <f t="shared" si="24"/>
        <v>0.23213465209697209</v>
      </c>
      <c r="R55" s="6"/>
      <c r="S55" s="415">
        <f t="shared" si="25"/>
        <v>0.14666987225791811</v>
      </c>
      <c r="T55" s="416">
        <f t="shared" si="26"/>
        <v>0.16499199936778661</v>
      </c>
      <c r="U55" s="416">
        <f t="shared" si="27"/>
        <v>0.16975391668898437</v>
      </c>
      <c r="V55" s="417">
        <f t="shared" si="28"/>
        <v>0.18557784090894172</v>
      </c>
    </row>
    <row r="56" spans="1:22" ht="20.100000000000001" customHeight="1">
      <c r="A56" s="204"/>
      <c r="B56" s="24"/>
      <c r="C56" s="392" t="s">
        <v>97</v>
      </c>
      <c r="D56" s="392"/>
      <c r="E56" s="205"/>
      <c r="F56" s="393">
        <v>26709.575999999997</v>
      </c>
      <c r="G56" s="394">
        <v>28192.169999999987</v>
      </c>
      <c r="H56" s="394">
        <v>33579.606999999982</v>
      </c>
      <c r="I56" s="394">
        <v>35883.990999999973</v>
      </c>
      <c r="J56" s="394">
        <v>38573.987999999998</v>
      </c>
      <c r="K56" s="394">
        <v>42887.294000000016</v>
      </c>
      <c r="L56" s="394">
        <v>42865.96899999999</v>
      </c>
      <c r="M56" s="394">
        <v>47073.487000000001</v>
      </c>
      <c r="N56" s="394">
        <v>50570.873000000007</v>
      </c>
      <c r="O56" s="394">
        <v>55755.012000000024</v>
      </c>
      <c r="P56" s="395">
        <v>68588.32699999999</v>
      </c>
      <c r="Q56" s="396">
        <f t="shared" si="24"/>
        <v>0.23017329814223625</v>
      </c>
      <c r="S56" s="361">
        <f t="shared" si="25"/>
        <v>0.14540449554285956</v>
      </c>
      <c r="T56" s="362">
        <f t="shared" si="26"/>
        <v>0.16338413178489655</v>
      </c>
      <c r="U56" s="362">
        <f t="shared" si="27"/>
        <v>0.16830501473399836</v>
      </c>
      <c r="V56" s="363">
        <f t="shared" si="28"/>
        <v>0.18370098916034874</v>
      </c>
    </row>
    <row r="57" spans="1:22" ht="20.100000000000001" customHeight="1">
      <c r="A57" s="204"/>
      <c r="B57" s="24"/>
      <c r="C57" s="400" t="s">
        <v>88</v>
      </c>
      <c r="D57" s="392"/>
      <c r="E57" s="199"/>
      <c r="F57" s="43">
        <f>F58+F59</f>
        <v>232.43900000000002</v>
      </c>
      <c r="G57" s="63">
        <f t="shared" ref="G57:P57" si="31">G58+G59</f>
        <v>258.96299999999997</v>
      </c>
      <c r="H57" s="63">
        <f t="shared" si="31"/>
        <v>502.02600000000012</v>
      </c>
      <c r="I57" s="63">
        <f t="shared" si="31"/>
        <v>402.86099999999988</v>
      </c>
      <c r="J57" s="63">
        <f t="shared" si="31"/>
        <v>410.63500000000005</v>
      </c>
      <c r="K57" s="63">
        <f t="shared" si="31"/>
        <v>422.05500000000006</v>
      </c>
      <c r="L57" s="63">
        <f t="shared" si="31"/>
        <v>477.85399999999987</v>
      </c>
      <c r="M57" s="63">
        <f t="shared" si="31"/>
        <v>460.20399999999995</v>
      </c>
      <c r="N57" s="63">
        <f t="shared" si="31"/>
        <v>430.726</v>
      </c>
      <c r="O57" s="63">
        <f t="shared" si="31"/>
        <v>479.98300000000006</v>
      </c>
      <c r="P57" s="445">
        <f t="shared" si="31"/>
        <v>700.7589999999999</v>
      </c>
      <c r="Q57" s="401">
        <f t="shared" si="24"/>
        <v>0.4599662904727872</v>
      </c>
      <c r="S57" s="364">
        <f t="shared" si="25"/>
        <v>1.265376715058552E-3</v>
      </c>
      <c r="T57" s="365">
        <f t="shared" si="26"/>
        <v>1.6078675828900396E-3</v>
      </c>
      <c r="U57" s="365">
        <f t="shared" si="27"/>
        <v>1.4489019549860148E-3</v>
      </c>
      <c r="V57" s="366">
        <f t="shared" si="28"/>
        <v>1.8768517485929759E-3</v>
      </c>
    </row>
    <row r="58" spans="1:22" ht="20.100000000000001" customHeight="1">
      <c r="A58" s="47"/>
      <c r="D58" s="24" t="s">
        <v>98</v>
      </c>
      <c r="E58" s="24"/>
      <c r="F58" s="222"/>
      <c r="G58" s="65"/>
      <c r="H58" s="65"/>
      <c r="I58" s="65"/>
      <c r="J58" s="65"/>
      <c r="K58" s="65"/>
      <c r="L58" s="65"/>
      <c r="M58" s="65">
        <v>303.37099999999998</v>
      </c>
      <c r="N58" s="65">
        <v>333.22800000000001</v>
      </c>
      <c r="O58" s="65">
        <v>393.70500000000004</v>
      </c>
      <c r="P58" s="40">
        <v>624.50099999999986</v>
      </c>
      <c r="Q58" s="396">
        <f t="shared" si="24"/>
        <v>0.58621556749342729</v>
      </c>
      <c r="S58" s="409">
        <f t="shared" si="25"/>
        <v>0</v>
      </c>
      <c r="T58" s="410">
        <f t="shared" si="26"/>
        <v>0</v>
      </c>
      <c r="U58" s="410">
        <f t="shared" si="27"/>
        <v>1.1884586416347433E-3</v>
      </c>
      <c r="V58" s="411">
        <f t="shared" si="28"/>
        <v>1.6726089766211521E-3</v>
      </c>
    </row>
    <row r="59" spans="1:22" ht="20.100000000000001" customHeight="1" thickBot="1">
      <c r="A59" s="47"/>
      <c r="D59" s="24" t="s">
        <v>99</v>
      </c>
      <c r="E59" s="24"/>
      <c r="F59" s="222">
        <v>232.43900000000002</v>
      </c>
      <c r="G59" s="65">
        <v>258.96299999999997</v>
      </c>
      <c r="H59" s="65">
        <v>502.02600000000012</v>
      </c>
      <c r="I59" s="65">
        <v>402.86099999999988</v>
      </c>
      <c r="J59" s="65">
        <v>410.63500000000005</v>
      </c>
      <c r="K59" s="65">
        <v>422.05500000000006</v>
      </c>
      <c r="L59" s="65">
        <v>477.85399999999987</v>
      </c>
      <c r="M59" s="65">
        <v>156.833</v>
      </c>
      <c r="N59" s="65">
        <v>97.498000000000005</v>
      </c>
      <c r="O59" s="65">
        <v>86.277999999999992</v>
      </c>
      <c r="P59" s="40">
        <v>76.257999999999996</v>
      </c>
      <c r="Q59" s="396">
        <f t="shared" si="24"/>
        <v>-0.11613621085328818</v>
      </c>
      <c r="S59" s="409">
        <f t="shared" si="25"/>
        <v>1.265376715058552E-3</v>
      </c>
      <c r="T59" s="410">
        <f t="shared" si="26"/>
        <v>1.6078675828900396E-3</v>
      </c>
      <c r="U59" s="410">
        <f t="shared" si="27"/>
        <v>2.6044331335127154E-4</v>
      </c>
      <c r="V59" s="411">
        <f t="shared" si="28"/>
        <v>2.0424277197182364E-4</v>
      </c>
    </row>
    <row r="60" spans="1:22" ht="20.100000000000001" customHeight="1" thickBot="1">
      <c r="A60" s="47"/>
      <c r="B60" s="115" t="s">
        <v>38</v>
      </c>
      <c r="C60" s="115"/>
      <c r="D60" s="115"/>
      <c r="E60" s="115"/>
      <c r="F60" s="221">
        <v>82303.664000000004</v>
      </c>
      <c r="G60" s="83">
        <v>102482.12800000004</v>
      </c>
      <c r="H60" s="83">
        <v>112414.46200000003</v>
      </c>
      <c r="I60" s="83">
        <v>119891.57199999997</v>
      </c>
      <c r="J60" s="83">
        <v>126411.44099999995</v>
      </c>
      <c r="K60" s="83">
        <v>127344.78500000005</v>
      </c>
      <c r="L60" s="83">
        <v>123104.3759999999</v>
      </c>
      <c r="M60" s="83">
        <v>147256.28099999987</v>
      </c>
      <c r="N60" s="83">
        <v>151236.80799999993</v>
      </c>
      <c r="O60" s="83">
        <v>153820.06099999996</v>
      </c>
      <c r="P60" s="215">
        <v>181426.00500000012</v>
      </c>
      <c r="Q60" s="343">
        <f t="shared" si="24"/>
        <v>0.17946907458319217</v>
      </c>
      <c r="R60" s="6"/>
      <c r="S60" s="415">
        <f t="shared" si="25"/>
        <v>0.44805363983497948</v>
      </c>
      <c r="T60" s="416">
        <f t="shared" si="26"/>
        <v>0.48513476123159738</v>
      </c>
      <c r="U60" s="416">
        <f t="shared" si="27"/>
        <v>0.46432933478679028</v>
      </c>
      <c r="V60" s="417">
        <f t="shared" si="28"/>
        <v>0.48591557828652682</v>
      </c>
    </row>
    <row r="61" spans="1:22" ht="20.100000000000001" customHeight="1">
      <c r="A61" s="47"/>
      <c r="B61" s="24"/>
      <c r="C61" t="s">
        <v>97</v>
      </c>
      <c r="D61" s="392"/>
      <c r="F61" s="81">
        <v>80270.381000000008</v>
      </c>
      <c r="G61" s="61">
        <v>99803.439000000042</v>
      </c>
      <c r="H61" s="61">
        <v>109131.61200000002</v>
      </c>
      <c r="I61" s="61">
        <v>116166.22499999998</v>
      </c>
      <c r="J61" s="61">
        <v>122377.93799999995</v>
      </c>
      <c r="K61" s="61">
        <v>122831.13500000005</v>
      </c>
      <c r="L61" s="61">
        <v>117342.41899999989</v>
      </c>
      <c r="M61" s="61">
        <v>141702.54099999988</v>
      </c>
      <c r="N61" s="61">
        <v>145002.95399999994</v>
      </c>
      <c r="O61" s="61">
        <v>147598.66499999998</v>
      </c>
      <c r="P61" s="38">
        <v>171891.32300000012</v>
      </c>
      <c r="Q61" s="396">
        <f t="shared" si="24"/>
        <v>0.16458589242660254</v>
      </c>
      <c r="S61" s="361">
        <f t="shared" si="25"/>
        <v>0.4369846326402988</v>
      </c>
      <c r="T61" s="362">
        <f t="shared" si="26"/>
        <v>0.46793948688225517</v>
      </c>
      <c r="U61" s="362">
        <f t="shared" si="27"/>
        <v>0.44554910126364022</v>
      </c>
      <c r="V61" s="363">
        <f t="shared" si="28"/>
        <v>0.46037871813349562</v>
      </c>
    </row>
    <row r="62" spans="1:22" ht="20.100000000000001" customHeight="1">
      <c r="A62" s="47"/>
      <c r="B62" s="24"/>
      <c r="C62" s="400" t="s">
        <v>88</v>
      </c>
      <c r="D62" s="392"/>
      <c r="E62" s="400"/>
      <c r="F62" s="43">
        <f>F63+F64</f>
        <v>2033.2830000000001</v>
      </c>
      <c r="G62" s="63">
        <f t="shared" ref="G62:P62" si="32">G63+G64</f>
        <v>2678.6889999999999</v>
      </c>
      <c r="H62" s="63">
        <f t="shared" si="32"/>
        <v>3282.8500000000004</v>
      </c>
      <c r="I62" s="63">
        <f t="shared" si="32"/>
        <v>3725.3469999999988</v>
      </c>
      <c r="J62" s="63">
        <f t="shared" si="32"/>
        <v>4033.5030000000006</v>
      </c>
      <c r="K62" s="63">
        <f t="shared" si="32"/>
        <v>4513.6499999999987</v>
      </c>
      <c r="L62" s="63">
        <f t="shared" si="32"/>
        <v>5761.9570000000022</v>
      </c>
      <c r="M62" s="63">
        <f t="shared" si="32"/>
        <v>5553.739999999998</v>
      </c>
      <c r="N62" s="63">
        <f t="shared" si="32"/>
        <v>6233.8539999999985</v>
      </c>
      <c r="O62" s="63">
        <f t="shared" si="32"/>
        <v>6221.3960000000025</v>
      </c>
      <c r="P62" s="445">
        <f t="shared" si="32"/>
        <v>9534.6820000000007</v>
      </c>
      <c r="Q62" s="401">
        <f t="shared" si="24"/>
        <v>0.53256310963005682</v>
      </c>
      <c r="S62" s="364">
        <f t="shared" si="25"/>
        <v>1.1069007194680746E-2</v>
      </c>
      <c r="T62" s="365">
        <f t="shared" si="26"/>
        <v>1.7195274349342204E-2</v>
      </c>
      <c r="U62" s="365">
        <f t="shared" si="27"/>
        <v>1.8780233523150142E-2</v>
      </c>
      <c r="V62" s="366">
        <f t="shared" si="28"/>
        <v>2.553686015303118E-2</v>
      </c>
    </row>
    <row r="63" spans="1:22" ht="20.100000000000001" customHeight="1">
      <c r="A63" s="47"/>
      <c r="D63" s="24" t="s">
        <v>98</v>
      </c>
      <c r="E63" s="24"/>
      <c r="F63" s="222"/>
      <c r="G63" s="65"/>
      <c r="H63" s="65"/>
      <c r="I63" s="65"/>
      <c r="J63" s="65"/>
      <c r="K63" s="65"/>
      <c r="L63" s="65"/>
      <c r="M63" s="65">
        <v>4374.1119999999974</v>
      </c>
      <c r="N63" s="65">
        <v>5535.3289999999988</v>
      </c>
      <c r="O63" s="65">
        <v>5415.4900000000025</v>
      </c>
      <c r="P63" s="40">
        <v>8578.52</v>
      </c>
      <c r="Q63" s="396">
        <f t="shared" si="24"/>
        <v>0.58407087816614867</v>
      </c>
      <c r="S63" s="361">
        <f t="shared" si="25"/>
        <v>0</v>
      </c>
      <c r="T63" s="362">
        <f t="shared" si="26"/>
        <v>0</v>
      </c>
      <c r="U63" s="362">
        <f t="shared" si="27"/>
        <v>1.6347483240463132E-2</v>
      </c>
      <c r="V63" s="363">
        <f t="shared" si="28"/>
        <v>2.2975959298902789E-2</v>
      </c>
    </row>
    <row r="64" spans="1:22" ht="20.100000000000001" customHeight="1" thickBot="1">
      <c r="A64" s="47"/>
      <c r="D64" s="24" t="s">
        <v>99</v>
      </c>
      <c r="E64" s="24"/>
      <c r="F64" s="222">
        <v>2033.2830000000001</v>
      </c>
      <c r="G64" s="65">
        <v>2678.6889999999999</v>
      </c>
      <c r="H64" s="65">
        <v>3282.8500000000004</v>
      </c>
      <c r="I64" s="65">
        <v>3725.3469999999988</v>
      </c>
      <c r="J64" s="65">
        <v>4033.5030000000006</v>
      </c>
      <c r="K64" s="65">
        <v>4513.6499999999987</v>
      </c>
      <c r="L64" s="65">
        <v>5761.9570000000022</v>
      </c>
      <c r="M64" s="65">
        <v>1179.6280000000002</v>
      </c>
      <c r="N64" s="65">
        <v>698.52499999999998</v>
      </c>
      <c r="O64" s="65">
        <v>805.90599999999995</v>
      </c>
      <c r="P64" s="40">
        <v>956.16199999999981</v>
      </c>
      <c r="Q64" s="405">
        <f t="shared" si="24"/>
        <v>0.18644358026866639</v>
      </c>
      <c r="S64" s="361">
        <f t="shared" si="25"/>
        <v>1.1069007194680746E-2</v>
      </c>
      <c r="T64" s="362">
        <f t="shared" si="26"/>
        <v>1.7195274349342204E-2</v>
      </c>
      <c r="U64" s="362">
        <f t="shared" si="27"/>
        <v>2.4327502826870097E-3</v>
      </c>
      <c r="V64" s="363">
        <f t="shared" si="28"/>
        <v>2.5609008541283905E-3</v>
      </c>
    </row>
    <row r="65" spans="1:22" ht="20.100000000000001" customHeight="1" thickBot="1">
      <c r="A65" s="56" t="s">
        <v>30</v>
      </c>
      <c r="B65" s="218"/>
      <c r="C65" s="218"/>
      <c r="D65" s="218"/>
      <c r="E65" s="218"/>
      <c r="F65" s="84">
        <f>F43+F54</f>
        <v>183691.54199999999</v>
      </c>
      <c r="G65" s="69">
        <f t="shared" ref="G65:M65" si="33">G43+G54</f>
        <v>210357.35200000007</v>
      </c>
      <c r="H65" s="69">
        <f t="shared" si="33"/>
        <v>222622.774</v>
      </c>
      <c r="I65" s="69">
        <f t="shared" si="33"/>
        <v>233166.43299999993</v>
      </c>
      <c r="J65" s="69">
        <f t="shared" si="33"/>
        <v>251914.91399999993</v>
      </c>
      <c r="K65" s="69">
        <f t="shared" si="33"/>
        <v>262493.63100000005</v>
      </c>
      <c r="L65" s="69">
        <f t="shared" si="33"/>
        <v>271562.05499999982</v>
      </c>
      <c r="M65" s="69">
        <f t="shared" si="33"/>
        <v>313751.93399999989</v>
      </c>
      <c r="N65" s="69"/>
      <c r="O65" s="69">
        <f t="shared" ref="O65:P65" si="34">O43+O54</f>
        <v>331273.62300000002</v>
      </c>
      <c r="P65" s="85">
        <f t="shared" si="34"/>
        <v>373369.39400000009</v>
      </c>
      <c r="Q65" s="356">
        <f t="shared" si="24"/>
        <v>0.12707251069005293</v>
      </c>
      <c r="S65" s="387">
        <f>S43+S54</f>
        <v>1</v>
      </c>
      <c r="T65" s="389">
        <f t="shared" ref="T65:V65" si="35">T43+T54</f>
        <v>1</v>
      </c>
      <c r="U65" s="389">
        <f t="shared" si="35"/>
        <v>1</v>
      </c>
      <c r="V65" s="388">
        <f t="shared" si="35"/>
        <v>1</v>
      </c>
    </row>
    <row r="66" spans="1:22" ht="20.100000000000001" customHeight="1" thickBot="1">
      <c r="A66" s="407"/>
      <c r="B66" s="115" t="s">
        <v>126</v>
      </c>
      <c r="C66" s="115"/>
      <c r="D66" s="115"/>
      <c r="E66" s="420"/>
      <c r="F66" s="33">
        <f>F45+F50+F56+F61</f>
        <v>175086.23300000001</v>
      </c>
      <c r="G66" s="83">
        <f t="shared" ref="G66:P66" si="36">G45+G50+G56+G61</f>
        <v>200123.06000000006</v>
      </c>
      <c r="H66" s="83">
        <f t="shared" si="36"/>
        <v>211614.37400000001</v>
      </c>
      <c r="I66" s="83">
        <f t="shared" si="36"/>
        <v>226020.12399999995</v>
      </c>
      <c r="J66" s="83">
        <f t="shared" si="36"/>
        <v>244125.25199999995</v>
      </c>
      <c r="K66" s="83">
        <f t="shared" si="36"/>
        <v>255356.53500000009</v>
      </c>
      <c r="L66" s="83">
        <f t="shared" si="36"/>
        <v>262707.63499999983</v>
      </c>
      <c r="M66" s="83">
        <f t="shared" si="36"/>
        <v>301470.96099999989</v>
      </c>
      <c r="N66" s="83">
        <f t="shared" si="36"/>
        <v>308048.88099999994</v>
      </c>
      <c r="O66" s="83">
        <f t="shared" si="36"/>
        <v>317984.348</v>
      </c>
      <c r="P66" s="215">
        <f t="shared" si="36"/>
        <v>350014.05100000009</v>
      </c>
      <c r="Q66" s="343">
        <f t="shared" si="24"/>
        <v>0.10072729428808268</v>
      </c>
      <c r="R66" s="6"/>
      <c r="S66" s="421">
        <f>F66/$F$65</f>
        <v>0.9531534827009075</v>
      </c>
      <c r="T66" s="422">
        <f>K66/$K$65</f>
        <v>0.97281040315983913</v>
      </c>
      <c r="U66" s="422">
        <f>O66/$O$65</f>
        <v>0.95988429480242676</v>
      </c>
      <c r="V66" s="423">
        <f>P66/$P$65</f>
        <v>0.93744708758854511</v>
      </c>
    </row>
    <row r="67" spans="1:22" ht="20.100000000000001" customHeight="1">
      <c r="A67" s="204"/>
      <c r="B67" s="1"/>
      <c r="C67" s="1" t="s">
        <v>37</v>
      </c>
      <c r="D67" s="1"/>
      <c r="E67" s="351"/>
      <c r="F67" s="7">
        <f>F45+F56</f>
        <v>52156.897000000004</v>
      </c>
      <c r="G67" s="61">
        <f t="shared" ref="G67:P67" si="37">G45+G56</f>
        <v>55869.84599999999</v>
      </c>
      <c r="H67" s="61">
        <f t="shared" si="37"/>
        <v>61824.134999999966</v>
      </c>
      <c r="I67" s="61">
        <f t="shared" si="37"/>
        <v>64760.962999999974</v>
      </c>
      <c r="J67" s="61">
        <f t="shared" si="37"/>
        <v>72747.317999999999</v>
      </c>
      <c r="K67" s="61">
        <f t="shared" si="37"/>
        <v>79232.047999999995</v>
      </c>
      <c r="L67" s="61">
        <f t="shared" si="37"/>
        <v>86348.306999999986</v>
      </c>
      <c r="M67" s="61">
        <f t="shared" si="37"/>
        <v>89787.96100000001</v>
      </c>
      <c r="N67" s="61">
        <f t="shared" si="37"/>
        <v>94929.417000000016</v>
      </c>
      <c r="O67" s="61">
        <f t="shared" si="37"/>
        <v>101487.16500000004</v>
      </c>
      <c r="P67" s="7">
        <f t="shared" si="37"/>
        <v>114268.72799999999</v>
      </c>
      <c r="Q67" s="406">
        <f t="shared" si="24"/>
        <v>0.12594265491601767</v>
      </c>
      <c r="S67" s="361">
        <f t="shared" ref="S67:S74" si="38">F67/$F$65</f>
        <v>0.2839373899969766</v>
      </c>
      <c r="T67" s="362">
        <f t="shared" ref="T67:T74" si="39">K67/$K$65</f>
        <v>0.30184369692383117</v>
      </c>
      <c r="U67" s="362">
        <f t="shared" ref="U67:U74" si="40">O67/$O$65</f>
        <v>0.30635449958537758</v>
      </c>
      <c r="V67" s="363">
        <f t="shared" ref="V67:V74" si="41">P67/$P$65</f>
        <v>0.30604738855483149</v>
      </c>
    </row>
    <row r="68" spans="1:22" ht="20.100000000000001" customHeight="1" thickBot="1">
      <c r="A68" s="204"/>
      <c r="B68" s="1"/>
      <c r="C68" s="1" t="s">
        <v>38</v>
      </c>
      <c r="D68" s="1"/>
      <c r="E68" s="351"/>
      <c r="F68" s="7">
        <f>F50+F61</f>
        <v>122929.33599999998</v>
      </c>
      <c r="G68" s="61">
        <f t="shared" ref="G68:P68" si="42">G50+G61</f>
        <v>144253.21400000007</v>
      </c>
      <c r="H68" s="61">
        <f t="shared" si="42"/>
        <v>149790.23900000003</v>
      </c>
      <c r="I68" s="61">
        <f t="shared" si="42"/>
        <v>161259.16099999996</v>
      </c>
      <c r="J68" s="61">
        <f t="shared" si="42"/>
        <v>171377.93399999995</v>
      </c>
      <c r="K68" s="61">
        <f t="shared" si="42"/>
        <v>176124.48700000008</v>
      </c>
      <c r="L68" s="61">
        <f t="shared" si="42"/>
        <v>176359.32799999986</v>
      </c>
      <c r="M68" s="61">
        <f t="shared" si="42"/>
        <v>211682.99999999988</v>
      </c>
      <c r="N68" s="61">
        <f t="shared" si="42"/>
        <v>213119.46399999992</v>
      </c>
      <c r="O68" s="61">
        <f t="shared" si="42"/>
        <v>216497.18300000002</v>
      </c>
      <c r="P68" s="7">
        <f t="shared" si="42"/>
        <v>235745.32300000012</v>
      </c>
      <c r="Q68" s="396">
        <f t="shared" si="24"/>
        <v>8.8907115248700944E-2</v>
      </c>
      <c r="S68" s="361">
        <f t="shared" si="38"/>
        <v>0.66921609270393079</v>
      </c>
      <c r="T68" s="362">
        <f t="shared" si="39"/>
        <v>0.67096670623600785</v>
      </c>
      <c r="U68" s="362">
        <f t="shared" si="40"/>
        <v>0.65352979521704935</v>
      </c>
      <c r="V68" s="363">
        <f t="shared" si="41"/>
        <v>0.63139969903371373</v>
      </c>
    </row>
    <row r="69" spans="1:22" ht="20.100000000000001" customHeight="1" thickBot="1">
      <c r="A69" s="47"/>
      <c r="B69" s="115" t="s">
        <v>98</v>
      </c>
      <c r="C69" s="115"/>
      <c r="D69" s="115"/>
      <c r="E69" s="420"/>
      <c r="F69" s="33">
        <f>F47+F52+F58+F63</f>
        <v>0</v>
      </c>
      <c r="G69" s="83">
        <f t="shared" ref="G69:P69" si="43">G47+G52+G58+G63</f>
        <v>0</v>
      </c>
      <c r="H69" s="83">
        <f t="shared" si="43"/>
        <v>0</v>
      </c>
      <c r="I69" s="83">
        <f t="shared" si="43"/>
        <v>0</v>
      </c>
      <c r="J69" s="83">
        <f t="shared" si="43"/>
        <v>0</v>
      </c>
      <c r="K69" s="83">
        <f t="shared" si="43"/>
        <v>0</v>
      </c>
      <c r="L69" s="83">
        <f t="shared" si="43"/>
        <v>0</v>
      </c>
      <c r="M69" s="83">
        <f t="shared" si="43"/>
        <v>10505.963999999996</v>
      </c>
      <c r="N69" s="83">
        <f t="shared" si="43"/>
        <v>13065.128999999999</v>
      </c>
      <c r="O69" s="83">
        <f t="shared" si="43"/>
        <v>12078.094000000003</v>
      </c>
      <c r="P69" s="33">
        <f t="shared" si="43"/>
        <v>22198.935000000001</v>
      </c>
      <c r="Q69" s="343">
        <f t="shared" si="24"/>
        <v>0.83795017657587334</v>
      </c>
      <c r="R69" s="6"/>
      <c r="S69" s="415">
        <f t="shared" si="38"/>
        <v>0</v>
      </c>
      <c r="T69" s="416">
        <f t="shared" si="39"/>
        <v>0</v>
      </c>
      <c r="U69" s="416">
        <f t="shared" si="40"/>
        <v>3.6459570462088982E-2</v>
      </c>
      <c r="V69" s="417">
        <f t="shared" si="41"/>
        <v>5.9455690146900463E-2</v>
      </c>
    </row>
    <row r="70" spans="1:22" ht="20.100000000000001" customHeight="1">
      <c r="A70" s="47"/>
      <c r="B70" s="1"/>
      <c r="C70" s="1" t="s">
        <v>37</v>
      </c>
      <c r="D70" s="1"/>
      <c r="E70" s="351"/>
      <c r="F70" s="7">
        <f>F47+F58</f>
        <v>0</v>
      </c>
      <c r="G70" s="61">
        <f t="shared" ref="G70:P70" si="44">G47+G58</f>
        <v>0</v>
      </c>
      <c r="H70" s="61">
        <f t="shared" si="44"/>
        <v>0</v>
      </c>
      <c r="I70" s="61">
        <f t="shared" si="44"/>
        <v>0</v>
      </c>
      <c r="J70" s="61">
        <f t="shared" si="44"/>
        <v>0</v>
      </c>
      <c r="K70" s="61">
        <f t="shared" si="44"/>
        <v>0</v>
      </c>
      <c r="L70" s="61">
        <f t="shared" si="44"/>
        <v>0</v>
      </c>
      <c r="M70" s="61">
        <f t="shared" si="44"/>
        <v>516.27700000000004</v>
      </c>
      <c r="N70" s="61">
        <f t="shared" si="44"/>
        <v>694.05700000000002</v>
      </c>
      <c r="O70" s="61">
        <f t="shared" si="44"/>
        <v>732.07400000000007</v>
      </c>
      <c r="P70" s="7">
        <f t="shared" si="44"/>
        <v>2105.8709999999996</v>
      </c>
      <c r="Q70" s="406">
        <f t="shared" si="24"/>
        <v>1.8765821487991643</v>
      </c>
      <c r="S70" s="361">
        <f t="shared" si="38"/>
        <v>0</v>
      </c>
      <c r="T70" s="362">
        <f t="shared" si="39"/>
        <v>0</v>
      </c>
      <c r="U70" s="362">
        <f t="shared" si="40"/>
        <v>2.2098771202197407E-3</v>
      </c>
      <c r="V70" s="363">
        <f t="shared" si="41"/>
        <v>5.6401811017214743E-3</v>
      </c>
    </row>
    <row r="71" spans="1:22" ht="20.100000000000001" customHeight="1" thickBot="1">
      <c r="A71" s="209"/>
      <c r="B71" s="1"/>
      <c r="C71" s="1" t="s">
        <v>38</v>
      </c>
      <c r="D71" s="1"/>
      <c r="E71" s="351"/>
      <c r="F71" s="7">
        <f>F52+F63</f>
        <v>0</v>
      </c>
      <c r="G71" s="61">
        <f t="shared" ref="G71:P71" si="45">G52+G63</f>
        <v>0</v>
      </c>
      <c r="H71" s="61">
        <f t="shared" si="45"/>
        <v>0</v>
      </c>
      <c r="I71" s="61">
        <f t="shared" si="45"/>
        <v>0</v>
      </c>
      <c r="J71" s="61">
        <f t="shared" si="45"/>
        <v>0</v>
      </c>
      <c r="K71" s="61">
        <f t="shared" si="45"/>
        <v>0</v>
      </c>
      <c r="L71" s="61">
        <f t="shared" si="45"/>
        <v>0</v>
      </c>
      <c r="M71" s="61">
        <f t="shared" si="45"/>
        <v>9989.6869999999944</v>
      </c>
      <c r="N71" s="61">
        <f t="shared" si="45"/>
        <v>12371.072</v>
      </c>
      <c r="O71" s="61">
        <f t="shared" si="45"/>
        <v>11346.020000000004</v>
      </c>
      <c r="P71" s="7">
        <f t="shared" si="45"/>
        <v>20093.063999999998</v>
      </c>
      <c r="Q71" s="338">
        <f t="shared" si="24"/>
        <v>0.77093500628414113</v>
      </c>
      <c r="S71" s="361">
        <f t="shared" si="38"/>
        <v>0</v>
      </c>
      <c r="T71" s="362">
        <f t="shared" si="39"/>
        <v>0</v>
      </c>
      <c r="U71" s="362">
        <f t="shared" si="40"/>
        <v>3.4249693341869246E-2</v>
      </c>
      <c r="V71" s="363">
        <f t="shared" si="41"/>
        <v>5.3815509045178976E-2</v>
      </c>
    </row>
    <row r="72" spans="1:22" ht="20.100000000000001" customHeight="1" thickBot="1">
      <c r="A72" s="209"/>
      <c r="B72" s="115" t="s">
        <v>99</v>
      </c>
      <c r="C72" s="115"/>
      <c r="D72" s="115"/>
      <c r="E72" s="420"/>
      <c r="F72" s="33">
        <f>F48+F53+F59+F64</f>
        <v>8605.3090000000011</v>
      </c>
      <c r="G72" s="83">
        <f t="shared" ref="G72:P72" si="46">G48+G53+G59+G64</f>
        <v>10234.291999999999</v>
      </c>
      <c r="H72" s="83">
        <f t="shared" si="46"/>
        <v>11008.400000000001</v>
      </c>
      <c r="I72" s="83">
        <f t="shared" si="46"/>
        <v>7146.3089999999993</v>
      </c>
      <c r="J72" s="83">
        <f t="shared" si="46"/>
        <v>7789.6620000000021</v>
      </c>
      <c r="K72" s="83">
        <f t="shared" si="46"/>
        <v>7137.0959999999986</v>
      </c>
      <c r="L72" s="83">
        <f t="shared" si="46"/>
        <v>8854.4200000000019</v>
      </c>
      <c r="M72" s="83">
        <f t="shared" si="46"/>
        <v>1775.009</v>
      </c>
      <c r="N72" s="83">
        <f t="shared" si="46"/>
        <v>887.05</v>
      </c>
      <c r="O72" s="83">
        <f t="shared" si="46"/>
        <v>1211.181</v>
      </c>
      <c r="P72" s="215">
        <f t="shared" si="46"/>
        <v>1156.4079999999999</v>
      </c>
      <c r="Q72" s="343">
        <f t="shared" si="24"/>
        <v>-4.5222803197870622E-2</v>
      </c>
      <c r="R72" s="6"/>
      <c r="S72" s="415">
        <f t="shared" si="38"/>
        <v>4.6846517299092637E-2</v>
      </c>
      <c r="T72" s="416">
        <f t="shared" si="39"/>
        <v>2.7189596840161038E-2</v>
      </c>
      <c r="U72" s="416">
        <f t="shared" si="40"/>
        <v>3.6561347354842071E-3</v>
      </c>
      <c r="V72" s="417">
        <f t="shared" si="41"/>
        <v>3.0972222645544419E-3</v>
      </c>
    </row>
    <row r="73" spans="1:22" ht="20.100000000000001" customHeight="1">
      <c r="A73" s="47"/>
      <c r="B73" s="9"/>
      <c r="C73" s="1" t="s">
        <v>37</v>
      </c>
      <c r="D73" s="1"/>
      <c r="E73" s="351"/>
      <c r="F73" s="7">
        <f>F48+F59</f>
        <v>952.45299999999997</v>
      </c>
      <c r="G73" s="61">
        <f t="shared" ref="G73:P73" si="47">G48+G59</f>
        <v>868.66300000000001</v>
      </c>
      <c r="H73" s="61">
        <f t="shared" si="47"/>
        <v>698.69200000000012</v>
      </c>
      <c r="I73" s="61">
        <f t="shared" si="47"/>
        <v>543.51999999999987</v>
      </c>
      <c r="J73" s="61">
        <f t="shared" si="47"/>
        <v>707.31799999999998</v>
      </c>
      <c r="K73" s="61">
        <f t="shared" si="47"/>
        <v>721.65100000000007</v>
      </c>
      <c r="L73" s="61">
        <f t="shared" si="47"/>
        <v>767.13299999999992</v>
      </c>
      <c r="M73" s="61">
        <f t="shared" si="47"/>
        <v>250.59899999999999</v>
      </c>
      <c r="N73" s="61">
        <f t="shared" si="47"/>
        <v>121.039</v>
      </c>
      <c r="O73" s="61">
        <f t="shared" si="47"/>
        <v>116.45499999999998</v>
      </c>
      <c r="P73" s="7">
        <f t="shared" si="47"/>
        <v>92.667999999999992</v>
      </c>
      <c r="Q73" s="406">
        <f t="shared" si="24"/>
        <v>-0.20425915589712759</v>
      </c>
      <c r="S73" s="361">
        <f t="shared" si="38"/>
        <v>5.1850672580232354E-3</v>
      </c>
      <c r="T73" s="362">
        <f t="shared" si="39"/>
        <v>2.7492133704379285E-3</v>
      </c>
      <c r="U73" s="362">
        <f t="shared" si="40"/>
        <v>3.5153719437541812E-4</v>
      </c>
      <c r="V73" s="363">
        <f t="shared" si="41"/>
        <v>2.4819388382969591E-4</v>
      </c>
    </row>
    <row r="74" spans="1:22" ht="20.100000000000001" customHeight="1" thickBot="1">
      <c r="A74" s="48"/>
      <c r="B74" s="114"/>
      <c r="C74" s="114" t="s">
        <v>38</v>
      </c>
      <c r="D74" s="114"/>
      <c r="E74" s="352"/>
      <c r="F74" s="106">
        <f>F53+F64</f>
        <v>7652.8560000000007</v>
      </c>
      <c r="G74" s="67">
        <f t="shared" ref="G74:P74" si="48">G53+G64</f>
        <v>9365.6290000000008</v>
      </c>
      <c r="H74" s="67">
        <f t="shared" si="48"/>
        <v>10309.708000000001</v>
      </c>
      <c r="I74" s="67">
        <f t="shared" si="48"/>
        <v>6602.7889999999989</v>
      </c>
      <c r="J74" s="67">
        <f t="shared" si="48"/>
        <v>7082.344000000001</v>
      </c>
      <c r="K74" s="67">
        <f t="shared" si="48"/>
        <v>6415.4449999999988</v>
      </c>
      <c r="L74" s="67">
        <f t="shared" si="48"/>
        <v>8087.2870000000021</v>
      </c>
      <c r="M74" s="67">
        <f t="shared" si="48"/>
        <v>1524.41</v>
      </c>
      <c r="N74" s="67">
        <f t="shared" si="48"/>
        <v>766.01099999999997</v>
      </c>
      <c r="O74" s="67">
        <f t="shared" si="48"/>
        <v>1094.7259999999999</v>
      </c>
      <c r="P74" s="106">
        <f t="shared" si="48"/>
        <v>1063.7399999999998</v>
      </c>
      <c r="Q74" s="405">
        <f t="shared" si="24"/>
        <v>-2.8304799557149558E-2</v>
      </c>
      <c r="S74" s="381">
        <f t="shared" si="38"/>
        <v>4.1661450041069401E-2</v>
      </c>
      <c r="T74" s="370">
        <f t="shared" si="39"/>
        <v>2.4440383469723111E-2</v>
      </c>
      <c r="U74" s="370">
        <f t="shared" si="40"/>
        <v>3.3045975411087887E-3</v>
      </c>
      <c r="V74" s="382">
        <f t="shared" si="41"/>
        <v>2.8490283807247455E-3</v>
      </c>
    </row>
    <row r="75" spans="1:22" ht="15.75" thickBot="1"/>
    <row r="76" spans="1:22" ht="15" customHeight="1">
      <c r="A76" s="489" t="s">
        <v>32</v>
      </c>
      <c r="B76" s="502"/>
      <c r="C76" s="502"/>
      <c r="D76" s="502"/>
      <c r="E76" s="502"/>
      <c r="F76" s="505" t="s">
        <v>42</v>
      </c>
      <c r="G76" s="506"/>
      <c r="H76" s="506"/>
      <c r="I76" s="506"/>
      <c r="J76" s="506"/>
      <c r="K76" s="506"/>
      <c r="L76" s="506"/>
      <c r="M76" s="506"/>
      <c r="N76" s="506"/>
      <c r="O76" s="506"/>
      <c r="P76" s="507"/>
      <c r="Q76" s="510" t="s">
        <v>121</v>
      </c>
    </row>
    <row r="77" spans="1:22" ht="15.75" thickBot="1">
      <c r="A77" s="503"/>
      <c r="B77" s="533"/>
      <c r="C77" s="533"/>
      <c r="D77" s="533"/>
      <c r="E77" s="533"/>
      <c r="F77" s="501" t="str">
        <f>F5</f>
        <v>jan-dez</v>
      </c>
      <c r="G77" s="499"/>
      <c r="H77" s="499"/>
      <c r="I77" s="499"/>
      <c r="J77" s="499"/>
      <c r="K77" s="499"/>
      <c r="L77" s="499"/>
      <c r="M77" s="499"/>
      <c r="N77" s="499"/>
      <c r="O77" s="499"/>
      <c r="P77" s="500"/>
      <c r="Q77" s="511"/>
    </row>
    <row r="78" spans="1:22" ht="23.25" customHeight="1" thickBot="1">
      <c r="A78" s="503"/>
      <c r="B78" s="533"/>
      <c r="C78" s="533"/>
      <c r="D78" s="533"/>
      <c r="E78" s="533"/>
      <c r="F78" s="28">
        <v>2010</v>
      </c>
      <c r="G78" s="201">
        <v>2011</v>
      </c>
      <c r="H78" s="201">
        <v>2012</v>
      </c>
      <c r="I78" s="201">
        <v>2013</v>
      </c>
      <c r="J78" s="201">
        <v>2014</v>
      </c>
      <c r="K78" s="201">
        <v>2015</v>
      </c>
      <c r="L78" s="201">
        <v>2016</v>
      </c>
      <c r="M78" s="201">
        <v>2017</v>
      </c>
      <c r="N78" s="201">
        <v>2018</v>
      </c>
      <c r="O78" s="201">
        <v>2019</v>
      </c>
      <c r="P78" s="301">
        <v>2020</v>
      </c>
      <c r="Q78" s="512"/>
    </row>
    <row r="79" spans="1:22" ht="20.100000000000001" customHeight="1" thickBot="1">
      <c r="A79" s="32" t="s">
        <v>36</v>
      </c>
      <c r="B79" s="115"/>
      <c r="C79" s="115"/>
      <c r="D79" s="115"/>
      <c r="E79" s="115"/>
      <c r="F79" s="230">
        <f>(F43/F7)*10</f>
        <v>2.2305312488876679</v>
      </c>
      <c r="G79" s="119">
        <f t="shared" ref="G79:P79" si="49">(G43/G7)*10</f>
        <v>2.2818567001724936</v>
      </c>
      <c r="H79" s="119">
        <f t="shared" si="49"/>
        <v>2.3291157152289657</v>
      </c>
      <c r="I79" s="119">
        <f t="shared" si="49"/>
        <v>2.3750670983833206</v>
      </c>
      <c r="J79" s="119">
        <f t="shared" si="49"/>
        <v>2.4674464988773135</v>
      </c>
      <c r="K79" s="119">
        <f t="shared" si="49"/>
        <v>2.5244040900407976</v>
      </c>
      <c r="L79" s="119">
        <f t="shared" si="49"/>
        <v>2.5127628658492496</v>
      </c>
      <c r="M79" s="119">
        <f t="shared" si="49"/>
        <v>2.5605180271292922</v>
      </c>
      <c r="N79" s="119">
        <f t="shared" si="49"/>
        <v>2.5673707779439181</v>
      </c>
      <c r="O79" s="119">
        <f t="shared" si="49"/>
        <v>2.5796797741500055</v>
      </c>
      <c r="P79" s="231">
        <f t="shared" si="49"/>
        <v>2.4793627430488705</v>
      </c>
      <c r="Q79" s="333">
        <f>(P79-O79)/O79</f>
        <v>-3.8887396841411861E-2</v>
      </c>
    </row>
    <row r="80" spans="1:22" ht="20.100000000000001" customHeight="1" thickBot="1">
      <c r="A80" s="209"/>
      <c r="B80" s="115" t="s">
        <v>37</v>
      </c>
      <c r="C80" s="115"/>
      <c r="D80" s="115"/>
      <c r="E80" s="210"/>
      <c r="F80" s="340">
        <f t="shared" ref="F80:P83" si="50">(F44/F8)*10</f>
        <v>2.114342983621587</v>
      </c>
      <c r="G80" s="161">
        <f t="shared" si="50"/>
        <v>2.195454731019042</v>
      </c>
      <c r="H80" s="161">
        <f t="shared" si="50"/>
        <v>2.1439274785915869</v>
      </c>
      <c r="I80" s="161">
        <f t="shared" si="50"/>
        <v>2.1833732560086236</v>
      </c>
      <c r="J80" s="161">
        <f t="shared" si="50"/>
        <v>2.190683934189769</v>
      </c>
      <c r="K80" s="161">
        <f t="shared" si="50"/>
        <v>2.2446821009445523</v>
      </c>
      <c r="L80" s="161">
        <f t="shared" si="50"/>
        <v>2.2068432502912976</v>
      </c>
      <c r="M80" s="161">
        <f t="shared" si="50"/>
        <v>2.2735896879229847</v>
      </c>
      <c r="N80" s="161">
        <f t="shared" si="50"/>
        <v>2.2902466722692334</v>
      </c>
      <c r="O80" s="161">
        <f t="shared" si="50"/>
        <v>2.3260992910449509</v>
      </c>
      <c r="P80" s="391">
        <f t="shared" si="50"/>
        <v>2.3017723842822018</v>
      </c>
      <c r="Q80" s="390">
        <f t="shared" ref="Q80:Q110" si="51">(P80-O80)/O80</f>
        <v>-1.0458240908461319E-2</v>
      </c>
    </row>
    <row r="81" spans="1:17" ht="20.100000000000001" customHeight="1">
      <c r="A81" s="204"/>
      <c r="B81" s="24"/>
      <c r="C81" s="392" t="s">
        <v>97</v>
      </c>
      <c r="D81" s="392"/>
      <c r="E81" s="205"/>
      <c r="F81" s="397">
        <f t="shared" si="50"/>
        <v>2.2422585912657444</v>
      </c>
      <c r="G81" s="398">
        <f t="shared" si="50"/>
        <v>2.2510332402562461</v>
      </c>
      <c r="H81" s="398">
        <f t="shared" si="50"/>
        <v>2.1586891153705414</v>
      </c>
      <c r="I81" s="398">
        <f t="shared" si="50"/>
        <v>2.1922013672177334</v>
      </c>
      <c r="J81" s="398">
        <f t="shared" si="50"/>
        <v>2.2049673971492938</v>
      </c>
      <c r="K81" s="398">
        <f t="shared" si="50"/>
        <v>2.2594319098847029</v>
      </c>
      <c r="L81" s="398">
        <f t="shared" si="50"/>
        <v>2.2174402497515326</v>
      </c>
      <c r="M81" s="398">
        <f t="shared" si="50"/>
        <v>2.2977870824850903</v>
      </c>
      <c r="N81" s="398">
        <f t="shared" si="50"/>
        <v>2.3062839357476079</v>
      </c>
      <c r="O81" s="398">
        <f t="shared" si="50"/>
        <v>2.3416381366025765</v>
      </c>
      <c r="P81" s="399">
        <f t="shared" si="50"/>
        <v>2.3518426046242853</v>
      </c>
      <c r="Q81" s="396">
        <f t="shared" si="51"/>
        <v>4.35783303244037E-3</v>
      </c>
    </row>
    <row r="82" spans="1:17" ht="20.100000000000001" customHeight="1">
      <c r="A82" s="204"/>
      <c r="B82" s="24"/>
      <c r="C82" s="400" t="s">
        <v>88</v>
      </c>
      <c r="D82" s="392"/>
      <c r="E82" s="199"/>
      <c r="F82" s="402">
        <f t="shared" si="50"/>
        <v>0.70098983681858029</v>
      </c>
      <c r="G82" s="403">
        <f t="shared" si="50"/>
        <v>1.035188250774651</v>
      </c>
      <c r="H82" s="403">
        <f t="shared" si="50"/>
        <v>1.0816521834781654</v>
      </c>
      <c r="I82" s="124">
        <f t="shared" si="50"/>
        <v>1.1952261989735222</v>
      </c>
      <c r="J82" s="124">
        <f t="shared" si="50"/>
        <v>1.2545796684709065</v>
      </c>
      <c r="K82" s="124">
        <f t="shared" si="50"/>
        <v>1.252653981076143</v>
      </c>
      <c r="L82" s="124">
        <f t="shared" si="50"/>
        <v>1.2842917014437676</v>
      </c>
      <c r="M82" s="124">
        <f t="shared" si="50"/>
        <v>0.92168978865619966</v>
      </c>
      <c r="N82" s="124">
        <f t="shared" si="50"/>
        <v>1.2705942243613479</v>
      </c>
      <c r="O82" s="124">
        <f t="shared" si="50"/>
        <v>1.2756694265223054</v>
      </c>
      <c r="P82" s="124">
        <f t="shared" si="50"/>
        <v>1.3955958662677423</v>
      </c>
      <c r="Q82" s="401">
        <f t="shared" si="51"/>
        <v>9.4010593381058813E-2</v>
      </c>
    </row>
    <row r="83" spans="1:17" ht="20.100000000000001" customHeight="1">
      <c r="A83" s="47"/>
      <c r="D83" s="24" t="s">
        <v>98</v>
      </c>
      <c r="E83" s="24"/>
      <c r="F83" s="233"/>
      <c r="G83" s="234"/>
      <c r="H83" s="234"/>
      <c r="I83" s="234"/>
      <c r="J83" s="234"/>
      <c r="K83" s="234"/>
      <c r="L83" s="234"/>
      <c r="M83" s="234">
        <f t="shared" si="50"/>
        <v>1.2246182163296999</v>
      </c>
      <c r="N83" s="234">
        <f t="shared" si="50"/>
        <v>1.280461752473421</v>
      </c>
      <c r="O83" s="234">
        <f t="shared" si="50"/>
        <v>1.2607879155969735</v>
      </c>
      <c r="P83" s="235">
        <f t="shared" si="50"/>
        <v>1.3916359239854914</v>
      </c>
      <c r="Q83" s="396">
        <f t="shared" si="51"/>
        <v>0.10378272726905256</v>
      </c>
    </row>
    <row r="84" spans="1:17" ht="20.100000000000001" customHeight="1" thickBot="1">
      <c r="A84" s="47"/>
      <c r="D84" s="24" t="s">
        <v>99</v>
      </c>
      <c r="E84" s="24"/>
      <c r="F84" s="233">
        <f t="shared" ref="F84:P99" si="52">(F48/F12)*10</f>
        <v>0.70098983681858029</v>
      </c>
      <c r="G84" s="234">
        <f t="shared" si="52"/>
        <v>1.035188250774651</v>
      </c>
      <c r="H84" s="234">
        <f t="shared" si="52"/>
        <v>1.0816521834781654</v>
      </c>
      <c r="I84" s="234">
        <f t="shared" si="52"/>
        <v>1.1952261989735222</v>
      </c>
      <c r="J84" s="234">
        <f t="shared" si="52"/>
        <v>1.2545796684709065</v>
      </c>
      <c r="K84" s="234">
        <f t="shared" si="52"/>
        <v>1.252653981076143</v>
      </c>
      <c r="L84" s="234">
        <f t="shared" si="52"/>
        <v>1.2842917014437676</v>
      </c>
      <c r="M84" s="234">
        <f t="shared" si="52"/>
        <v>0.59019468380404472</v>
      </c>
      <c r="N84" s="234">
        <f t="shared" si="52"/>
        <v>1.1363680247151959</v>
      </c>
      <c r="O84" s="234">
        <f t="shared" si="52"/>
        <v>1.4702557856272838</v>
      </c>
      <c r="P84" s="235">
        <f t="shared" si="52"/>
        <v>1.8780041199359119</v>
      </c>
      <c r="Q84" s="396">
        <f t="shared" si="51"/>
        <v>0.27733156250404589</v>
      </c>
    </row>
    <row r="85" spans="1:17" ht="20.100000000000001" customHeight="1" thickBot="1">
      <c r="A85" s="47"/>
      <c r="B85" s="115" t="s">
        <v>38</v>
      </c>
      <c r="C85" s="115"/>
      <c r="D85" s="115"/>
      <c r="E85" s="115"/>
      <c r="F85" s="236">
        <f t="shared" si="52"/>
        <v>2.2990063161267194</v>
      </c>
      <c r="G85" s="160">
        <f t="shared" si="52"/>
        <v>2.3326383017448258</v>
      </c>
      <c r="H85" s="160">
        <f t="shared" si="52"/>
        <v>2.4556264041755682</v>
      </c>
      <c r="I85" s="160">
        <f t="shared" si="52"/>
        <v>2.5082795842239083</v>
      </c>
      <c r="J85" s="160">
        <f t="shared" si="52"/>
        <v>2.6927421501837676</v>
      </c>
      <c r="K85" s="160">
        <f t="shared" si="52"/>
        <v>2.7520924971860872</v>
      </c>
      <c r="L85" s="160">
        <f t="shared" si="52"/>
        <v>2.7886016182481885</v>
      </c>
      <c r="M85" s="160">
        <f t="shared" si="52"/>
        <v>2.7576745159078602</v>
      </c>
      <c r="N85" s="160">
        <f t="shared" si="52"/>
        <v>2.7670623348429269</v>
      </c>
      <c r="O85" s="160">
        <f t="shared" si="52"/>
        <v>2.7646455106395877</v>
      </c>
      <c r="P85" s="170">
        <f t="shared" si="52"/>
        <v>2.604993284584185</v>
      </c>
      <c r="Q85" s="390">
        <f t="shared" si="51"/>
        <v>-5.7747810864354883E-2</v>
      </c>
    </row>
    <row r="86" spans="1:17" ht="20.100000000000001" customHeight="1">
      <c r="A86" s="47"/>
      <c r="B86" s="24"/>
      <c r="C86" t="s">
        <v>97</v>
      </c>
      <c r="D86" s="392"/>
      <c r="F86" s="341">
        <f t="shared" si="52"/>
        <v>2.4304040511828493</v>
      </c>
      <c r="G86" s="122">
        <f t="shared" si="52"/>
        <v>2.493070826509606</v>
      </c>
      <c r="H86" s="122">
        <f t="shared" si="52"/>
        <v>2.6073526493001884</v>
      </c>
      <c r="I86" s="122">
        <f t="shared" si="52"/>
        <v>2.5649861403635805</v>
      </c>
      <c r="J86" s="122">
        <f t="shared" si="52"/>
        <v>2.7823054218676626</v>
      </c>
      <c r="K86" s="122">
        <f t="shared" si="52"/>
        <v>2.8296478103837885</v>
      </c>
      <c r="L86" s="122">
        <f t="shared" si="52"/>
        <v>2.8528552911732508</v>
      </c>
      <c r="M86" s="122">
        <f t="shared" si="52"/>
        <v>2.9178656640638021</v>
      </c>
      <c r="N86" s="122">
        <f t="shared" si="52"/>
        <v>2.9234745618715854</v>
      </c>
      <c r="O86" s="122">
        <f t="shared" si="52"/>
        <v>2.9367465740345455</v>
      </c>
      <c r="P86" s="404">
        <f t="shared" si="52"/>
        <v>2.9183852144168068</v>
      </c>
      <c r="Q86" s="396">
        <f t="shared" si="51"/>
        <v>-6.2522792331085163E-3</v>
      </c>
    </row>
    <row r="87" spans="1:17" ht="20.100000000000001" customHeight="1">
      <c r="A87" s="47"/>
      <c r="B87" s="24"/>
      <c r="C87" s="400" t="s">
        <v>88</v>
      </c>
      <c r="D87" s="392"/>
      <c r="E87" s="400"/>
      <c r="F87" s="402">
        <f t="shared" si="52"/>
        <v>1.6300287452175906</v>
      </c>
      <c r="G87" s="124">
        <f t="shared" si="52"/>
        <v>1.6337750535190123</v>
      </c>
      <c r="H87" s="124">
        <f t="shared" si="52"/>
        <v>1.8370712095817212</v>
      </c>
      <c r="I87" s="124">
        <f t="shared" si="52"/>
        <v>1.8628729543591784</v>
      </c>
      <c r="J87" s="124">
        <f t="shared" si="52"/>
        <v>1.7746320895127108</v>
      </c>
      <c r="K87" s="124">
        <f t="shared" si="52"/>
        <v>1.5565709187786725</v>
      </c>
      <c r="L87" s="124">
        <f t="shared" si="52"/>
        <v>1.7743445585713855</v>
      </c>
      <c r="M87" s="124">
        <f t="shared" si="52"/>
        <v>1.6768246332165804</v>
      </c>
      <c r="N87" s="124">
        <f t="shared" si="52"/>
        <v>1.8109946262228993</v>
      </c>
      <c r="O87" s="124">
        <f t="shared" si="52"/>
        <v>1.6763502633654386</v>
      </c>
      <c r="P87" s="124">
        <f t="shared" si="52"/>
        <v>1.6383663535918924</v>
      </c>
      <c r="Q87" s="401">
        <f t="shared" si="51"/>
        <v>-2.265869526413275E-2</v>
      </c>
    </row>
    <row r="88" spans="1:17" ht="20.100000000000001" customHeight="1">
      <c r="A88" s="47"/>
      <c r="D88" s="24" t="s">
        <v>98</v>
      </c>
      <c r="E88" s="24"/>
      <c r="F88" s="233"/>
      <c r="G88" s="234"/>
      <c r="H88" s="234"/>
      <c r="I88" s="234"/>
      <c r="J88" s="234"/>
      <c r="K88" s="234"/>
      <c r="L88" s="234"/>
      <c r="M88" s="234">
        <f t="shared" si="52"/>
        <v>1.7437691864837712</v>
      </c>
      <c r="N88" s="234">
        <f t="shared" si="52"/>
        <v>1.8051950692765695</v>
      </c>
      <c r="O88" s="234">
        <f t="shared" si="52"/>
        <v>1.6883345370775518</v>
      </c>
      <c r="P88" s="235">
        <f t="shared" si="52"/>
        <v>1.632579264046941</v>
      </c>
      <c r="Q88" s="396">
        <f t="shared" si="51"/>
        <v>-3.3023830174747963E-2</v>
      </c>
    </row>
    <row r="89" spans="1:17" ht="20.100000000000001" customHeight="1" thickBot="1">
      <c r="A89" s="47"/>
      <c r="D89" s="24" t="s">
        <v>99</v>
      </c>
      <c r="E89" s="24"/>
      <c r="F89" s="233">
        <f t="shared" si="52"/>
        <v>1.6300287452175906</v>
      </c>
      <c r="G89" s="234">
        <f t="shared" si="52"/>
        <v>1.6337750535190123</v>
      </c>
      <c r="H89" s="234">
        <f t="shared" si="52"/>
        <v>1.8370712095817212</v>
      </c>
      <c r="I89" s="234">
        <f t="shared" si="52"/>
        <v>1.8628729543591784</v>
      </c>
      <c r="J89" s="234">
        <f t="shared" si="52"/>
        <v>1.7746320895127108</v>
      </c>
      <c r="K89" s="234">
        <f t="shared" si="52"/>
        <v>1.5565709187786725</v>
      </c>
      <c r="L89" s="234">
        <f t="shared" si="52"/>
        <v>1.7743445585713855</v>
      </c>
      <c r="M89" s="234">
        <f t="shared" si="52"/>
        <v>1.0317130682498263</v>
      </c>
      <c r="N89" s="234">
        <f t="shared" si="52"/>
        <v>2.6846208926724469</v>
      </c>
      <c r="O89" s="234">
        <f t="shared" si="52"/>
        <v>1.4630983318389283</v>
      </c>
      <c r="P89" s="235">
        <f t="shared" si="52"/>
        <v>2.6400157059068929</v>
      </c>
      <c r="Q89" s="396">
        <f t="shared" si="51"/>
        <v>0.80440073538237811</v>
      </c>
    </row>
    <row r="90" spans="1:17" ht="20.100000000000001" customHeight="1" thickBot="1">
      <c r="A90" s="32" t="s">
        <v>39</v>
      </c>
      <c r="B90" s="115"/>
      <c r="C90" s="115"/>
      <c r="D90" s="115"/>
      <c r="E90" s="115"/>
      <c r="F90" s="230">
        <f t="shared" si="52"/>
        <v>2.6006878323655784</v>
      </c>
      <c r="G90" s="119">
        <f t="shared" si="52"/>
        <v>2.6837690559152527</v>
      </c>
      <c r="H90" s="119">
        <f t="shared" si="52"/>
        <v>2.8904765492938145</v>
      </c>
      <c r="I90" s="119">
        <f t="shared" si="52"/>
        <v>2.9673221725706571</v>
      </c>
      <c r="J90" s="119">
        <f t="shared" si="52"/>
        <v>2.987697204675404</v>
      </c>
      <c r="K90" s="119">
        <f t="shared" si="52"/>
        <v>3.0221185205263295</v>
      </c>
      <c r="L90" s="119">
        <f t="shared" si="52"/>
        <v>2.957253849970428</v>
      </c>
      <c r="M90" s="119">
        <f t="shared" si="52"/>
        <v>3.038227375703781</v>
      </c>
      <c r="N90" s="119">
        <f t="shared" si="52"/>
        <v>3.1006261216745914</v>
      </c>
      <c r="O90" s="119">
        <f t="shared" si="52"/>
        <v>3.0656544485654527</v>
      </c>
      <c r="P90" s="231">
        <f t="shared" si="52"/>
        <v>2.9251725806276978</v>
      </c>
      <c r="Q90" s="343">
        <f t="shared" si="51"/>
        <v>-4.5824430083270529E-2</v>
      </c>
    </row>
    <row r="91" spans="1:17" ht="20.100000000000001" customHeight="1" thickBot="1">
      <c r="A91" s="209"/>
      <c r="B91" s="115" t="s">
        <v>37</v>
      </c>
      <c r="C91" s="115"/>
      <c r="D91" s="115"/>
      <c r="E91" s="210"/>
      <c r="F91" s="424">
        <f t="shared" si="52"/>
        <v>2.4463658067586378</v>
      </c>
      <c r="G91" s="211">
        <f t="shared" si="52"/>
        <v>2.4341126489850748</v>
      </c>
      <c r="H91" s="211">
        <f t="shared" si="52"/>
        <v>2.5740773077408186</v>
      </c>
      <c r="I91" s="211">
        <f t="shared" si="52"/>
        <v>2.5878307062445369</v>
      </c>
      <c r="J91" s="211">
        <f t="shared" si="52"/>
        <v>2.5720799979045763</v>
      </c>
      <c r="K91" s="211">
        <f t="shared" si="52"/>
        <v>2.709596407337731</v>
      </c>
      <c r="L91" s="211">
        <f t="shared" si="52"/>
        <v>2.7022869281323652</v>
      </c>
      <c r="M91" s="211">
        <f t="shared" si="52"/>
        <v>2.7710874720602763</v>
      </c>
      <c r="N91" s="211">
        <f t="shared" si="52"/>
        <v>2.7966113042723006</v>
      </c>
      <c r="O91" s="211">
        <f t="shared" si="52"/>
        <v>2.8206521512872875</v>
      </c>
      <c r="P91" s="425">
        <f t="shared" si="52"/>
        <v>2.7388396740212078</v>
      </c>
      <c r="Q91" s="338">
        <f t="shared" si="51"/>
        <v>-2.9004809128535126E-2</v>
      </c>
    </row>
    <row r="92" spans="1:17" ht="20.100000000000001" customHeight="1">
      <c r="A92" s="204"/>
      <c r="B92" s="24"/>
      <c r="C92" s="392" t="s">
        <v>97</v>
      </c>
      <c r="D92" s="392"/>
      <c r="E92" s="205"/>
      <c r="F92" s="397">
        <f t="shared" si="52"/>
        <v>2.4645225380057836</v>
      </c>
      <c r="G92" s="398">
        <f t="shared" si="52"/>
        <v>2.4689642935898917</v>
      </c>
      <c r="H92" s="398">
        <f t="shared" si="52"/>
        <v>2.605005283769696</v>
      </c>
      <c r="I92" s="398">
        <f t="shared" si="52"/>
        <v>2.6145807285154627</v>
      </c>
      <c r="J92" s="398">
        <f t="shared" si="52"/>
        <v>2.5935928675165392</v>
      </c>
      <c r="K92" s="398">
        <f t="shared" si="52"/>
        <v>2.7329940995082924</v>
      </c>
      <c r="L92" s="398">
        <f t="shared" si="52"/>
        <v>2.7278461454461178</v>
      </c>
      <c r="M92" s="398">
        <f t="shared" si="52"/>
        <v>2.7958920714742694</v>
      </c>
      <c r="N92" s="398">
        <f t="shared" si="52"/>
        <v>2.8203969122847745</v>
      </c>
      <c r="O92" s="398">
        <f t="shared" si="52"/>
        <v>2.8488324158277658</v>
      </c>
      <c r="P92" s="399">
        <f t="shared" si="52"/>
        <v>2.7648077224628071</v>
      </c>
      <c r="Q92" s="396">
        <f t="shared" si="51"/>
        <v>-2.9494431788310082E-2</v>
      </c>
    </row>
    <row r="93" spans="1:17" ht="20.100000000000001" customHeight="1">
      <c r="A93" s="204"/>
      <c r="B93" s="24"/>
      <c r="C93" s="400" t="s">
        <v>88</v>
      </c>
      <c r="D93" s="392"/>
      <c r="E93" s="199"/>
      <c r="F93" s="402">
        <f t="shared" si="52"/>
        <v>1.3248161869478483</v>
      </c>
      <c r="G93" s="403">
        <f t="shared" si="52"/>
        <v>0.95954513285485077</v>
      </c>
      <c r="H93" s="403">
        <f t="shared" si="52"/>
        <v>1.4347207297834892</v>
      </c>
      <c r="I93" s="124">
        <f t="shared" si="52"/>
        <v>1.3539543731347294</v>
      </c>
      <c r="J93" s="124">
        <f t="shared" si="52"/>
        <v>1.4456586409995531</v>
      </c>
      <c r="K93" s="124">
        <f t="shared" si="52"/>
        <v>1.4490213513968189</v>
      </c>
      <c r="L93" s="124">
        <f t="shared" si="52"/>
        <v>1.468223828134601</v>
      </c>
      <c r="M93" s="124">
        <f t="shared" si="52"/>
        <v>1.4527466838393597</v>
      </c>
      <c r="N93" s="124">
        <f t="shared" si="52"/>
        <v>1.4052225317925866</v>
      </c>
      <c r="O93" s="124">
        <f t="shared" si="52"/>
        <v>1.3125155524929109</v>
      </c>
      <c r="P93" s="124">
        <f t="shared" si="52"/>
        <v>1.4270013908375769</v>
      </c>
      <c r="Q93" s="401">
        <f t="shared" si="51"/>
        <v>8.7226271816146297E-2</v>
      </c>
    </row>
    <row r="94" spans="1:17" ht="20.100000000000001" customHeight="1">
      <c r="A94" s="47"/>
      <c r="D94" s="24" t="s">
        <v>98</v>
      </c>
      <c r="E94" s="24"/>
      <c r="F94" s="233"/>
      <c r="G94" s="234"/>
      <c r="H94" s="234"/>
      <c r="I94" s="234"/>
      <c r="J94" s="234"/>
      <c r="K94" s="234"/>
      <c r="L94" s="234"/>
      <c r="M94" s="234">
        <f t="shared" si="52"/>
        <v>1.2767978518789747</v>
      </c>
      <c r="N94" s="234">
        <f t="shared" si="52"/>
        <v>1.3317720031652904</v>
      </c>
      <c r="O94" s="234">
        <f t="shared" si="52"/>
        <v>1.3106461599920105</v>
      </c>
      <c r="P94" s="235">
        <f t="shared" si="52"/>
        <v>1.4321216693764942</v>
      </c>
      <c r="Q94" s="396">
        <f t="shared" si="51"/>
        <v>9.2683680075196034E-2</v>
      </c>
    </row>
    <row r="95" spans="1:17" ht="20.100000000000001" customHeight="1" thickBot="1">
      <c r="A95" s="47"/>
      <c r="D95" s="24" t="s">
        <v>99</v>
      </c>
      <c r="E95" s="24"/>
      <c r="F95" s="233">
        <f t="shared" si="52"/>
        <v>1.3248161869478483</v>
      </c>
      <c r="G95" s="234">
        <f t="shared" si="52"/>
        <v>0.95954513285485077</v>
      </c>
      <c r="H95" s="234">
        <f t="shared" si="52"/>
        <v>1.4347207297834892</v>
      </c>
      <c r="I95" s="234">
        <f t="shared" si="52"/>
        <v>1.3539543731347294</v>
      </c>
      <c r="J95" s="234">
        <f t="shared" si="52"/>
        <v>1.4456586409995531</v>
      </c>
      <c r="K95" s="234">
        <f t="shared" si="52"/>
        <v>1.4490213513968189</v>
      </c>
      <c r="L95" s="234">
        <f t="shared" si="52"/>
        <v>1.468223828134601</v>
      </c>
      <c r="M95" s="234">
        <f t="shared" si="52"/>
        <v>1.9807398426350422</v>
      </c>
      <c r="N95" s="234">
        <f t="shared" si="52"/>
        <v>1.731635407786303</v>
      </c>
      <c r="O95" s="234">
        <f t="shared" si="52"/>
        <v>1.321114122528978</v>
      </c>
      <c r="P95" s="235">
        <f t="shared" si="52"/>
        <v>1.3864082612173663</v>
      </c>
      <c r="Q95" s="396">
        <f t="shared" si="51"/>
        <v>4.9423541520695613E-2</v>
      </c>
    </row>
    <row r="96" spans="1:17" ht="20.100000000000001" customHeight="1" thickBot="1">
      <c r="A96" s="47"/>
      <c r="B96" s="115" t="s">
        <v>38</v>
      </c>
      <c r="C96" s="115"/>
      <c r="D96" s="115"/>
      <c r="E96" s="115"/>
      <c r="F96" s="230">
        <f t="shared" si="52"/>
        <v>2.6555240717702979</v>
      </c>
      <c r="G96" s="119">
        <f t="shared" si="52"/>
        <v>2.7624273156122783</v>
      </c>
      <c r="H96" s="119">
        <f t="shared" si="52"/>
        <v>3.0023624003235088</v>
      </c>
      <c r="I96" s="119">
        <f t="shared" si="52"/>
        <v>3.1051408560084326</v>
      </c>
      <c r="J96" s="119">
        <f t="shared" si="52"/>
        <v>3.144391284277539</v>
      </c>
      <c r="K96" s="119">
        <f t="shared" si="52"/>
        <v>3.1455048351736146</v>
      </c>
      <c r="L96" s="119">
        <f t="shared" si="52"/>
        <v>3.058871061762745</v>
      </c>
      <c r="M96" s="119">
        <f t="shared" si="52"/>
        <v>3.1358084898100662</v>
      </c>
      <c r="N96" s="119">
        <f t="shared" si="52"/>
        <v>3.2186197635511626</v>
      </c>
      <c r="O96" s="119">
        <f t="shared" si="52"/>
        <v>3.1661975589989133</v>
      </c>
      <c r="P96" s="231">
        <f t="shared" si="52"/>
        <v>3.003204658610481</v>
      </c>
      <c r="Q96" s="343">
        <f t="shared" si="51"/>
        <v>-5.1479068299189544E-2</v>
      </c>
    </row>
    <row r="97" spans="1:17" ht="20.100000000000001" customHeight="1">
      <c r="A97" s="47"/>
      <c r="B97" s="24"/>
      <c r="C97" t="s">
        <v>97</v>
      </c>
      <c r="D97" s="392"/>
      <c r="F97" s="341">
        <f t="shared" si="52"/>
        <v>2.7480565816926568</v>
      </c>
      <c r="G97" s="122">
        <f t="shared" si="52"/>
        <v>2.8792607732499009</v>
      </c>
      <c r="H97" s="122">
        <f t="shared" si="52"/>
        <v>3.127053042036394</v>
      </c>
      <c r="I97" s="122">
        <f t="shared" si="52"/>
        <v>3.252443177408467</v>
      </c>
      <c r="J97" s="122">
        <f t="shared" si="52"/>
        <v>3.2923192083966883</v>
      </c>
      <c r="K97" s="122">
        <f t="shared" si="52"/>
        <v>3.2915238456948543</v>
      </c>
      <c r="L97" s="122">
        <f t="shared" si="52"/>
        <v>3.232025328376118</v>
      </c>
      <c r="M97" s="122">
        <f t="shared" si="52"/>
        <v>3.2650449860753028</v>
      </c>
      <c r="N97" s="122">
        <f t="shared" si="52"/>
        <v>3.3629689280525272</v>
      </c>
      <c r="O97" s="122">
        <f t="shared" si="52"/>
        <v>3.3145552870801365</v>
      </c>
      <c r="P97" s="404">
        <f t="shared" si="52"/>
        <v>3.1517648445441404</v>
      </c>
      <c r="Q97" s="396">
        <f t="shared" si="51"/>
        <v>-4.9113811186236596E-2</v>
      </c>
    </row>
    <row r="98" spans="1:17" ht="20.100000000000001" customHeight="1">
      <c r="A98" s="47"/>
      <c r="B98" s="24"/>
      <c r="C98" s="400" t="s">
        <v>88</v>
      </c>
      <c r="D98" s="392"/>
      <c r="E98" s="400"/>
      <c r="F98" s="402">
        <f t="shared" si="52"/>
        <v>1.1400476701240871</v>
      </c>
      <c r="G98" s="124">
        <f t="shared" si="52"/>
        <v>1.099756949718973</v>
      </c>
      <c r="H98" s="124">
        <f t="shared" si="52"/>
        <v>1.2910298232470705</v>
      </c>
      <c r="I98" s="124">
        <f t="shared" si="52"/>
        <v>1.287235920937559</v>
      </c>
      <c r="J98" s="124">
        <f t="shared" si="52"/>
        <v>1.3305484256920517</v>
      </c>
      <c r="K98" s="124">
        <f t="shared" si="52"/>
        <v>1.4250862411367218</v>
      </c>
      <c r="L98" s="124">
        <f t="shared" si="52"/>
        <v>1.4628418390105413</v>
      </c>
      <c r="M98" s="124">
        <f t="shared" si="52"/>
        <v>1.5601637883471593</v>
      </c>
      <c r="N98" s="124">
        <f t="shared" si="52"/>
        <v>1.610585260190277</v>
      </c>
      <c r="O98" s="124">
        <f t="shared" si="52"/>
        <v>1.5355803228191076</v>
      </c>
      <c r="P98" s="124">
        <f t="shared" si="52"/>
        <v>1.6235643491861049</v>
      </c>
      <c r="Q98" s="401">
        <f t="shared" si="51"/>
        <v>5.7296922251172847E-2</v>
      </c>
    </row>
    <row r="99" spans="1:17" ht="20.100000000000001" customHeight="1">
      <c r="A99" s="47"/>
      <c r="D99" s="24" t="s">
        <v>98</v>
      </c>
      <c r="E99" s="24"/>
      <c r="F99" s="233"/>
      <c r="G99" s="234"/>
      <c r="H99" s="234"/>
      <c r="I99" s="234"/>
      <c r="J99" s="234"/>
      <c r="K99" s="234"/>
      <c r="L99" s="234"/>
      <c r="M99" s="234">
        <f t="shared" si="52"/>
        <v>1.6003377672603554</v>
      </c>
      <c r="N99" s="234">
        <f t="shared" si="52"/>
        <v>1.6495269104245389</v>
      </c>
      <c r="O99" s="234">
        <f t="shared" si="52"/>
        <v>1.6209843857803297</v>
      </c>
      <c r="P99" s="235">
        <f t="shared" si="52"/>
        <v>1.6681620488719684</v>
      </c>
      <c r="Q99" s="396">
        <f t="shared" si="51"/>
        <v>2.9104329138203117E-2</v>
      </c>
    </row>
    <row r="100" spans="1:17" ht="20.100000000000001" customHeight="1" thickBot="1">
      <c r="A100" s="47"/>
      <c r="D100" s="24" t="s">
        <v>99</v>
      </c>
      <c r="E100" s="24"/>
      <c r="F100" s="233">
        <f t="shared" ref="F100:P110" si="53">(F64/F28)*10</f>
        <v>1.1400476701240871</v>
      </c>
      <c r="G100" s="234">
        <f t="shared" si="53"/>
        <v>1.099756949718973</v>
      </c>
      <c r="H100" s="234">
        <f t="shared" si="53"/>
        <v>1.2910298232470705</v>
      </c>
      <c r="I100" s="234">
        <f t="shared" si="53"/>
        <v>1.287235920937559</v>
      </c>
      <c r="J100" s="234">
        <f t="shared" si="53"/>
        <v>1.3305484256920517</v>
      </c>
      <c r="K100" s="234">
        <f t="shared" si="53"/>
        <v>1.4250862411367218</v>
      </c>
      <c r="L100" s="234">
        <f t="shared" si="53"/>
        <v>1.4628418390105413</v>
      </c>
      <c r="M100" s="234">
        <f t="shared" si="53"/>
        <v>1.4273037352702389</v>
      </c>
      <c r="N100" s="234">
        <f t="shared" si="53"/>
        <v>1.3567675708222857</v>
      </c>
      <c r="O100" s="234">
        <f t="shared" si="53"/>
        <v>1.1340725834822616</v>
      </c>
      <c r="P100" s="235">
        <f t="shared" si="53"/>
        <v>1.3094755179152728</v>
      </c>
      <c r="Q100" s="405">
        <f t="shared" si="51"/>
        <v>0.15466640935311421</v>
      </c>
    </row>
    <row r="101" spans="1:17" ht="20.100000000000001" customHeight="1" thickBot="1">
      <c r="A101" s="56" t="s">
        <v>30</v>
      </c>
      <c r="B101" s="218"/>
      <c r="C101" s="218"/>
      <c r="D101" s="218"/>
      <c r="E101" s="218"/>
      <c r="F101" s="426">
        <f t="shared" si="53"/>
        <v>2.4367993812871198</v>
      </c>
      <c r="G101" s="244">
        <f t="shared" si="53"/>
        <v>2.5164209359143768</v>
      </c>
      <c r="H101" s="244">
        <f t="shared" si="53"/>
        <v>2.6703902204528278</v>
      </c>
      <c r="I101" s="244">
        <f t="shared" si="53"/>
        <v>2.7415904743811863</v>
      </c>
      <c r="J101" s="244">
        <f t="shared" si="53"/>
        <v>2.7859553783168107</v>
      </c>
      <c r="K101" s="244">
        <f t="shared" si="53"/>
        <v>2.8271010935460055</v>
      </c>
      <c r="L101" s="244">
        <f t="shared" si="53"/>
        <v>2.7677454446033032</v>
      </c>
      <c r="M101" s="244">
        <f t="shared" si="53"/>
        <v>2.8375056663847538</v>
      </c>
      <c r="N101" s="244">
        <f t="shared" si="53"/>
        <v>0</v>
      </c>
      <c r="O101" s="244">
        <f t="shared" si="53"/>
        <v>2.8679562768151556</v>
      </c>
      <c r="P101" s="295">
        <f t="shared" si="53"/>
        <v>2.7620247807220846</v>
      </c>
      <c r="Q101" s="356">
        <f t="shared" si="51"/>
        <v>-3.6936231193422243E-2</v>
      </c>
    </row>
    <row r="102" spans="1:17" ht="20.100000000000001" customHeight="1" thickBot="1">
      <c r="A102" s="407"/>
      <c r="B102" s="115" t="s">
        <v>126</v>
      </c>
      <c r="C102" s="115"/>
      <c r="D102" s="115"/>
      <c r="E102" s="420"/>
      <c r="F102" s="120">
        <f t="shared" si="53"/>
        <v>2.5393705613540885</v>
      </c>
      <c r="G102" s="119">
        <f t="shared" si="53"/>
        <v>2.6260676585777407</v>
      </c>
      <c r="H102" s="119">
        <f t="shared" si="53"/>
        <v>2.7673747683200323</v>
      </c>
      <c r="I102" s="119">
        <f t="shared" si="53"/>
        <v>2.8184186462943894</v>
      </c>
      <c r="J102" s="119">
        <f t="shared" si="53"/>
        <v>2.86689564228789</v>
      </c>
      <c r="K102" s="119">
        <f t="shared" si="53"/>
        <v>2.904104136200512</v>
      </c>
      <c r="L102" s="119">
        <f t="shared" si="53"/>
        <v>2.8457251982866856</v>
      </c>
      <c r="M102" s="119">
        <f t="shared" si="53"/>
        <v>2.9323295642735756</v>
      </c>
      <c r="N102" s="119">
        <f t="shared" si="53"/>
        <v>2.9739737684810006</v>
      </c>
      <c r="O102" s="119">
        <f t="shared" si="53"/>
        <v>2.9692507650375699</v>
      </c>
      <c r="P102" s="231">
        <f t="shared" si="53"/>
        <v>2.9010962015027157</v>
      </c>
      <c r="Q102" s="343">
        <f t="shared" si="51"/>
        <v>-2.2953454904302031E-2</v>
      </c>
    </row>
    <row r="103" spans="1:17" ht="20.100000000000001" customHeight="1">
      <c r="A103" s="204"/>
      <c r="B103" s="1"/>
      <c r="C103" s="1" t="s">
        <v>37</v>
      </c>
      <c r="D103" s="1"/>
      <c r="E103" s="351"/>
      <c r="F103" s="19">
        <f t="shared" si="53"/>
        <v>2.3508292732616258</v>
      </c>
      <c r="G103" s="122">
        <f t="shared" si="53"/>
        <v>2.3559693541813513</v>
      </c>
      <c r="H103" s="122">
        <f t="shared" si="53"/>
        <v>2.3801831016839596</v>
      </c>
      <c r="I103" s="122">
        <f t="shared" si="53"/>
        <v>2.4077250314800906</v>
      </c>
      <c r="J103" s="122">
        <f t="shared" si="53"/>
        <v>2.39527797740078</v>
      </c>
      <c r="K103" s="122">
        <f t="shared" si="53"/>
        <v>2.4932819698426094</v>
      </c>
      <c r="L103" s="122">
        <f t="shared" si="53"/>
        <v>2.4445026021936069</v>
      </c>
      <c r="M103" s="122">
        <f t="shared" si="53"/>
        <v>2.5345174880738224</v>
      </c>
      <c r="N103" s="122">
        <f t="shared" si="53"/>
        <v>2.5543253418398764</v>
      </c>
      <c r="O103" s="122">
        <f t="shared" si="53"/>
        <v>2.5955024662565673</v>
      </c>
      <c r="P103" s="19">
        <f t="shared" si="53"/>
        <v>2.5834610665234727</v>
      </c>
      <c r="Q103" s="406">
        <f t="shared" si="51"/>
        <v>-4.6393328034327096E-3</v>
      </c>
    </row>
    <row r="104" spans="1:17" ht="20.100000000000001" customHeight="1" thickBot="1">
      <c r="A104" s="204"/>
      <c r="B104" s="1"/>
      <c r="C104" s="1" t="s">
        <v>38</v>
      </c>
      <c r="D104" s="1"/>
      <c r="E104" s="351"/>
      <c r="F104" s="19">
        <f t="shared" si="53"/>
        <v>2.6288252923912987</v>
      </c>
      <c r="G104" s="122">
        <f t="shared" si="53"/>
        <v>2.7480887635182967</v>
      </c>
      <c r="H104" s="122">
        <f t="shared" si="53"/>
        <v>2.9665532008253899</v>
      </c>
      <c r="I104" s="122">
        <f t="shared" si="53"/>
        <v>3.0256823717585539</v>
      </c>
      <c r="J104" s="122">
        <f t="shared" si="53"/>
        <v>3.128360298865875</v>
      </c>
      <c r="K104" s="122">
        <f t="shared" si="53"/>
        <v>3.1366043479224119</v>
      </c>
      <c r="L104" s="122">
        <f t="shared" si="53"/>
        <v>3.0943968516620379</v>
      </c>
      <c r="M104" s="122">
        <f t="shared" si="53"/>
        <v>3.1414750075742033</v>
      </c>
      <c r="N104" s="122">
        <f t="shared" si="53"/>
        <v>3.2087901558430696</v>
      </c>
      <c r="O104" s="122">
        <f t="shared" si="53"/>
        <v>3.1841899602140216</v>
      </c>
      <c r="P104" s="19">
        <f t="shared" si="53"/>
        <v>3.0849438979227228</v>
      </c>
      <c r="Q104" s="396">
        <f t="shared" si="51"/>
        <v>-3.11683861614299E-2</v>
      </c>
    </row>
    <row r="105" spans="1:17" ht="20.100000000000001" customHeight="1" thickBot="1">
      <c r="A105" s="47"/>
      <c r="B105" s="115" t="s">
        <v>98</v>
      </c>
      <c r="C105" s="115"/>
      <c r="D105" s="115"/>
      <c r="E105" s="420"/>
      <c r="F105" s="120"/>
      <c r="G105" s="119"/>
      <c r="H105" s="119"/>
      <c r="I105" s="119"/>
      <c r="J105" s="119"/>
      <c r="K105" s="119"/>
      <c r="L105" s="119"/>
      <c r="M105" s="119">
        <f t="shared" si="53"/>
        <v>1.6505661291546487</v>
      </c>
      <c r="N105" s="119">
        <f t="shared" si="53"/>
        <v>1.7024249249748151</v>
      </c>
      <c r="O105" s="119">
        <f t="shared" si="53"/>
        <v>1.6272743501495832</v>
      </c>
      <c r="P105" s="120">
        <f t="shared" si="53"/>
        <v>1.6208307331259597</v>
      </c>
      <c r="Q105" s="343">
        <f t="shared" si="51"/>
        <v>-3.959760702324836E-3</v>
      </c>
    </row>
    <row r="106" spans="1:17" ht="20.100000000000001" customHeight="1">
      <c r="A106" s="47"/>
      <c r="B106" s="1"/>
      <c r="C106" s="1" t="s">
        <v>37</v>
      </c>
      <c r="D106" s="1"/>
      <c r="E106" s="351"/>
      <c r="F106" s="19"/>
      <c r="G106" s="122"/>
      <c r="H106" s="122"/>
      <c r="I106" s="122"/>
      <c r="J106" s="122"/>
      <c r="K106" s="122"/>
      <c r="L106" s="122"/>
      <c r="M106" s="122">
        <f t="shared" si="53"/>
        <v>1.2547501810634378</v>
      </c>
      <c r="N106" s="122">
        <f t="shared" si="53"/>
        <v>1.3045938986109287</v>
      </c>
      <c r="O106" s="122">
        <f t="shared" si="53"/>
        <v>1.2871200786259449</v>
      </c>
      <c r="P106" s="19">
        <f t="shared" si="53"/>
        <v>1.4034012907284539</v>
      </c>
      <c r="Q106" s="406">
        <f t="shared" si="51"/>
        <v>9.034216312330709E-2</v>
      </c>
    </row>
    <row r="107" spans="1:17" ht="20.100000000000001" customHeight="1" thickBot="1">
      <c r="A107" s="209"/>
      <c r="B107" s="1"/>
      <c r="C107" s="1" t="s">
        <v>38</v>
      </c>
      <c r="D107" s="1"/>
      <c r="E107" s="351"/>
      <c r="F107" s="19"/>
      <c r="G107" s="122"/>
      <c r="H107" s="122"/>
      <c r="I107" s="122"/>
      <c r="J107" s="122"/>
      <c r="K107" s="122"/>
      <c r="L107" s="122"/>
      <c r="M107" s="122">
        <f t="shared" si="53"/>
        <v>1.6779212407129842</v>
      </c>
      <c r="N107" s="122">
        <f t="shared" si="53"/>
        <v>1.7320577793527201</v>
      </c>
      <c r="O107" s="122">
        <f t="shared" si="53"/>
        <v>1.655503540080741</v>
      </c>
      <c r="P107" s="19">
        <f t="shared" si="53"/>
        <v>1.6475835504562142</v>
      </c>
      <c r="Q107" s="338">
        <f t="shared" si="51"/>
        <v>-4.7840366588044339E-3</v>
      </c>
    </row>
    <row r="108" spans="1:17" ht="20.100000000000001" customHeight="1" thickBot="1">
      <c r="A108" s="209"/>
      <c r="B108" s="115" t="s">
        <v>99</v>
      </c>
      <c r="C108" s="115"/>
      <c r="D108" s="115"/>
      <c r="E108" s="420"/>
      <c r="F108" s="120">
        <f t="shared" si="53"/>
        <v>1.3375519497092307</v>
      </c>
      <c r="G108" s="119">
        <f t="shared" si="53"/>
        <v>1.3853518048856552</v>
      </c>
      <c r="H108" s="119">
        <f t="shared" si="53"/>
        <v>1.5955174083060131</v>
      </c>
      <c r="I108" s="119">
        <f t="shared" si="53"/>
        <v>1.4722755067501097</v>
      </c>
      <c r="J108" s="119">
        <f t="shared" si="53"/>
        <v>1.4781145119761887</v>
      </c>
      <c r="K108" s="119">
        <f t="shared" si="53"/>
        <v>1.450775230434769</v>
      </c>
      <c r="L108" s="119">
        <f t="shared" si="53"/>
        <v>1.5265936060589136</v>
      </c>
      <c r="M108" s="119">
        <f t="shared" si="53"/>
        <v>1.269033801884452</v>
      </c>
      <c r="N108" s="119">
        <f t="shared" si="53"/>
        <v>1.4376753435558653</v>
      </c>
      <c r="O108" s="119">
        <f t="shared" si="53"/>
        <v>1.2186574635388101</v>
      </c>
      <c r="P108" s="231">
        <f t="shared" si="53"/>
        <v>1.3854540313749728</v>
      </c>
      <c r="Q108" s="343">
        <f t="shared" si="51"/>
        <v>0.13686911443664318</v>
      </c>
    </row>
    <row r="109" spans="1:17" ht="20.100000000000001" customHeight="1">
      <c r="A109" s="47"/>
      <c r="B109" s="9"/>
      <c r="C109" s="1" t="s">
        <v>37</v>
      </c>
      <c r="D109" s="1"/>
      <c r="E109" s="351"/>
      <c r="F109" s="19">
        <f t="shared" si="53"/>
        <v>0.79200208882668965</v>
      </c>
      <c r="G109" s="122">
        <f t="shared" si="53"/>
        <v>1.0114186778691656</v>
      </c>
      <c r="H109" s="122">
        <f t="shared" si="53"/>
        <v>1.3139927632717234</v>
      </c>
      <c r="I109" s="122">
        <f t="shared" si="53"/>
        <v>1.3089676033408149</v>
      </c>
      <c r="J109" s="122">
        <f t="shared" si="53"/>
        <v>1.358849781087244</v>
      </c>
      <c r="K109" s="122">
        <f t="shared" si="53"/>
        <v>1.3604813380640155</v>
      </c>
      <c r="L109" s="122">
        <f t="shared" si="53"/>
        <v>1.392994109400989</v>
      </c>
      <c r="M109" s="122">
        <f t="shared" si="53"/>
        <v>1.05270697158604</v>
      </c>
      <c r="N109" s="122">
        <f t="shared" si="53"/>
        <v>1.5715268761360688</v>
      </c>
      <c r="O109" s="122">
        <f t="shared" si="53"/>
        <v>1.3567783577220613</v>
      </c>
      <c r="P109" s="19">
        <f t="shared" si="53"/>
        <v>1.4537981236861097</v>
      </c>
      <c r="Q109" s="406">
        <f t="shared" si="51"/>
        <v>7.1507453971286786E-2</v>
      </c>
    </row>
    <row r="110" spans="1:17" ht="20.100000000000001" customHeight="1" thickBot="1">
      <c r="A110" s="48"/>
      <c r="B110" s="114"/>
      <c r="C110" s="114" t="s">
        <v>38</v>
      </c>
      <c r="D110" s="114"/>
      <c r="E110" s="352"/>
      <c r="F110" s="339">
        <f t="shared" si="53"/>
        <v>1.4629711087877986</v>
      </c>
      <c r="G110" s="127">
        <f t="shared" si="53"/>
        <v>1.434543415420773</v>
      </c>
      <c r="H110" s="127">
        <f t="shared" si="53"/>
        <v>1.6190254541251612</v>
      </c>
      <c r="I110" s="127">
        <f t="shared" si="53"/>
        <v>1.4875525295396639</v>
      </c>
      <c r="J110" s="127">
        <f t="shared" si="53"/>
        <v>1.4911855465196975</v>
      </c>
      <c r="K110" s="127">
        <f t="shared" si="53"/>
        <v>1.461687643410319</v>
      </c>
      <c r="L110" s="127">
        <f t="shared" si="53"/>
        <v>1.5406093410914148</v>
      </c>
      <c r="M110" s="127">
        <f t="shared" si="53"/>
        <v>1.3134026676270425</v>
      </c>
      <c r="N110" s="127">
        <f t="shared" si="53"/>
        <v>1.4185835480005846</v>
      </c>
      <c r="O110" s="127">
        <f t="shared" si="53"/>
        <v>1.205601558533665</v>
      </c>
      <c r="P110" s="339">
        <f t="shared" si="53"/>
        <v>1.3798032521506314</v>
      </c>
      <c r="Q110" s="405">
        <f t="shared" si="51"/>
        <v>0.14449358694330353</v>
      </c>
    </row>
    <row r="111" spans="1:17" ht="20.100000000000001" customHeight="1"/>
  </sheetData>
  <mergeCells count="14">
    <mergeCell ref="S4:V5"/>
    <mergeCell ref="F5:P5"/>
    <mergeCell ref="A40:E42"/>
    <mergeCell ref="F40:P40"/>
    <mergeCell ref="Q40:Q42"/>
    <mergeCell ref="S40:V41"/>
    <mergeCell ref="F41:P41"/>
    <mergeCell ref="A76:E78"/>
    <mergeCell ref="F76:P76"/>
    <mergeCell ref="Q76:Q78"/>
    <mergeCell ref="F77:P77"/>
    <mergeCell ref="A4:E6"/>
    <mergeCell ref="F4:P4"/>
    <mergeCell ref="Q4:Q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F30:P3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C6AD1FBD-0612-4851-ABBD-B7E1882CEF0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Q43:Q74</xm:sqref>
        </x14:conditionalFormatting>
        <x14:conditionalFormatting xmlns:xm="http://schemas.microsoft.com/office/excel/2006/main">
          <x14:cfRule type="iconSet" priority="2" id="{34115C36-D812-41E4-8105-F968818B1B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Q7:Q38</xm:sqref>
        </x14:conditionalFormatting>
        <x14:conditionalFormatting xmlns:xm="http://schemas.microsoft.com/office/excel/2006/main">
          <x14:cfRule type="iconSet" priority="1" id="{4AEFD0ED-159B-454C-BF09-07CAC2623BC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Q79:Q110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2DE56-4D72-4634-9AD7-20A4A12DE349}">
  <sheetPr>
    <pageSetUpPr fitToPage="1"/>
  </sheetPr>
  <dimension ref="A1:AX100"/>
  <sheetViews>
    <sheetView showGridLines="0" workbookViewId="0">
      <pane xSplit="1" topLeftCell="B1" activePane="topRight" state="frozen"/>
      <selection pane="topRight" activeCell="D11" sqref="D11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227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134</v>
      </c>
      <c r="B7" s="79">
        <v>61102.130000000012</v>
      </c>
      <c r="C7" s="60">
        <v>72727.920000000013</v>
      </c>
      <c r="D7" s="60">
        <v>72763.189999999988</v>
      </c>
      <c r="E7" s="60">
        <v>70031.74000000002</v>
      </c>
      <c r="F7" s="60">
        <v>74854.53</v>
      </c>
      <c r="G7" s="60">
        <v>77189.66</v>
      </c>
      <c r="H7" s="60">
        <v>85771.109999999986</v>
      </c>
      <c r="I7" s="60">
        <v>128786.83000000003</v>
      </c>
      <c r="J7" s="60">
        <v>137745.89999999994</v>
      </c>
      <c r="K7" s="60">
        <v>150218.89000000004</v>
      </c>
      <c r="L7" s="80">
        <v>184752.53999999992</v>
      </c>
      <c r="M7" s="42">
        <f t="shared" ref="M7:M33" si="0">(L7-K7)/K7</f>
        <v>0.22988886417680138</v>
      </c>
      <c r="O7" s="361">
        <f>B7/$B$33</f>
        <v>8.1056335505815008E-2</v>
      </c>
      <c r="P7" s="362">
        <f>G7/$G$33</f>
        <v>8.3134577919128358E-2</v>
      </c>
      <c r="Q7" s="362">
        <f>K7/$K$33</f>
        <v>0.13004995827020782</v>
      </c>
      <c r="R7" s="363">
        <f>L7/$L$33</f>
        <v>0.13667191311919583</v>
      </c>
      <c r="T7" s="79">
        <v>17543.097000000005</v>
      </c>
      <c r="U7" s="60">
        <v>21647.384000000002</v>
      </c>
      <c r="V7" s="60">
        <v>21920.464</v>
      </c>
      <c r="W7" s="60">
        <v>21456.351000000002</v>
      </c>
      <c r="X7" s="60">
        <v>22432.375</v>
      </c>
      <c r="Y7" s="60">
        <v>23132.823</v>
      </c>
      <c r="Z7" s="60">
        <v>22662.208000000002</v>
      </c>
      <c r="AA7" s="60">
        <v>35148.051999999996</v>
      </c>
      <c r="AB7" s="60">
        <v>40682.934000000016</v>
      </c>
      <c r="AC7" s="60">
        <v>43204.241999999998</v>
      </c>
      <c r="AD7" s="80">
        <v>54088.803</v>
      </c>
      <c r="AE7" s="42">
        <f t="shared" ref="AE7:AE33" si="1">(AD7-AC7)/AC7</f>
        <v>0.25193269216481107</v>
      </c>
      <c r="AG7" s="361">
        <f>T7/$T$33</f>
        <v>9.5503019948517856E-2</v>
      </c>
      <c r="AH7" s="362">
        <f>Y7/$Y$33</f>
        <v>8.8127178217135491E-2</v>
      </c>
      <c r="AI7" s="362">
        <f>AC7/$AC$33</f>
        <v>0.1304185996118381</v>
      </c>
      <c r="AJ7" s="363">
        <f>AD7/$AD$33</f>
        <v>0.14486672948881285</v>
      </c>
      <c r="AL7" s="52">
        <f t="shared" ref="AL7:AQ33" si="2">(T7/B7)*10</f>
        <v>2.8711105488466608</v>
      </c>
      <c r="AM7" s="73">
        <f t="shared" si="2"/>
        <v>2.9764888092495974</v>
      </c>
      <c r="AN7" s="73">
        <f t="shared" si="2"/>
        <v>3.0125760016843688</v>
      </c>
      <c r="AO7" s="73">
        <f t="shared" si="2"/>
        <v>3.0638037838271615</v>
      </c>
      <c r="AP7" s="73">
        <f t="shared" si="2"/>
        <v>2.9967959186972388</v>
      </c>
      <c r="AQ7" s="73">
        <f t="shared" si="2"/>
        <v>2.9968810589397594</v>
      </c>
      <c r="AR7" s="73">
        <f t="shared" ref="AR7:AR33" si="3">(Z7/H7)*10</f>
        <v>2.6421726383160959</v>
      </c>
      <c r="AS7" s="73">
        <f t="shared" ref="AS7:AS33" si="4">(AA7/I7)*10</f>
        <v>2.7291650862126189</v>
      </c>
      <c r="AT7" s="73">
        <f t="shared" ref="AT7:AV22" si="5">(AB7/J7)*10</f>
        <v>2.9534769455933012</v>
      </c>
      <c r="AU7" s="73">
        <f t="shared" si="5"/>
        <v>2.8760858238268163</v>
      </c>
      <c r="AV7" s="17">
        <f t="shared" si="5"/>
        <v>2.9276351491568136</v>
      </c>
      <c r="AW7" s="42">
        <f>(AV7-AU7)/AU7</f>
        <v>1.7923430831910139E-2</v>
      </c>
      <c r="AX7" s="8"/>
    </row>
    <row r="8" spans="1:50" ht="20.100000000000001" customHeight="1">
      <c r="A8" s="47" t="s">
        <v>133</v>
      </c>
      <c r="B8" s="81">
        <v>77596.039999999994</v>
      </c>
      <c r="C8" s="61">
        <v>78585.62999999999</v>
      </c>
      <c r="D8" s="61">
        <v>84445.189999999988</v>
      </c>
      <c r="E8" s="61">
        <v>88533.79</v>
      </c>
      <c r="F8" s="61">
        <v>103953.58000000002</v>
      </c>
      <c r="G8" s="61">
        <v>114542.44</v>
      </c>
      <c r="H8" s="61">
        <v>126025.49</v>
      </c>
      <c r="I8" s="61">
        <v>137009.57999999999</v>
      </c>
      <c r="J8" s="61">
        <v>145095.07</v>
      </c>
      <c r="K8" s="61">
        <v>161301.99</v>
      </c>
      <c r="L8" s="82">
        <v>190885.72000000003</v>
      </c>
      <c r="M8" s="42">
        <f t="shared" si="0"/>
        <v>0.18340585878698731</v>
      </c>
      <c r="O8" s="361">
        <f t="shared" ref="O8:O32" si="6">B8/$B$33</f>
        <v>0.10293668407570472</v>
      </c>
      <c r="P8" s="362">
        <f t="shared" ref="P8:P32" si="7">G8/$G$33</f>
        <v>0.12336415788367361</v>
      </c>
      <c r="Q8" s="362">
        <f t="shared" ref="Q8:Q32" si="8">K8/$K$33</f>
        <v>0.13964500116064943</v>
      </c>
      <c r="R8" s="363">
        <f t="shared" ref="R8:R32" si="9">L8/$L$33</f>
        <v>0.14120897357911918</v>
      </c>
      <c r="T8" s="81">
        <v>19234.409</v>
      </c>
      <c r="U8" s="61">
        <v>19224.062000000002</v>
      </c>
      <c r="V8" s="61">
        <v>21895.144999999997</v>
      </c>
      <c r="W8" s="61">
        <v>23110.314999999995</v>
      </c>
      <c r="X8" s="61">
        <v>27121.593000000001</v>
      </c>
      <c r="Y8" s="61">
        <v>33568.22</v>
      </c>
      <c r="Z8" s="61">
        <v>36349.964999999997</v>
      </c>
      <c r="AA8" s="61">
        <v>39455.208000000006</v>
      </c>
      <c r="AB8" s="61">
        <v>41541.442999999999</v>
      </c>
      <c r="AC8" s="61">
        <v>46565.983</v>
      </c>
      <c r="AD8" s="82">
        <v>52405.522000000012</v>
      </c>
      <c r="AE8" s="42">
        <f t="shared" si="1"/>
        <v>0.12540353759953937</v>
      </c>
      <c r="AG8" s="361">
        <f t="shared" ref="AG8:AG32" si="10">T8/$T$33</f>
        <v>0.10471036821063869</v>
      </c>
      <c r="AH8" s="362">
        <f t="shared" ref="AH8:AH32" si="11">Y8/$Y$33</f>
        <v>0.12788203611690679</v>
      </c>
      <c r="AI8" s="362">
        <f t="shared" ref="AI8:AI32" si="12">AC8/$AC$33</f>
        <v>0.14056652799066954</v>
      </c>
      <c r="AJ8" s="363">
        <f t="shared" ref="AJ8:AJ32" si="13">AD8/$AD$33</f>
        <v>0.14035837656259528</v>
      </c>
      <c r="AL8" s="52">
        <f t="shared" si="2"/>
        <v>2.478787448431647</v>
      </c>
      <c r="AM8" s="74">
        <f t="shared" si="2"/>
        <v>2.4462566502298202</v>
      </c>
      <c r="AN8" s="74">
        <f t="shared" si="2"/>
        <v>2.5928232265212503</v>
      </c>
      <c r="AO8" s="74">
        <f t="shared" si="2"/>
        <v>2.6103383804082032</v>
      </c>
      <c r="AP8" s="74">
        <f t="shared" si="2"/>
        <v>2.6090100023491254</v>
      </c>
      <c r="AQ8" s="74">
        <f t="shared" si="2"/>
        <v>2.9306360157859395</v>
      </c>
      <c r="AR8" s="74">
        <f t="shared" si="3"/>
        <v>2.8843343517251938</v>
      </c>
      <c r="AS8" s="74">
        <f t="shared" si="4"/>
        <v>2.879740818123814</v>
      </c>
      <c r="AT8" s="74">
        <f t="shared" si="5"/>
        <v>2.8630499299528234</v>
      </c>
      <c r="AU8" s="74">
        <f t="shared" si="5"/>
        <v>2.8868821147215855</v>
      </c>
      <c r="AV8" s="17">
        <f t="shared" si="5"/>
        <v>2.7453872400722279</v>
      </c>
      <c r="AW8" s="42">
        <f t="shared" ref="AW8:AW33" si="14">(AV8-AU8)/AU8</f>
        <v>-4.9013042107887927E-2</v>
      </c>
      <c r="AX8" s="8"/>
    </row>
    <row r="9" spans="1:50" ht="20.100000000000001" customHeight="1">
      <c r="A9" s="47" t="s">
        <v>135</v>
      </c>
      <c r="B9" s="81">
        <v>48698.29</v>
      </c>
      <c r="C9" s="61">
        <v>53046.670000000006</v>
      </c>
      <c r="D9" s="61">
        <v>58099.999999999993</v>
      </c>
      <c r="E9" s="61">
        <v>65518.460000000006</v>
      </c>
      <c r="F9" s="61">
        <v>65845.48</v>
      </c>
      <c r="G9" s="61">
        <v>75403.899999999994</v>
      </c>
      <c r="H9" s="61">
        <v>79710.070000000007</v>
      </c>
      <c r="I9" s="61">
        <v>86523.11</v>
      </c>
      <c r="J9" s="61">
        <v>96133.840000000011</v>
      </c>
      <c r="K9" s="61">
        <v>98236.680000000022</v>
      </c>
      <c r="L9" s="82">
        <v>105241.39000000001</v>
      </c>
      <c r="M9" s="42">
        <f t="shared" si="0"/>
        <v>7.1304425190264878E-2</v>
      </c>
      <c r="O9" s="361">
        <f t="shared" si="6"/>
        <v>6.460175664579082E-2</v>
      </c>
      <c r="P9" s="362">
        <f t="shared" si="7"/>
        <v>8.1211283997832895E-2</v>
      </c>
      <c r="Q9" s="362">
        <f t="shared" si="8"/>
        <v>8.5047067879437513E-2</v>
      </c>
      <c r="R9" s="363">
        <f t="shared" si="9"/>
        <v>7.7853014148673752E-2</v>
      </c>
      <c r="T9" s="81">
        <v>15764.507000000001</v>
      </c>
      <c r="U9" s="61">
        <v>17684.307000000001</v>
      </c>
      <c r="V9" s="61">
        <v>20115.495999999999</v>
      </c>
      <c r="W9" s="61">
        <v>21765.058000000001</v>
      </c>
      <c r="X9" s="61">
        <v>20791.052</v>
      </c>
      <c r="Y9" s="61">
        <v>24088.492000000006</v>
      </c>
      <c r="Z9" s="61">
        <v>26072.823</v>
      </c>
      <c r="AA9" s="61">
        <v>29177.759000000002</v>
      </c>
      <c r="AB9" s="61">
        <v>31142.264999999999</v>
      </c>
      <c r="AC9" s="61">
        <v>32750.864000000001</v>
      </c>
      <c r="AD9" s="82">
        <v>34299.705000000002</v>
      </c>
      <c r="AE9" s="42">
        <f t="shared" si="1"/>
        <v>4.7291607329809693E-2</v>
      </c>
      <c r="AG9" s="361">
        <f t="shared" si="10"/>
        <v>8.5820538215091044E-2</v>
      </c>
      <c r="AH9" s="362">
        <f t="shared" si="11"/>
        <v>9.1767910361223226E-2</v>
      </c>
      <c r="AI9" s="362">
        <f t="shared" si="12"/>
        <v>9.8863482408920927E-2</v>
      </c>
      <c r="AJ9" s="363">
        <f t="shared" si="13"/>
        <v>9.1865336450153684E-2</v>
      </c>
      <c r="AL9" s="52">
        <f t="shared" si="2"/>
        <v>3.2371787592541752</v>
      </c>
      <c r="AM9" s="74">
        <f t="shared" si="2"/>
        <v>3.3337261321021656</v>
      </c>
      <c r="AN9" s="74">
        <f t="shared" si="2"/>
        <v>3.4622196213425132</v>
      </c>
      <c r="AO9" s="74">
        <f t="shared" si="2"/>
        <v>3.3219733797161899</v>
      </c>
      <c r="AP9" s="74">
        <f t="shared" si="2"/>
        <v>3.1575518927039488</v>
      </c>
      <c r="AQ9" s="74">
        <f t="shared" si="2"/>
        <v>3.1945949745304962</v>
      </c>
      <c r="AR9" s="74">
        <f t="shared" si="3"/>
        <v>3.2709572328816168</v>
      </c>
      <c r="AS9" s="74">
        <f t="shared" si="4"/>
        <v>3.3722503733395626</v>
      </c>
      <c r="AT9" s="74">
        <f t="shared" si="5"/>
        <v>3.2394695769980681</v>
      </c>
      <c r="AU9" s="74">
        <f t="shared" si="5"/>
        <v>3.3338732538599629</v>
      </c>
      <c r="AV9" s="17">
        <f t="shared" si="5"/>
        <v>3.2591459500867481</v>
      </c>
      <c r="AW9" s="42">
        <f t="shared" si="14"/>
        <v>-2.2414560507570413E-2</v>
      </c>
      <c r="AX9" s="8"/>
    </row>
    <row r="10" spans="1:50" ht="20.100000000000001" customHeight="1">
      <c r="A10" s="47" t="s">
        <v>132</v>
      </c>
      <c r="B10" s="81">
        <v>37924.810000000005</v>
      </c>
      <c r="C10" s="61">
        <v>47118.649999999994</v>
      </c>
      <c r="D10" s="61">
        <v>44986.270000000004</v>
      </c>
      <c r="E10" s="61">
        <v>36609.700000000004</v>
      </c>
      <c r="F10" s="61">
        <v>47762.64</v>
      </c>
      <c r="G10" s="61">
        <v>45482.259999999995</v>
      </c>
      <c r="H10" s="61">
        <v>54138.03</v>
      </c>
      <c r="I10" s="61">
        <v>68775.89</v>
      </c>
      <c r="J10" s="61">
        <v>81607.95</v>
      </c>
      <c r="K10" s="61">
        <v>70749.59</v>
      </c>
      <c r="L10" s="82">
        <v>113512.68</v>
      </c>
      <c r="M10" s="42">
        <f t="shared" si="0"/>
        <v>0.60442880305030744</v>
      </c>
      <c r="O10" s="361">
        <f t="shared" si="6"/>
        <v>5.0309966663261783E-2</v>
      </c>
      <c r="P10" s="362">
        <f t="shared" si="7"/>
        <v>4.8985168323167308E-2</v>
      </c>
      <c r="Q10" s="362">
        <f t="shared" si="8"/>
        <v>6.1250494043287827E-2</v>
      </c>
      <c r="R10" s="363">
        <f t="shared" si="9"/>
        <v>8.3971755619095062E-2</v>
      </c>
      <c r="T10" s="81">
        <v>8343.5910000000022</v>
      </c>
      <c r="U10" s="61">
        <v>11047.203</v>
      </c>
      <c r="V10" s="61">
        <v>10119.222000000002</v>
      </c>
      <c r="W10" s="61">
        <v>9169.8979999999992</v>
      </c>
      <c r="X10" s="61">
        <v>11975.434999999999</v>
      </c>
      <c r="Y10" s="61">
        <v>11844.303000000004</v>
      </c>
      <c r="Z10" s="61">
        <v>13946.284</v>
      </c>
      <c r="AA10" s="61">
        <v>17656.277000000002</v>
      </c>
      <c r="AB10" s="61">
        <v>21107.398999999998</v>
      </c>
      <c r="AC10" s="61">
        <v>18896.254999999997</v>
      </c>
      <c r="AD10" s="82">
        <v>30245.971000000005</v>
      </c>
      <c r="AE10" s="42">
        <f t="shared" si="1"/>
        <v>0.60063308840825913</v>
      </c>
      <c r="AG10" s="361">
        <f t="shared" si="10"/>
        <v>4.542174837859439E-2</v>
      </c>
      <c r="AH10" s="362">
        <f t="shared" si="11"/>
        <v>4.5122249080397706E-2</v>
      </c>
      <c r="AI10" s="362">
        <f t="shared" si="12"/>
        <v>5.7041230234017151E-2</v>
      </c>
      <c r="AJ10" s="363">
        <f t="shared" si="13"/>
        <v>8.1008169084153689E-2</v>
      </c>
      <c r="AL10" s="52">
        <f t="shared" si="2"/>
        <v>2.2000350166553244</v>
      </c>
      <c r="AM10" s="74">
        <f t="shared" si="2"/>
        <v>2.3445499818012614</v>
      </c>
      <c r="AN10" s="74">
        <f t="shared" si="2"/>
        <v>2.2494023176404712</v>
      </c>
      <c r="AO10" s="74">
        <f t="shared" si="2"/>
        <v>2.5047727787990608</v>
      </c>
      <c r="AP10" s="74">
        <f t="shared" si="2"/>
        <v>2.5072807951989251</v>
      </c>
      <c r="AQ10" s="74">
        <f t="shared" si="2"/>
        <v>2.604158852264598</v>
      </c>
      <c r="AR10" s="74">
        <f t="shared" si="3"/>
        <v>2.5760604883480243</v>
      </c>
      <c r="AS10" s="74">
        <f t="shared" si="4"/>
        <v>2.567218977464341</v>
      </c>
      <c r="AT10" s="74">
        <f t="shared" si="5"/>
        <v>2.5864390662919479</v>
      </c>
      <c r="AU10" s="74">
        <f t="shared" si="5"/>
        <v>2.6708642410507255</v>
      </c>
      <c r="AV10" s="17">
        <f t="shared" si="5"/>
        <v>2.664545582044227</v>
      </c>
      <c r="AW10" s="42">
        <f t="shared" si="14"/>
        <v>-2.3657731865895024E-3</v>
      </c>
      <c r="AX10" s="8"/>
    </row>
    <row r="11" spans="1:50" ht="20.100000000000001" customHeight="1">
      <c r="A11" s="47" t="s">
        <v>136</v>
      </c>
      <c r="B11" s="81">
        <v>63276.299999999996</v>
      </c>
      <c r="C11" s="61">
        <v>63655.12</v>
      </c>
      <c r="D11" s="61">
        <v>64608.74</v>
      </c>
      <c r="E11" s="61">
        <v>70712.239999999991</v>
      </c>
      <c r="F11" s="61">
        <v>86638.98</v>
      </c>
      <c r="G11" s="61">
        <v>86446.63</v>
      </c>
      <c r="H11" s="61">
        <v>101071.03</v>
      </c>
      <c r="I11" s="61">
        <v>102950.89999999998</v>
      </c>
      <c r="J11" s="61">
        <v>95331.939999999988</v>
      </c>
      <c r="K11" s="61">
        <v>93932.13</v>
      </c>
      <c r="L11" s="82">
        <v>102600.32999999999</v>
      </c>
      <c r="M11" s="42">
        <f t="shared" si="0"/>
        <v>9.2281522839948185E-2</v>
      </c>
      <c r="O11" s="361">
        <f t="shared" si="6"/>
        <v>8.394052715292577E-2</v>
      </c>
      <c r="P11" s="362">
        <f t="shared" si="7"/>
        <v>9.3104492202466749E-2</v>
      </c>
      <c r="Q11" s="362">
        <f t="shared" si="8"/>
        <v>8.1320462338203489E-2</v>
      </c>
      <c r="R11" s="363">
        <f t="shared" si="9"/>
        <v>7.5899272549978622E-2</v>
      </c>
      <c r="T11" s="81">
        <v>15197.767</v>
      </c>
      <c r="U11" s="61">
        <v>15355.782000000001</v>
      </c>
      <c r="V11" s="61">
        <v>15683.119000000001</v>
      </c>
      <c r="W11" s="61">
        <v>17275.762999999999</v>
      </c>
      <c r="X11" s="61">
        <v>20898.594000000001</v>
      </c>
      <c r="Y11" s="61">
        <v>21269.624</v>
      </c>
      <c r="Z11" s="61">
        <v>23946.896000000001</v>
      </c>
      <c r="AA11" s="61">
        <v>24454.917999999998</v>
      </c>
      <c r="AB11" s="61">
        <v>23826.74</v>
      </c>
      <c r="AC11" s="61">
        <v>23786.804</v>
      </c>
      <c r="AD11" s="82">
        <v>26106.786999999997</v>
      </c>
      <c r="AE11" s="42">
        <f t="shared" si="1"/>
        <v>9.7532354493693074E-2</v>
      </c>
      <c r="AG11" s="361">
        <f t="shared" si="10"/>
        <v>8.2735257347885949E-2</v>
      </c>
      <c r="AH11" s="362">
        <f t="shared" si="11"/>
        <v>8.102910504521918E-2</v>
      </c>
      <c r="AI11" s="362">
        <f t="shared" si="12"/>
        <v>7.1804098933647975E-2</v>
      </c>
      <c r="AJ11" s="363">
        <f t="shared" si="13"/>
        <v>6.9922139895590887E-2</v>
      </c>
      <c r="AL11" s="52">
        <f t="shared" si="2"/>
        <v>2.4018103144463252</v>
      </c>
      <c r="AM11" s="74">
        <f t="shared" si="2"/>
        <v>2.4123404370300459</v>
      </c>
      <c r="AN11" s="74">
        <f t="shared" si="2"/>
        <v>2.4273989865767391</v>
      </c>
      <c r="AO11" s="74">
        <f t="shared" si="2"/>
        <v>2.4431078693024011</v>
      </c>
      <c r="AP11" s="74">
        <f t="shared" si="2"/>
        <v>2.4121468189029929</v>
      </c>
      <c r="AQ11" s="74">
        <f t="shared" si="2"/>
        <v>2.4604341430082353</v>
      </c>
      <c r="AR11" s="74">
        <f t="shared" si="3"/>
        <v>2.3693135411799009</v>
      </c>
      <c r="AS11" s="74">
        <f t="shared" si="4"/>
        <v>2.3753962325730034</v>
      </c>
      <c r="AT11" s="74">
        <f t="shared" si="5"/>
        <v>2.4993449204956915</v>
      </c>
      <c r="AU11" s="74">
        <f t="shared" si="5"/>
        <v>2.532339466804383</v>
      </c>
      <c r="AV11" s="17">
        <f t="shared" si="5"/>
        <v>2.5445129659914349</v>
      </c>
      <c r="AW11" s="42">
        <f t="shared" si="14"/>
        <v>4.8072145723866647E-3</v>
      </c>
      <c r="AX11" s="8"/>
    </row>
    <row r="12" spans="1:50" ht="20.100000000000001" customHeight="1">
      <c r="A12" s="47" t="s">
        <v>139</v>
      </c>
      <c r="B12" s="81">
        <v>33351.35</v>
      </c>
      <c r="C12" s="61">
        <v>36700.949999999997</v>
      </c>
      <c r="D12" s="61">
        <v>41785.070000000007</v>
      </c>
      <c r="E12" s="61">
        <v>44433.36</v>
      </c>
      <c r="F12" s="61">
        <v>50611.96</v>
      </c>
      <c r="G12" s="61">
        <v>50796.590000000004</v>
      </c>
      <c r="H12" s="61">
        <v>55488.719999999994</v>
      </c>
      <c r="I12" s="61">
        <v>58085.86</v>
      </c>
      <c r="J12" s="61">
        <v>63508.740000000005</v>
      </c>
      <c r="K12" s="61">
        <v>64902.229999999996</v>
      </c>
      <c r="L12" s="82">
        <v>65352.709999999992</v>
      </c>
      <c r="M12" s="42">
        <f t="shared" si="0"/>
        <v>6.9409017224831247E-3</v>
      </c>
      <c r="O12" s="361">
        <f t="shared" si="6"/>
        <v>4.4242945625166626E-2</v>
      </c>
      <c r="P12" s="362">
        <f t="shared" si="7"/>
        <v>5.4708792205860432E-2</v>
      </c>
      <c r="Q12" s="362">
        <f t="shared" si="8"/>
        <v>5.6188221755222839E-2</v>
      </c>
      <c r="R12" s="363">
        <f t="shared" si="9"/>
        <v>4.8345099359521679E-2</v>
      </c>
      <c r="T12" s="81">
        <v>10282.76</v>
      </c>
      <c r="U12" s="61">
        <v>11092.782999999999</v>
      </c>
      <c r="V12" s="61">
        <v>12638.658999999998</v>
      </c>
      <c r="W12" s="61">
        <v>14556.799000000001</v>
      </c>
      <c r="X12" s="61">
        <v>15604.846000000001</v>
      </c>
      <c r="Y12" s="61">
        <v>16699.563999999998</v>
      </c>
      <c r="Z12" s="61">
        <v>19191.043000000001</v>
      </c>
      <c r="AA12" s="61">
        <v>19927.647000000004</v>
      </c>
      <c r="AB12" s="61">
        <v>21536.322999999997</v>
      </c>
      <c r="AC12" s="61">
        <v>22616.536</v>
      </c>
      <c r="AD12" s="82">
        <v>22778.702999999998</v>
      </c>
      <c r="AE12" s="42">
        <f t="shared" si="1"/>
        <v>7.1702846094555614E-3</v>
      </c>
      <c r="AG12" s="361">
        <f t="shared" si="10"/>
        <v>5.5978407541486044E-2</v>
      </c>
      <c r="AH12" s="362">
        <f t="shared" si="11"/>
        <v>6.3618930243682745E-2</v>
      </c>
      <c r="AI12" s="362">
        <f t="shared" si="12"/>
        <v>6.8271466334040132E-2</v>
      </c>
      <c r="AJ12" s="363">
        <f t="shared" si="13"/>
        <v>6.1008490160283445E-2</v>
      </c>
      <c r="AL12" s="52">
        <f t="shared" si="2"/>
        <v>3.0831615511815862</v>
      </c>
      <c r="AM12" s="74">
        <f t="shared" si="2"/>
        <v>3.0224784372066664</v>
      </c>
      <c r="AN12" s="74">
        <f t="shared" si="2"/>
        <v>3.0246829788725966</v>
      </c>
      <c r="AO12" s="74">
        <f t="shared" si="2"/>
        <v>3.2760968335502878</v>
      </c>
      <c r="AP12" s="74">
        <f t="shared" si="2"/>
        <v>3.0832328959400113</v>
      </c>
      <c r="AQ12" s="74">
        <f t="shared" si="2"/>
        <v>3.2875364271499317</v>
      </c>
      <c r="AR12" s="74">
        <f t="shared" si="3"/>
        <v>3.4585485122021202</v>
      </c>
      <c r="AS12" s="74">
        <f t="shared" si="4"/>
        <v>3.4307225545081033</v>
      </c>
      <c r="AT12" s="74">
        <f t="shared" si="5"/>
        <v>3.3910801883331327</v>
      </c>
      <c r="AU12" s="74">
        <f t="shared" si="5"/>
        <v>3.4847086147887367</v>
      </c>
      <c r="AV12" s="17">
        <f t="shared" si="5"/>
        <v>3.4855024374658679</v>
      </c>
      <c r="AW12" s="42">
        <f t="shared" si="14"/>
        <v>2.2780173750029732E-4</v>
      </c>
      <c r="AX12" s="8"/>
    </row>
    <row r="13" spans="1:50" ht="20.100000000000001" customHeight="1">
      <c r="A13" s="47" t="s">
        <v>142</v>
      </c>
      <c r="B13" s="81">
        <v>15680.670000000002</v>
      </c>
      <c r="C13" s="61">
        <v>23089.210000000003</v>
      </c>
      <c r="D13" s="61">
        <v>22858.69</v>
      </c>
      <c r="E13" s="61">
        <v>31766.170000000002</v>
      </c>
      <c r="F13" s="61">
        <v>35183.51</v>
      </c>
      <c r="G13" s="61">
        <v>44058.22</v>
      </c>
      <c r="H13" s="61">
        <v>53809.3</v>
      </c>
      <c r="I13" s="61">
        <v>53670.729999999996</v>
      </c>
      <c r="J13" s="61">
        <v>59867.759999999995</v>
      </c>
      <c r="K13" s="61">
        <v>66723.12</v>
      </c>
      <c r="L13" s="82">
        <v>84292</v>
      </c>
      <c r="M13" s="42">
        <f t="shared" si="0"/>
        <v>0.26331022889816913</v>
      </c>
      <c r="O13" s="361">
        <f t="shared" si="6"/>
        <v>2.080152767957464E-2</v>
      </c>
      <c r="P13" s="362">
        <f t="shared" si="7"/>
        <v>4.7451452999897906E-2</v>
      </c>
      <c r="Q13" s="362">
        <f t="shared" si="8"/>
        <v>5.776463247503736E-2</v>
      </c>
      <c r="R13" s="363">
        <f t="shared" si="9"/>
        <v>6.2355564370824131E-2</v>
      </c>
      <c r="T13" s="81">
        <v>2936.0770000000002</v>
      </c>
      <c r="U13" s="61">
        <v>4827.1220000000012</v>
      </c>
      <c r="V13" s="61">
        <v>5009.0690000000004</v>
      </c>
      <c r="W13" s="61">
        <v>6904.8020000000006</v>
      </c>
      <c r="X13" s="61">
        <v>7161.0810000000001</v>
      </c>
      <c r="Y13" s="61">
        <v>9535.0400000000009</v>
      </c>
      <c r="Z13" s="61">
        <v>11601.203</v>
      </c>
      <c r="AA13" s="61">
        <v>13217.092000000001</v>
      </c>
      <c r="AB13" s="61">
        <v>14752.486999999999</v>
      </c>
      <c r="AC13" s="61">
        <v>15863.039999999999</v>
      </c>
      <c r="AD13" s="82">
        <v>19503.736000000001</v>
      </c>
      <c r="AE13" s="42">
        <f t="shared" si="1"/>
        <v>0.22950808924392815</v>
      </c>
      <c r="AG13" s="361">
        <f t="shared" si="10"/>
        <v>1.5983735386139883E-2</v>
      </c>
      <c r="AH13" s="362">
        <f t="shared" si="11"/>
        <v>3.6324843249244405E-2</v>
      </c>
      <c r="AI13" s="362">
        <f t="shared" si="12"/>
        <v>4.7885007735735126E-2</v>
      </c>
      <c r="AJ13" s="363">
        <f t="shared" si="13"/>
        <v>5.2237104362121325E-2</v>
      </c>
      <c r="AL13" s="52">
        <f t="shared" si="2"/>
        <v>1.8724180790744271</v>
      </c>
      <c r="AM13" s="74">
        <f t="shared" si="2"/>
        <v>2.0906397403808969</v>
      </c>
      <c r="AN13" s="74">
        <f t="shared" si="2"/>
        <v>2.1913193625706464</v>
      </c>
      <c r="AO13" s="74">
        <f t="shared" si="2"/>
        <v>2.1736337745469472</v>
      </c>
      <c r="AP13" s="74">
        <f t="shared" si="2"/>
        <v>2.0353515041563504</v>
      </c>
      <c r="AQ13" s="74">
        <f t="shared" si="2"/>
        <v>2.1641909273683777</v>
      </c>
      <c r="AR13" s="74">
        <f t="shared" si="3"/>
        <v>2.1559847461312449</v>
      </c>
      <c r="AS13" s="74">
        <f t="shared" si="4"/>
        <v>2.4626257179658264</v>
      </c>
      <c r="AT13" s="74">
        <f t="shared" si="5"/>
        <v>2.4641788835927718</v>
      </c>
      <c r="AU13" s="74">
        <f t="shared" si="5"/>
        <v>2.377442781452666</v>
      </c>
      <c r="AV13" s="17">
        <f t="shared" si="5"/>
        <v>2.3138300194561761</v>
      </c>
      <c r="AW13" s="42">
        <f t="shared" si="14"/>
        <v>-2.6756800412929903E-2</v>
      </c>
      <c r="AX13" s="8"/>
    </row>
    <row r="14" spans="1:50" ht="20.100000000000001" customHeight="1">
      <c r="A14" s="47" t="s">
        <v>131</v>
      </c>
      <c r="B14" s="81">
        <v>62823.3</v>
      </c>
      <c r="C14" s="61">
        <v>56524.009999999995</v>
      </c>
      <c r="D14" s="61">
        <v>58223.040000000008</v>
      </c>
      <c r="E14" s="61">
        <v>63917.67</v>
      </c>
      <c r="F14" s="61">
        <v>63985.83</v>
      </c>
      <c r="G14" s="61">
        <v>67062.409999999989</v>
      </c>
      <c r="H14" s="61">
        <v>73887.789999999994</v>
      </c>
      <c r="I14" s="61">
        <v>73970.450000000012</v>
      </c>
      <c r="J14" s="61">
        <v>72014.84</v>
      </c>
      <c r="K14" s="61">
        <v>78418.14</v>
      </c>
      <c r="L14" s="82">
        <v>88827</v>
      </c>
      <c r="M14" s="42">
        <f t="shared" si="0"/>
        <v>0.13273535944616896</v>
      </c>
      <c r="O14" s="361">
        <f t="shared" si="6"/>
        <v>8.3339590328233515E-2</v>
      </c>
      <c r="P14" s="362">
        <f t="shared" si="7"/>
        <v>7.2227357259891184E-2</v>
      </c>
      <c r="Q14" s="362">
        <f t="shared" si="8"/>
        <v>6.7889436772081799E-2</v>
      </c>
      <c r="R14" s="363">
        <f t="shared" si="9"/>
        <v>6.5710360607972224E-2</v>
      </c>
      <c r="T14" s="81">
        <v>13320.842000000001</v>
      </c>
      <c r="U14" s="61">
        <v>12546.743</v>
      </c>
      <c r="V14" s="61">
        <v>12768.698</v>
      </c>
      <c r="W14" s="61">
        <v>12907.277999999998</v>
      </c>
      <c r="X14" s="61">
        <v>14791.980000000001</v>
      </c>
      <c r="Y14" s="61">
        <v>15693.986000000001</v>
      </c>
      <c r="Z14" s="61">
        <v>17223.559000000001</v>
      </c>
      <c r="AA14" s="61">
        <v>18021.856</v>
      </c>
      <c r="AB14" s="61">
        <v>16559.019000000004</v>
      </c>
      <c r="AC14" s="61">
        <v>17201.994999999999</v>
      </c>
      <c r="AD14" s="82">
        <v>18557.728999999999</v>
      </c>
      <c r="AE14" s="42">
        <f t="shared" si="1"/>
        <v>7.8812602840542645E-2</v>
      </c>
      <c r="AG14" s="361">
        <f t="shared" si="10"/>
        <v>7.251744884367077E-2</v>
      </c>
      <c r="AH14" s="362">
        <f t="shared" si="11"/>
        <v>5.9788063962588109E-2</v>
      </c>
      <c r="AI14" s="362">
        <f t="shared" si="12"/>
        <v>5.1926847794942013E-2</v>
      </c>
      <c r="AJ14" s="363">
        <f t="shared" si="13"/>
        <v>4.9703401773740448E-2</v>
      </c>
      <c r="AL14" s="52">
        <f t="shared" si="2"/>
        <v>2.1203664882296853</v>
      </c>
      <c r="AM14" s="74">
        <f t="shared" si="2"/>
        <v>2.2197191954357098</v>
      </c>
      <c r="AN14" s="74">
        <f t="shared" si="2"/>
        <v>2.1930661813605061</v>
      </c>
      <c r="AO14" s="74">
        <f t="shared" si="2"/>
        <v>2.0193599047024082</v>
      </c>
      <c r="AP14" s="74">
        <f t="shared" si="2"/>
        <v>2.3117587128275123</v>
      </c>
      <c r="AQ14" s="74">
        <f t="shared" si="2"/>
        <v>2.3402060856447009</v>
      </c>
      <c r="AR14" s="74">
        <f t="shared" si="3"/>
        <v>2.3310426526493759</v>
      </c>
      <c r="AS14" s="74">
        <f t="shared" si="4"/>
        <v>2.4363588432948555</v>
      </c>
      <c r="AT14" s="74">
        <f t="shared" si="5"/>
        <v>2.2993898202092797</v>
      </c>
      <c r="AU14" s="74">
        <f t="shared" si="5"/>
        <v>2.1936244598507439</v>
      </c>
      <c r="AV14" s="17">
        <f t="shared" si="5"/>
        <v>2.0891991173854798</v>
      </c>
      <c r="AW14" s="42">
        <f t="shared" si="14"/>
        <v>-4.7604019911580184E-2</v>
      </c>
      <c r="AX14" s="8"/>
    </row>
    <row r="15" spans="1:50" ht="20.100000000000001" customHeight="1">
      <c r="A15" s="47" t="s">
        <v>140</v>
      </c>
      <c r="B15" s="81">
        <v>39760.44</v>
      </c>
      <c r="C15" s="61">
        <v>48147.3</v>
      </c>
      <c r="D15" s="61">
        <v>46775.77</v>
      </c>
      <c r="E15" s="61">
        <v>28606.489999999998</v>
      </c>
      <c r="F15" s="61">
        <v>23020.11</v>
      </c>
      <c r="G15" s="61">
        <v>18334.02</v>
      </c>
      <c r="H15" s="61">
        <v>19033.25</v>
      </c>
      <c r="I15" s="61">
        <v>36764.630000000005</v>
      </c>
      <c r="J15" s="61">
        <v>38695.990000000005</v>
      </c>
      <c r="K15" s="61">
        <v>43542.789999999994</v>
      </c>
      <c r="L15" s="82">
        <v>69522.09</v>
      </c>
      <c r="M15" s="42">
        <f t="shared" si="0"/>
        <v>0.59663838720486229</v>
      </c>
      <c r="O15" s="361">
        <f t="shared" si="6"/>
        <v>5.2745060843195267E-2</v>
      </c>
      <c r="P15" s="362">
        <f t="shared" si="7"/>
        <v>1.9746051663666581E-2</v>
      </c>
      <c r="Q15" s="362">
        <f t="shared" si="8"/>
        <v>3.7696577457524943E-2</v>
      </c>
      <c r="R15" s="363">
        <f t="shared" si="9"/>
        <v>5.1429425784051019E-2</v>
      </c>
      <c r="T15" s="81">
        <v>9812.884</v>
      </c>
      <c r="U15" s="61">
        <v>10383.837</v>
      </c>
      <c r="V15" s="61">
        <v>10658.048000000003</v>
      </c>
      <c r="W15" s="61">
        <v>6582.2029999999995</v>
      </c>
      <c r="X15" s="61">
        <v>5807.57</v>
      </c>
      <c r="Y15" s="61">
        <v>4685.549</v>
      </c>
      <c r="Z15" s="61">
        <v>5108.2629999999999</v>
      </c>
      <c r="AA15" s="61">
        <v>8555.6909999999989</v>
      </c>
      <c r="AB15" s="61">
        <v>9590.2950000000001</v>
      </c>
      <c r="AC15" s="61">
        <v>11202.913</v>
      </c>
      <c r="AD15" s="82">
        <v>16702.737000000001</v>
      </c>
      <c r="AE15" s="42">
        <f t="shared" si="1"/>
        <v>0.49092802916527162</v>
      </c>
      <c r="AG15" s="361">
        <f t="shared" si="10"/>
        <v>5.3420445455240398E-2</v>
      </c>
      <c r="AH15" s="362">
        <f t="shared" si="11"/>
        <v>1.7850143571673936E-2</v>
      </c>
      <c r="AI15" s="362">
        <f t="shared" si="12"/>
        <v>3.3817703017061523E-2</v>
      </c>
      <c r="AJ15" s="363">
        <f t="shared" si="13"/>
        <v>4.473515309077529E-2</v>
      </c>
      <c r="AL15" s="52">
        <f t="shared" si="2"/>
        <v>2.4680018631584559</v>
      </c>
      <c r="AM15" s="74">
        <f t="shared" si="2"/>
        <v>2.1566810599971338</v>
      </c>
      <c r="AN15" s="74">
        <f t="shared" si="2"/>
        <v>2.2785403639533892</v>
      </c>
      <c r="AO15" s="74">
        <f t="shared" si="2"/>
        <v>2.3009474423461249</v>
      </c>
      <c r="AP15" s="74">
        <f t="shared" si="2"/>
        <v>2.5228246085705064</v>
      </c>
      <c r="AQ15" s="74">
        <f t="shared" si="2"/>
        <v>2.5556582789808235</v>
      </c>
      <c r="AR15" s="74">
        <f t="shared" si="3"/>
        <v>2.6838627139348246</v>
      </c>
      <c r="AS15" s="74">
        <f t="shared" si="4"/>
        <v>2.3271527552432865</v>
      </c>
      <c r="AT15" s="74">
        <f t="shared" si="5"/>
        <v>2.4783692056980575</v>
      </c>
      <c r="AU15" s="74">
        <f t="shared" si="5"/>
        <v>2.5728514410766978</v>
      </c>
      <c r="AV15" s="17">
        <f t="shared" si="5"/>
        <v>2.402507893534271</v>
      </c>
      <c r="AW15" s="42">
        <f t="shared" si="14"/>
        <v>-6.6208077474982682E-2</v>
      </c>
      <c r="AX15" s="8"/>
    </row>
    <row r="16" spans="1:50" ht="20.100000000000001" customHeight="1">
      <c r="A16" s="47" t="s">
        <v>145</v>
      </c>
      <c r="B16" s="81">
        <v>20200.37</v>
      </c>
      <c r="C16" s="61">
        <v>21368.43</v>
      </c>
      <c r="D16" s="61">
        <v>25298.760000000002</v>
      </c>
      <c r="E16" s="61">
        <v>25692.06</v>
      </c>
      <c r="F16" s="61">
        <v>25287.32</v>
      </c>
      <c r="G16" s="61">
        <v>29048.26</v>
      </c>
      <c r="H16" s="61">
        <v>31774.749999999996</v>
      </c>
      <c r="I16" s="61">
        <v>30447.600000000002</v>
      </c>
      <c r="J16" s="61">
        <v>31418.14</v>
      </c>
      <c r="K16" s="61">
        <v>31054.010000000002</v>
      </c>
      <c r="L16" s="82">
        <v>43375.77</v>
      </c>
      <c r="M16" s="42">
        <f t="shared" si="0"/>
        <v>0.39678482746672633</v>
      </c>
      <c r="O16" s="361">
        <f t="shared" si="6"/>
        <v>2.6797232241520873E-2</v>
      </c>
      <c r="P16" s="362">
        <f t="shared" si="7"/>
        <v>3.1285470545991519E-2</v>
      </c>
      <c r="Q16" s="362">
        <f t="shared" si="8"/>
        <v>2.6884586250255312E-2</v>
      </c>
      <c r="R16" s="363">
        <f t="shared" si="9"/>
        <v>3.2087512674619914E-2</v>
      </c>
      <c r="T16" s="81">
        <v>4092.2719999999995</v>
      </c>
      <c r="U16" s="61">
        <v>4185.91</v>
      </c>
      <c r="V16" s="61">
        <v>5117.9319999999998</v>
      </c>
      <c r="W16" s="61">
        <v>5230.2070000000003</v>
      </c>
      <c r="X16" s="61">
        <v>6492.1360000000004</v>
      </c>
      <c r="Y16" s="61">
        <v>6442.7330000000002</v>
      </c>
      <c r="Z16" s="61">
        <v>7052.9350000000004</v>
      </c>
      <c r="AA16" s="61">
        <v>7165.9959999999992</v>
      </c>
      <c r="AB16" s="61">
        <v>7584.9160000000011</v>
      </c>
      <c r="AC16" s="61">
        <v>7801.3879999999999</v>
      </c>
      <c r="AD16" s="82">
        <v>10662.270000000002</v>
      </c>
      <c r="AE16" s="42">
        <f t="shared" si="1"/>
        <v>0.36671448721689043</v>
      </c>
      <c r="AG16" s="361">
        <f t="shared" si="10"/>
        <v>2.2277955508697291E-2</v>
      </c>
      <c r="AH16" s="362">
        <f t="shared" si="11"/>
        <v>2.4544340277726586E-2</v>
      </c>
      <c r="AI16" s="362">
        <f t="shared" si="12"/>
        <v>2.3549680561195784E-2</v>
      </c>
      <c r="AJ16" s="363">
        <f t="shared" si="13"/>
        <v>2.8556893444779782E-2</v>
      </c>
      <c r="AL16" s="52">
        <f t="shared" si="2"/>
        <v>2.0258401207502632</v>
      </c>
      <c r="AM16" s="74">
        <f t="shared" si="2"/>
        <v>1.9589225787762601</v>
      </c>
      <c r="AN16" s="74">
        <f t="shared" si="2"/>
        <v>2.0229971745650772</v>
      </c>
      <c r="AO16" s="74">
        <f t="shared" si="2"/>
        <v>2.0357289372670002</v>
      </c>
      <c r="AP16" s="74">
        <f t="shared" si="2"/>
        <v>2.5673483785549438</v>
      </c>
      <c r="AQ16" s="74">
        <f t="shared" si="2"/>
        <v>2.2179411090371683</v>
      </c>
      <c r="AR16" s="74">
        <f t="shared" si="3"/>
        <v>2.2196665591389393</v>
      </c>
      <c r="AS16" s="74">
        <f t="shared" si="4"/>
        <v>2.353550361933288</v>
      </c>
      <c r="AT16" s="74">
        <f t="shared" si="5"/>
        <v>2.4141836531379646</v>
      </c>
      <c r="AU16" s="74">
        <f t="shared" si="5"/>
        <v>2.5121998737039113</v>
      </c>
      <c r="AV16" s="17">
        <f t="shared" si="5"/>
        <v>2.4581165936650815</v>
      </c>
      <c r="AW16" s="42">
        <f t="shared" si="14"/>
        <v>-2.1528255217643587E-2</v>
      </c>
      <c r="AX16" s="8"/>
    </row>
    <row r="17" spans="1:50" ht="20.100000000000001" customHeight="1">
      <c r="A17" s="47" t="s">
        <v>138</v>
      </c>
      <c r="B17" s="81">
        <v>31056.949999999997</v>
      </c>
      <c r="C17" s="61">
        <v>31680.7</v>
      </c>
      <c r="D17" s="61">
        <v>20074.450000000004</v>
      </c>
      <c r="E17" s="61">
        <v>27155.91</v>
      </c>
      <c r="F17" s="61">
        <v>26014.27</v>
      </c>
      <c r="G17" s="61">
        <v>27854.689999999995</v>
      </c>
      <c r="H17" s="61">
        <v>29269.260000000006</v>
      </c>
      <c r="I17" s="61">
        <v>28880.68</v>
      </c>
      <c r="J17" s="61">
        <v>28063.02</v>
      </c>
      <c r="K17" s="61">
        <v>28184.3</v>
      </c>
      <c r="L17" s="82">
        <v>29122.680000000004</v>
      </c>
      <c r="M17" s="42">
        <f t="shared" si="0"/>
        <v>3.3294422781477796E-2</v>
      </c>
      <c r="O17" s="361">
        <f t="shared" si="6"/>
        <v>4.1199260303811353E-2</v>
      </c>
      <c r="P17" s="362">
        <f t="shared" si="7"/>
        <v>2.9999975336310138E-2</v>
      </c>
      <c r="Q17" s="362">
        <f t="shared" si="8"/>
        <v>2.4400173898735486E-2</v>
      </c>
      <c r="R17" s="363">
        <f t="shared" si="9"/>
        <v>2.1543695100257589E-2</v>
      </c>
      <c r="T17" s="81">
        <v>6460.1789999999992</v>
      </c>
      <c r="U17" s="61">
        <v>7255.4250000000002</v>
      </c>
      <c r="V17" s="61">
        <v>5292.6459999999997</v>
      </c>
      <c r="W17" s="61">
        <v>6764.7419999999993</v>
      </c>
      <c r="X17" s="61">
        <v>7126.6930000000002</v>
      </c>
      <c r="Y17" s="61">
        <v>7695.4430000000011</v>
      </c>
      <c r="Z17" s="61">
        <v>8398.1569999999992</v>
      </c>
      <c r="AA17" s="61">
        <v>8785.2839999999997</v>
      </c>
      <c r="AB17" s="61">
        <v>8572.1710000000003</v>
      </c>
      <c r="AC17" s="61">
        <v>8798.8829999999998</v>
      </c>
      <c r="AD17" s="82">
        <v>8833.8850000000002</v>
      </c>
      <c r="AE17" s="42">
        <f t="shared" si="1"/>
        <v>3.9780049353992332E-3</v>
      </c>
      <c r="AG17" s="361">
        <f t="shared" si="10"/>
        <v>3.5168625238063488E-2</v>
      </c>
      <c r="AH17" s="362">
        <f t="shared" si="11"/>
        <v>2.9316684639864657E-2</v>
      </c>
      <c r="AI17" s="362">
        <f t="shared" si="12"/>
        <v>2.6560771486476002E-2</v>
      </c>
      <c r="AJ17" s="363">
        <f t="shared" si="13"/>
        <v>2.3659906628554557E-2</v>
      </c>
      <c r="AL17" s="52">
        <f t="shared" si="2"/>
        <v>2.0801073511726038</v>
      </c>
      <c r="AM17" s="74">
        <f t="shared" si="2"/>
        <v>2.2901719343322591</v>
      </c>
      <c r="AN17" s="74">
        <f t="shared" si="2"/>
        <v>2.6365085967486026</v>
      </c>
      <c r="AO17" s="74">
        <f t="shared" si="2"/>
        <v>2.4910754233608814</v>
      </c>
      <c r="AP17" s="74">
        <f t="shared" si="2"/>
        <v>2.7395321875263079</v>
      </c>
      <c r="AQ17" s="74">
        <f t="shared" si="2"/>
        <v>2.762709978104227</v>
      </c>
      <c r="AR17" s="74">
        <f t="shared" si="3"/>
        <v>2.8692754787787589</v>
      </c>
      <c r="AS17" s="74">
        <f t="shared" si="4"/>
        <v>3.0419242206208441</v>
      </c>
      <c r="AT17" s="74">
        <f t="shared" si="5"/>
        <v>3.0546145781886622</v>
      </c>
      <c r="AU17" s="74">
        <f t="shared" si="5"/>
        <v>3.1219093608853155</v>
      </c>
      <c r="AV17" s="17">
        <f t="shared" si="5"/>
        <v>3.0333351875582877</v>
      </c>
      <c r="AW17" s="42">
        <f t="shared" si="14"/>
        <v>-2.8371795298345812E-2</v>
      </c>
      <c r="AX17" s="8"/>
    </row>
    <row r="18" spans="1:50" ht="20.100000000000001" customHeight="1">
      <c r="A18" s="47" t="s">
        <v>146</v>
      </c>
      <c r="B18" s="81">
        <v>9731.7200000000012</v>
      </c>
      <c r="C18" s="61">
        <v>16263.83</v>
      </c>
      <c r="D18" s="61">
        <v>19693.099999999999</v>
      </c>
      <c r="E18" s="61">
        <v>21302.3</v>
      </c>
      <c r="F18" s="61">
        <v>22089.07</v>
      </c>
      <c r="G18" s="61">
        <v>33802.53</v>
      </c>
      <c r="H18" s="61">
        <v>40598.839999999989</v>
      </c>
      <c r="I18" s="61">
        <v>45674.18</v>
      </c>
      <c r="J18" s="61">
        <v>45204.319999999992</v>
      </c>
      <c r="K18" s="61">
        <v>36841.99</v>
      </c>
      <c r="L18" s="82">
        <v>22391.81</v>
      </c>
      <c r="M18" s="42">
        <f t="shared" si="0"/>
        <v>-0.39222039851810386</v>
      </c>
      <c r="O18" s="361">
        <f t="shared" si="6"/>
        <v>1.2909821005726805E-2</v>
      </c>
      <c r="P18" s="362">
        <f t="shared" si="7"/>
        <v>3.640590027406098E-2</v>
      </c>
      <c r="Q18" s="362">
        <f t="shared" si="8"/>
        <v>3.18954511119834E-2</v>
      </c>
      <c r="R18" s="363">
        <f t="shared" si="9"/>
        <v>1.6564489510680298E-2</v>
      </c>
      <c r="T18" s="81">
        <v>2766.1919999999996</v>
      </c>
      <c r="U18" s="61">
        <v>4984.2589999999991</v>
      </c>
      <c r="V18" s="61">
        <v>6385.0219999999999</v>
      </c>
      <c r="W18" s="61">
        <v>6165.5829999999996</v>
      </c>
      <c r="X18" s="61">
        <v>6291.2709999999997</v>
      </c>
      <c r="Y18" s="61">
        <v>9774.853000000001</v>
      </c>
      <c r="Z18" s="61">
        <v>11631.428999999998</v>
      </c>
      <c r="AA18" s="61">
        <v>13993.570000000002</v>
      </c>
      <c r="AB18" s="61">
        <v>14775.829000000003</v>
      </c>
      <c r="AC18" s="61">
        <v>13209.247000000001</v>
      </c>
      <c r="AD18" s="82">
        <v>8355.146999999999</v>
      </c>
      <c r="AE18" s="42">
        <f t="shared" si="1"/>
        <v>-0.36747741941686773</v>
      </c>
      <c r="AG18" s="361">
        <f t="shared" si="10"/>
        <v>1.5058896941482476E-2</v>
      </c>
      <c r="AH18" s="362">
        <f t="shared" si="11"/>
        <v>3.7238438749014835E-2</v>
      </c>
      <c r="AI18" s="362">
        <f t="shared" si="12"/>
        <v>3.9874128463285474E-2</v>
      </c>
      <c r="AJ18" s="363">
        <f t="shared" si="13"/>
        <v>2.2377696550028407E-2</v>
      </c>
      <c r="AL18" s="52">
        <f t="shared" si="2"/>
        <v>2.8424492278857172</v>
      </c>
      <c r="AM18" s="74">
        <f t="shared" si="2"/>
        <v>3.0646280734611708</v>
      </c>
      <c r="AN18" s="74">
        <f t="shared" si="2"/>
        <v>3.2422635339281274</v>
      </c>
      <c r="AO18" s="74">
        <f t="shared" si="2"/>
        <v>2.8943273731005572</v>
      </c>
      <c r="AP18" s="74">
        <f t="shared" si="2"/>
        <v>2.8481375630572043</v>
      </c>
      <c r="AQ18" s="74">
        <f t="shared" si="2"/>
        <v>2.8917518895774963</v>
      </c>
      <c r="AR18" s="74">
        <f t="shared" si="3"/>
        <v>2.8649658463148207</v>
      </c>
      <c r="AS18" s="74">
        <f t="shared" si="4"/>
        <v>3.0637813311590927</v>
      </c>
      <c r="AT18" s="74">
        <f t="shared" si="5"/>
        <v>3.2686763123524494</v>
      </c>
      <c r="AU18" s="74">
        <f t="shared" si="5"/>
        <v>3.585378259969128</v>
      </c>
      <c r="AV18" s="17">
        <f t="shared" si="5"/>
        <v>3.7313406106964999</v>
      </c>
      <c r="AW18" s="42">
        <f t="shared" si="14"/>
        <v>4.0710446748965554E-2</v>
      </c>
      <c r="AX18" s="8"/>
    </row>
    <row r="19" spans="1:50" ht="20.100000000000001" customHeight="1">
      <c r="A19" s="47" t="s">
        <v>137</v>
      </c>
      <c r="B19" s="81">
        <v>19436.37</v>
      </c>
      <c r="C19" s="61">
        <v>17179.719999999998</v>
      </c>
      <c r="D19" s="61">
        <v>16993.739999999998</v>
      </c>
      <c r="E19" s="61">
        <v>19568.510000000002</v>
      </c>
      <c r="F19" s="61">
        <v>16236.13</v>
      </c>
      <c r="G19" s="61">
        <v>18226.18</v>
      </c>
      <c r="H19" s="61">
        <v>23291.65</v>
      </c>
      <c r="I19" s="61">
        <v>22009.179999999997</v>
      </c>
      <c r="J19" s="61">
        <v>23530.699999999997</v>
      </c>
      <c r="K19" s="61">
        <v>21283.300000000003</v>
      </c>
      <c r="L19" s="82">
        <v>26994.239999999998</v>
      </c>
      <c r="M19" s="42">
        <f t="shared" si="0"/>
        <v>0.26832962933379667</v>
      </c>
      <c r="O19" s="361">
        <f t="shared" si="6"/>
        <v>2.5783731724821332E-2</v>
      </c>
      <c r="P19" s="362">
        <f t="shared" si="7"/>
        <v>1.9629906147767186E-2</v>
      </c>
      <c r="Q19" s="362">
        <f t="shared" si="8"/>
        <v>1.8425727129606093E-2</v>
      </c>
      <c r="R19" s="363">
        <f t="shared" si="9"/>
        <v>1.9969167536201246E-2</v>
      </c>
      <c r="T19" s="81">
        <v>4478.0859999999993</v>
      </c>
      <c r="U19" s="61">
        <v>4035.054000000001</v>
      </c>
      <c r="V19" s="61">
        <v>4198.6880000000001</v>
      </c>
      <c r="W19" s="61">
        <v>4757.3829999999998</v>
      </c>
      <c r="X19" s="61">
        <v>4133.1009999999997</v>
      </c>
      <c r="Y19" s="61">
        <v>4817.1610000000001</v>
      </c>
      <c r="Z19" s="61">
        <v>6042.7909999999993</v>
      </c>
      <c r="AA19" s="61">
        <v>5847.5310000000009</v>
      </c>
      <c r="AB19" s="61">
        <v>5911.8040000000001</v>
      </c>
      <c r="AC19" s="61">
        <v>5692.4900000000007</v>
      </c>
      <c r="AD19" s="82">
        <v>7299.6989999999987</v>
      </c>
      <c r="AE19" s="42">
        <f t="shared" si="1"/>
        <v>0.28233848456475069</v>
      </c>
      <c r="AG19" s="361">
        <f t="shared" si="10"/>
        <v>2.4378291734303149E-2</v>
      </c>
      <c r="AH19" s="362">
        <f t="shared" si="11"/>
        <v>1.8351534784476351E-2</v>
      </c>
      <c r="AI19" s="362">
        <f t="shared" si="12"/>
        <v>1.7183650024559911E-2</v>
      </c>
      <c r="AJ19" s="363">
        <f t="shared" si="13"/>
        <v>1.9550876738439887E-2</v>
      </c>
      <c r="AL19" s="52">
        <f t="shared" si="2"/>
        <v>2.3039723981381295</v>
      </c>
      <c r="AM19" s="74">
        <f t="shared" si="2"/>
        <v>2.3487309455567389</v>
      </c>
      <c r="AN19" s="74">
        <f t="shared" si="2"/>
        <v>2.4707262792063434</v>
      </c>
      <c r="AO19" s="74">
        <f t="shared" si="2"/>
        <v>2.4311421768954302</v>
      </c>
      <c r="AP19" s="74">
        <f t="shared" si="2"/>
        <v>2.5456195534280646</v>
      </c>
      <c r="AQ19" s="74">
        <f t="shared" si="2"/>
        <v>2.6429899188968835</v>
      </c>
      <c r="AR19" s="74">
        <f t="shared" si="3"/>
        <v>2.5944022857976994</v>
      </c>
      <c r="AS19" s="74">
        <f t="shared" si="4"/>
        <v>2.6568600011449779</v>
      </c>
      <c r="AT19" s="74">
        <f t="shared" si="5"/>
        <v>2.5123791472416892</v>
      </c>
      <c r="AU19" s="74">
        <f t="shared" si="5"/>
        <v>2.6746275248669145</v>
      </c>
      <c r="AV19" s="17">
        <f t="shared" si="5"/>
        <v>2.7041691116327038</v>
      </c>
      <c r="AW19" s="42">
        <f t="shared" si="14"/>
        <v>1.1045121794018505E-2</v>
      </c>
      <c r="AX19" s="8"/>
    </row>
    <row r="20" spans="1:50" ht="20.100000000000001" customHeight="1">
      <c r="A20" s="47" t="s">
        <v>141</v>
      </c>
      <c r="B20" s="81">
        <v>101145.99</v>
      </c>
      <c r="C20" s="61">
        <v>145939.35000000003</v>
      </c>
      <c r="D20" s="61">
        <v>141477.43999999997</v>
      </c>
      <c r="E20" s="61">
        <v>144378.30999999997</v>
      </c>
      <c r="F20" s="61">
        <v>137397.88</v>
      </c>
      <c r="G20" s="61">
        <v>110243.86000000003</v>
      </c>
      <c r="H20" s="61">
        <v>60026.779999999984</v>
      </c>
      <c r="I20" s="61">
        <v>75125.070000000007</v>
      </c>
      <c r="J20" s="61">
        <v>50209.37</v>
      </c>
      <c r="K20" s="61">
        <v>38953.99</v>
      </c>
      <c r="L20" s="82">
        <v>19181.05</v>
      </c>
      <c r="M20" s="42">
        <f t="shared" si="0"/>
        <v>-0.50759729619481853</v>
      </c>
      <c r="O20" s="361">
        <f t="shared" si="6"/>
        <v>0.13417737320299322</v>
      </c>
      <c r="P20" s="362">
        <f t="shared" si="7"/>
        <v>0.11873451404340271</v>
      </c>
      <c r="Q20" s="362">
        <f t="shared" si="8"/>
        <v>3.3723886349833171E-2</v>
      </c>
      <c r="R20" s="363">
        <f t="shared" si="9"/>
        <v>1.418930856991169E-2</v>
      </c>
      <c r="T20" s="81">
        <v>25794.815999999995</v>
      </c>
      <c r="U20" s="61">
        <v>34601.439999999988</v>
      </c>
      <c r="V20" s="61">
        <v>39152.085000000006</v>
      </c>
      <c r="W20" s="61">
        <v>44859.09</v>
      </c>
      <c r="X20" s="61">
        <v>45298.811999999998</v>
      </c>
      <c r="Y20" s="61">
        <v>34490.585000000006</v>
      </c>
      <c r="Z20" s="61">
        <v>18505.439999999999</v>
      </c>
      <c r="AA20" s="61">
        <v>24314.710999999999</v>
      </c>
      <c r="AB20" s="61">
        <v>18109.995999999996</v>
      </c>
      <c r="AC20" s="61">
        <v>12505.429</v>
      </c>
      <c r="AD20" s="82">
        <v>6696.38</v>
      </c>
      <c r="AE20" s="42">
        <f t="shared" si="1"/>
        <v>-0.46452216873167645</v>
      </c>
      <c r="AG20" s="361">
        <f t="shared" si="10"/>
        <v>0.14042462553882856</v>
      </c>
      <c r="AH20" s="362">
        <f t="shared" si="11"/>
        <v>0.13139589280168099</v>
      </c>
      <c r="AI20" s="362">
        <f t="shared" si="12"/>
        <v>3.7749546392348905E-2</v>
      </c>
      <c r="AJ20" s="363">
        <f t="shared" si="13"/>
        <v>1.7934999782012122E-2</v>
      </c>
      <c r="AL20" s="52">
        <f t="shared" si="2"/>
        <v>2.5502559221576648</v>
      </c>
      <c r="AM20" s="74">
        <f t="shared" si="2"/>
        <v>2.3709465610200384</v>
      </c>
      <c r="AN20" s="74">
        <f t="shared" si="2"/>
        <v>2.7673730172103772</v>
      </c>
      <c r="AO20" s="74">
        <f t="shared" si="2"/>
        <v>3.1070518833472982</v>
      </c>
      <c r="AP20" s="74">
        <f t="shared" si="2"/>
        <v>3.2969076378762177</v>
      </c>
      <c r="AQ20" s="74">
        <f t="shared" si="2"/>
        <v>3.1285719676361112</v>
      </c>
      <c r="AR20" s="74">
        <f t="shared" si="3"/>
        <v>3.0828640150279596</v>
      </c>
      <c r="AS20" s="74">
        <f t="shared" si="4"/>
        <v>3.2365641722530167</v>
      </c>
      <c r="AT20" s="74">
        <f t="shared" si="5"/>
        <v>3.6068956850085936</v>
      </c>
      <c r="AU20" s="74">
        <f t="shared" si="5"/>
        <v>3.2103075962180001</v>
      </c>
      <c r="AV20" s="17">
        <f t="shared" si="5"/>
        <v>3.491143602670344</v>
      </c>
      <c r="AW20" s="42">
        <f t="shared" si="14"/>
        <v>8.7479469812547311E-2</v>
      </c>
      <c r="AX20" s="8"/>
    </row>
    <row r="21" spans="1:50" ht="20.100000000000001" customHeight="1">
      <c r="A21" s="47" t="s">
        <v>147</v>
      </c>
      <c r="B21" s="81">
        <v>17680.059999999998</v>
      </c>
      <c r="C21" s="61">
        <v>15234.13</v>
      </c>
      <c r="D21" s="61">
        <v>17100.8</v>
      </c>
      <c r="E21" s="61">
        <v>15826.339999999998</v>
      </c>
      <c r="F21" s="61">
        <v>15451.089999999998</v>
      </c>
      <c r="G21" s="61">
        <v>17439.7</v>
      </c>
      <c r="H21" s="61">
        <v>18522.159999999996</v>
      </c>
      <c r="I21" s="61">
        <v>20598.240000000002</v>
      </c>
      <c r="J21" s="61">
        <v>19805.73</v>
      </c>
      <c r="K21" s="61">
        <v>17692.29</v>
      </c>
      <c r="L21" s="82">
        <v>18604.100000000002</v>
      </c>
      <c r="M21" s="42">
        <f t="shared" si="0"/>
        <v>5.1537138493660303E-2</v>
      </c>
      <c r="O21" s="361">
        <f t="shared" si="6"/>
        <v>2.3453861184920054E-2</v>
      </c>
      <c r="P21" s="362">
        <f t="shared" si="7"/>
        <v>1.878285379850388E-2</v>
      </c>
      <c r="Q21" s="362">
        <f t="shared" si="8"/>
        <v>1.5316859126068729E-2</v>
      </c>
      <c r="R21" s="363">
        <f t="shared" si="9"/>
        <v>1.3762505992398441E-2</v>
      </c>
      <c r="T21" s="81">
        <v>3967.384</v>
      </c>
      <c r="U21" s="61">
        <v>3875.384</v>
      </c>
      <c r="V21" s="61">
        <v>4400.9570000000003</v>
      </c>
      <c r="W21" s="61">
        <v>4206.2089999999998</v>
      </c>
      <c r="X21" s="61">
        <v>4325.59</v>
      </c>
      <c r="Y21" s="61">
        <v>4886.4000000000005</v>
      </c>
      <c r="Z21" s="61">
        <v>5305.3469999999998</v>
      </c>
      <c r="AA21" s="61">
        <v>6112.4480000000003</v>
      </c>
      <c r="AB21" s="61">
        <v>5830.7519999999995</v>
      </c>
      <c r="AC21" s="61">
        <v>5447.8720000000003</v>
      </c>
      <c r="AD21" s="82">
        <v>5804.9809999999989</v>
      </c>
      <c r="AE21" s="42">
        <f t="shared" si="1"/>
        <v>6.5550181795754114E-2</v>
      </c>
      <c r="AG21" s="361">
        <f t="shared" si="10"/>
        <v>2.1598076627828627E-2</v>
      </c>
      <c r="AH21" s="362">
        <f t="shared" si="11"/>
        <v>1.8615308803435312E-2</v>
      </c>
      <c r="AI21" s="362">
        <f t="shared" si="12"/>
        <v>1.6445233250580896E-2</v>
      </c>
      <c r="AJ21" s="363">
        <f t="shared" si="13"/>
        <v>1.5547554495053222E-2</v>
      </c>
      <c r="AL21" s="52">
        <f t="shared" si="2"/>
        <v>2.2439878597697067</v>
      </c>
      <c r="AM21" s="74">
        <f t="shared" si="2"/>
        <v>2.5438827159804993</v>
      </c>
      <c r="AN21" s="74">
        <f t="shared" si="2"/>
        <v>2.5735386648577845</v>
      </c>
      <c r="AO21" s="74">
        <f t="shared" si="2"/>
        <v>2.6577269286518552</v>
      </c>
      <c r="AP21" s="74">
        <f t="shared" si="2"/>
        <v>2.799537120034898</v>
      </c>
      <c r="AQ21" s="74">
        <f t="shared" si="2"/>
        <v>2.801883059915022</v>
      </c>
      <c r="AR21" s="74">
        <f t="shared" si="3"/>
        <v>2.8643241393012482</v>
      </c>
      <c r="AS21" s="74">
        <f t="shared" si="4"/>
        <v>2.9674612976642663</v>
      </c>
      <c r="AT21" s="74">
        <f t="shared" si="5"/>
        <v>2.9439722746902031</v>
      </c>
      <c r="AU21" s="74">
        <f t="shared" si="5"/>
        <v>3.0792350792350791</v>
      </c>
      <c r="AV21" s="17">
        <f t="shared" si="5"/>
        <v>3.1202697254906164</v>
      </c>
      <c r="AW21" s="42">
        <f t="shared" si="14"/>
        <v>1.3326246681279965E-2</v>
      </c>
      <c r="AX21" s="8"/>
    </row>
    <row r="22" spans="1:50" ht="20.100000000000001" customHeight="1">
      <c r="A22" s="47" t="s">
        <v>148</v>
      </c>
      <c r="B22" s="81">
        <v>8795.7100000000009</v>
      </c>
      <c r="C22" s="61">
        <v>8088.09</v>
      </c>
      <c r="D22" s="61">
        <v>4592.3099999999995</v>
      </c>
      <c r="E22" s="61">
        <v>4092.4400000000005</v>
      </c>
      <c r="F22" s="61">
        <v>3956.69</v>
      </c>
      <c r="G22" s="61">
        <v>5543.98</v>
      </c>
      <c r="H22" s="61">
        <v>4480.6400000000003</v>
      </c>
      <c r="I22" s="61">
        <v>6261.49</v>
      </c>
      <c r="J22" s="61">
        <v>6971.32</v>
      </c>
      <c r="K22" s="61">
        <v>8316.5299999999988</v>
      </c>
      <c r="L22" s="82">
        <v>28121.570000000007</v>
      </c>
      <c r="M22" s="42">
        <f t="shared" si="0"/>
        <v>2.3814066684061754</v>
      </c>
      <c r="O22" s="361">
        <f t="shared" si="6"/>
        <v>1.1668136949920601E-2</v>
      </c>
      <c r="P22" s="362">
        <f t="shared" si="7"/>
        <v>5.9709608423212284E-3</v>
      </c>
      <c r="Q22" s="362">
        <f t="shared" si="8"/>
        <v>7.199922589315704E-3</v>
      </c>
      <c r="R22" s="363">
        <f t="shared" si="9"/>
        <v>2.0803117358036791E-2</v>
      </c>
      <c r="T22" s="81">
        <v>1889.854</v>
      </c>
      <c r="U22" s="61">
        <v>1841.963</v>
      </c>
      <c r="V22" s="61">
        <v>1285.1119999999999</v>
      </c>
      <c r="W22" s="61">
        <v>1086.1659999999999</v>
      </c>
      <c r="X22" s="61">
        <v>977.15200000000004</v>
      </c>
      <c r="Y22" s="61">
        <v>1506.6380000000004</v>
      </c>
      <c r="Z22" s="61">
        <v>1343.0129999999999</v>
      </c>
      <c r="AA22" s="61">
        <v>1826.9160000000002</v>
      </c>
      <c r="AB22" s="61">
        <v>1701.8200000000002</v>
      </c>
      <c r="AC22" s="61">
        <v>2070.154</v>
      </c>
      <c r="AD22" s="82">
        <v>5344.6320000000014</v>
      </c>
      <c r="AE22" s="42">
        <f t="shared" si="1"/>
        <v>1.5817557534367015</v>
      </c>
      <c r="AG22" s="361">
        <f t="shared" si="10"/>
        <v>1.0288192800951066E-2</v>
      </c>
      <c r="AH22" s="362">
        <f t="shared" si="11"/>
        <v>5.7397125951600724E-3</v>
      </c>
      <c r="AI22" s="362">
        <f t="shared" si="12"/>
        <v>6.2490758583577301E-3</v>
      </c>
      <c r="AJ22" s="363">
        <f t="shared" si="13"/>
        <v>1.4314595909272629E-2</v>
      </c>
      <c r="AL22" s="52">
        <f t="shared" si="2"/>
        <v>2.1486088104314489</v>
      </c>
      <c r="AM22" s="74">
        <f t="shared" si="2"/>
        <v>2.2773769826992525</v>
      </c>
      <c r="AN22" s="74">
        <f t="shared" si="2"/>
        <v>2.7983999338023784</v>
      </c>
      <c r="AO22" s="74">
        <f t="shared" si="2"/>
        <v>2.6540792290174071</v>
      </c>
      <c r="AP22" s="74">
        <f t="shared" si="2"/>
        <v>2.4696198084762768</v>
      </c>
      <c r="AQ22" s="74">
        <f t="shared" si="2"/>
        <v>2.717610813891826</v>
      </c>
      <c r="AR22" s="74">
        <f t="shared" si="3"/>
        <v>2.9973686794743601</v>
      </c>
      <c r="AS22" s="74">
        <f t="shared" si="4"/>
        <v>2.9177016971998682</v>
      </c>
      <c r="AT22" s="74">
        <f t="shared" si="5"/>
        <v>2.4411732641737864</v>
      </c>
      <c r="AU22" s="74">
        <f t="shared" si="5"/>
        <v>2.4892040310081249</v>
      </c>
      <c r="AV22" s="17">
        <f t="shared" si="5"/>
        <v>1.9005453820679286</v>
      </c>
      <c r="AW22" s="42">
        <f t="shared" si="14"/>
        <v>-0.23648469213742607</v>
      </c>
      <c r="AX22" s="8"/>
    </row>
    <row r="23" spans="1:50" ht="20.100000000000001" customHeight="1">
      <c r="A23" s="47" t="s">
        <v>144</v>
      </c>
      <c r="B23" s="81">
        <v>7708.4900000000007</v>
      </c>
      <c r="C23" s="61">
        <v>10013.18</v>
      </c>
      <c r="D23" s="61">
        <v>10000.279999999999</v>
      </c>
      <c r="E23" s="61">
        <v>4397.0499999999993</v>
      </c>
      <c r="F23" s="61">
        <v>6485.2499999999991</v>
      </c>
      <c r="G23" s="61">
        <v>6842.6200000000008</v>
      </c>
      <c r="H23" s="61">
        <v>7128.1000000000013</v>
      </c>
      <c r="I23" s="61">
        <v>13997.86</v>
      </c>
      <c r="J23" s="61">
        <v>11521.840000000002</v>
      </c>
      <c r="K23" s="61">
        <v>10076.430000000002</v>
      </c>
      <c r="L23" s="82">
        <v>15184.64</v>
      </c>
      <c r="M23" s="42">
        <f t="shared" si="0"/>
        <v>0.50694640859907691</v>
      </c>
      <c r="O23" s="361">
        <f t="shared" si="6"/>
        <v>1.0225862039232017E-2</v>
      </c>
      <c r="P23" s="362">
        <f t="shared" si="7"/>
        <v>7.3696182307447155E-3</v>
      </c>
      <c r="Q23" s="362">
        <f t="shared" si="8"/>
        <v>8.7235320472190282E-3</v>
      </c>
      <c r="R23" s="363">
        <f t="shared" si="9"/>
        <v>1.1232937846625907E-2</v>
      </c>
      <c r="T23" s="81">
        <v>1529.8809999999999</v>
      </c>
      <c r="U23" s="61">
        <v>1581.624</v>
      </c>
      <c r="V23" s="61">
        <v>1418.5049999999999</v>
      </c>
      <c r="W23" s="61">
        <v>1478.9619999999998</v>
      </c>
      <c r="X23" s="61">
        <v>2121.3319999999999</v>
      </c>
      <c r="Y23" s="61">
        <v>2252.6059999999998</v>
      </c>
      <c r="Z23" s="61">
        <v>2673.7120000000004</v>
      </c>
      <c r="AA23" s="61">
        <v>3938.8940000000007</v>
      </c>
      <c r="AB23" s="61">
        <v>3300.9830000000002</v>
      </c>
      <c r="AC23" s="61">
        <v>3224.875</v>
      </c>
      <c r="AD23" s="82">
        <v>4771.1819999999998</v>
      </c>
      <c r="AE23" s="42">
        <f t="shared" si="1"/>
        <v>0.47949362378386751</v>
      </c>
      <c r="AG23" s="361">
        <f t="shared" si="10"/>
        <v>8.3285326223675564E-3</v>
      </c>
      <c r="AH23" s="362">
        <f t="shared" si="11"/>
        <v>8.5815644037473809E-3</v>
      </c>
      <c r="AI23" s="362">
        <f t="shared" si="12"/>
        <v>9.7347774652134025E-3</v>
      </c>
      <c r="AJ23" s="363">
        <f t="shared" si="13"/>
        <v>1.2778717475701822E-2</v>
      </c>
      <c r="AL23" s="52">
        <f t="shared" si="2"/>
        <v>1.984670149406693</v>
      </c>
      <c r="AM23" s="74">
        <f t="shared" si="2"/>
        <v>1.5795421634286011</v>
      </c>
      <c r="AN23" s="74">
        <f t="shared" si="2"/>
        <v>1.4184652829720767</v>
      </c>
      <c r="AO23" s="74">
        <f t="shared" si="2"/>
        <v>3.3635323682923781</v>
      </c>
      <c r="AP23" s="74">
        <f t="shared" si="2"/>
        <v>3.271010369685055</v>
      </c>
      <c r="AQ23" s="74">
        <f t="shared" si="2"/>
        <v>3.2920226462963011</v>
      </c>
      <c r="AR23" s="74">
        <f t="shared" si="3"/>
        <v>3.750946254962753</v>
      </c>
      <c r="AS23" s="74">
        <f t="shared" si="4"/>
        <v>2.81392584295028</v>
      </c>
      <c r="AT23" s="74">
        <f t="shared" ref="AT23:AV33" si="15">(AB23/J23)*10</f>
        <v>2.8649790311269725</v>
      </c>
      <c r="AU23" s="74">
        <f t="shared" si="15"/>
        <v>3.200414234009465</v>
      </c>
      <c r="AV23" s="17">
        <f t="shared" si="15"/>
        <v>3.1421107118772658</v>
      </c>
      <c r="AW23" s="42">
        <f t="shared" si="14"/>
        <v>-1.8217492446019043E-2</v>
      </c>
      <c r="AX23" s="8"/>
    </row>
    <row r="24" spans="1:50" ht="20.100000000000001" customHeight="1">
      <c r="A24" s="47" t="s">
        <v>152</v>
      </c>
      <c r="B24" s="81">
        <v>9189.98</v>
      </c>
      <c r="C24" s="61">
        <v>11877.699999999999</v>
      </c>
      <c r="D24" s="61">
        <v>10736.75</v>
      </c>
      <c r="E24" s="61">
        <v>7814.2800000000007</v>
      </c>
      <c r="F24" s="61">
        <v>10562.400000000001</v>
      </c>
      <c r="G24" s="61">
        <v>9306.35</v>
      </c>
      <c r="H24" s="61">
        <v>8957.91</v>
      </c>
      <c r="I24" s="61">
        <v>9196.7999999999993</v>
      </c>
      <c r="J24" s="61">
        <v>8057.170000000001</v>
      </c>
      <c r="K24" s="61">
        <v>8027.9599999999991</v>
      </c>
      <c r="L24" s="82">
        <v>7174.0300000000007</v>
      </c>
      <c r="M24" s="42">
        <f t="shared" si="0"/>
        <v>-0.10636948863721277</v>
      </c>
      <c r="O24" s="361">
        <f t="shared" si="6"/>
        <v>1.2191164238819982E-2</v>
      </c>
      <c r="P24" s="362">
        <f t="shared" si="7"/>
        <v>1.0023097383997807E-2</v>
      </c>
      <c r="Q24" s="362">
        <f t="shared" si="8"/>
        <v>6.9500970416896107E-3</v>
      </c>
      <c r="R24" s="363">
        <f t="shared" si="9"/>
        <v>5.307036129920081E-3</v>
      </c>
      <c r="T24" s="81">
        <v>3349.6410000000001</v>
      </c>
      <c r="U24" s="61">
        <v>4554.442</v>
      </c>
      <c r="V24" s="61">
        <v>5128.4409999999989</v>
      </c>
      <c r="W24" s="61">
        <v>3440.1479999999997</v>
      </c>
      <c r="X24" s="61">
        <v>4143.7539999999999</v>
      </c>
      <c r="Y24" s="61">
        <v>3971.0219999999999</v>
      </c>
      <c r="Z24" s="61">
        <v>4287.7219999999998</v>
      </c>
      <c r="AA24" s="61">
        <v>4589.9589999999998</v>
      </c>
      <c r="AB24" s="61">
        <v>4061.8759999999997</v>
      </c>
      <c r="AC24" s="61">
        <v>4002.08</v>
      </c>
      <c r="AD24" s="82">
        <v>3943.0300000000007</v>
      </c>
      <c r="AE24" s="42">
        <f t="shared" si="1"/>
        <v>-1.4754827489705172E-2</v>
      </c>
      <c r="AG24" s="361">
        <f t="shared" si="10"/>
        <v>1.8235140080646719E-2</v>
      </c>
      <c r="AH24" s="362">
        <f t="shared" si="11"/>
        <v>1.5128069907341866E-2</v>
      </c>
      <c r="AI24" s="362">
        <f t="shared" si="12"/>
        <v>1.2080889398187916E-2</v>
      </c>
      <c r="AJ24" s="363">
        <f t="shared" si="13"/>
        <v>1.0560667433817566E-2</v>
      </c>
      <c r="AL24" s="52">
        <f t="shared" si="2"/>
        <v>3.6448838844045368</v>
      </c>
      <c r="AM24" s="74">
        <f t="shared" si="2"/>
        <v>3.8344477466176112</v>
      </c>
      <c r="AN24" s="74">
        <f t="shared" si="2"/>
        <v>4.7765301418026862</v>
      </c>
      <c r="AO24" s="74">
        <f t="shared" si="2"/>
        <v>4.402386400282559</v>
      </c>
      <c r="AP24" s="74">
        <f t="shared" si="2"/>
        <v>3.9231178520033323</v>
      </c>
      <c r="AQ24" s="74">
        <f t="shared" si="2"/>
        <v>4.267002637983742</v>
      </c>
      <c r="AR24" s="74">
        <f t="shared" si="3"/>
        <v>4.7865205165044076</v>
      </c>
      <c r="AS24" s="74">
        <f t="shared" si="4"/>
        <v>4.9908218075852471</v>
      </c>
      <c r="AT24" s="74">
        <f t="shared" si="15"/>
        <v>5.0413184778278222</v>
      </c>
      <c r="AU24" s="74">
        <f t="shared" si="15"/>
        <v>4.9851768070593288</v>
      </c>
      <c r="AV24" s="17">
        <f t="shared" si="15"/>
        <v>5.4962552428690712</v>
      </c>
      <c r="AW24" s="42">
        <f t="shared" si="14"/>
        <v>0.10251962078577087</v>
      </c>
      <c r="AX24" s="8"/>
    </row>
    <row r="25" spans="1:50" ht="20.100000000000001" customHeight="1">
      <c r="A25" s="47" t="s">
        <v>151</v>
      </c>
      <c r="B25" s="81">
        <v>4579.4699999999993</v>
      </c>
      <c r="C25" s="61">
        <v>5244.67</v>
      </c>
      <c r="D25" s="61">
        <v>6550.4299999999994</v>
      </c>
      <c r="E25" s="61">
        <v>6846.48</v>
      </c>
      <c r="F25" s="61">
        <v>6596.51</v>
      </c>
      <c r="G25" s="61">
        <v>7626.74</v>
      </c>
      <c r="H25" s="61">
        <v>9711.24</v>
      </c>
      <c r="I25" s="61">
        <v>9702.61</v>
      </c>
      <c r="J25" s="61">
        <v>11687.13</v>
      </c>
      <c r="K25" s="61">
        <v>12170.649999999998</v>
      </c>
      <c r="L25" s="82">
        <v>11983.900000000001</v>
      </c>
      <c r="M25" s="42">
        <f t="shared" si="0"/>
        <v>-1.5344291389531077E-2</v>
      </c>
      <c r="O25" s="361">
        <f t="shared" si="6"/>
        <v>6.0749937319503344E-3</v>
      </c>
      <c r="P25" s="362">
        <f t="shared" si="7"/>
        <v>8.214128819830701E-3</v>
      </c>
      <c r="Q25" s="362">
        <f t="shared" si="8"/>
        <v>1.0536574492204702E-2</v>
      </c>
      <c r="R25" s="363">
        <f t="shared" si="9"/>
        <v>8.8651692671133601E-3</v>
      </c>
      <c r="T25" s="81">
        <v>1085.4149999999997</v>
      </c>
      <c r="U25" s="61">
        <v>1290.6110000000001</v>
      </c>
      <c r="V25" s="61">
        <v>1655.8509999999999</v>
      </c>
      <c r="W25" s="61">
        <v>1602.1650000000002</v>
      </c>
      <c r="X25" s="61">
        <v>1643.5309999999999</v>
      </c>
      <c r="Y25" s="61">
        <v>1934.202</v>
      </c>
      <c r="Z25" s="61">
        <v>2661.1749999999997</v>
      </c>
      <c r="AA25" s="61">
        <v>2940.453</v>
      </c>
      <c r="AB25" s="61">
        <v>3574.5439999999999</v>
      </c>
      <c r="AC25" s="61">
        <v>3582.5010000000002</v>
      </c>
      <c r="AD25" s="82">
        <v>3549.5920000000006</v>
      </c>
      <c r="AE25" s="42">
        <f t="shared" si="1"/>
        <v>-9.1860407017331329E-3</v>
      </c>
      <c r="AG25" s="361">
        <f t="shared" si="10"/>
        <v>5.9089002584561011E-3</v>
      </c>
      <c r="AH25" s="362">
        <f t="shared" si="11"/>
        <v>7.368567353925627E-3</v>
      </c>
      <c r="AI25" s="362">
        <f t="shared" si="12"/>
        <v>1.0814326137882703E-2</v>
      </c>
      <c r="AJ25" s="363">
        <f t="shared" si="13"/>
        <v>9.5069174309450749E-3</v>
      </c>
      <c r="AL25" s="52">
        <f t="shared" si="2"/>
        <v>2.3701760247364865</v>
      </c>
      <c r="AM25" s="74">
        <f t="shared" si="2"/>
        <v>2.4608049696167731</v>
      </c>
      <c r="AN25" s="74">
        <f t="shared" si="2"/>
        <v>2.5278508433797473</v>
      </c>
      <c r="AO25" s="74">
        <f t="shared" si="2"/>
        <v>2.3401295264135733</v>
      </c>
      <c r="AP25" s="74">
        <f t="shared" si="2"/>
        <v>2.4915159682923242</v>
      </c>
      <c r="AQ25" s="74">
        <f t="shared" si="2"/>
        <v>2.5360796355979094</v>
      </c>
      <c r="AR25" s="74">
        <f t="shared" si="3"/>
        <v>2.7403040188482626</v>
      </c>
      <c r="AS25" s="74">
        <f t="shared" si="4"/>
        <v>3.030579400800403</v>
      </c>
      <c r="AT25" s="74">
        <f t="shared" si="15"/>
        <v>3.0585301951805106</v>
      </c>
      <c r="AU25" s="74">
        <f t="shared" si="15"/>
        <v>2.9435576571506052</v>
      </c>
      <c r="AV25" s="17">
        <f t="shared" si="15"/>
        <v>2.9619673061357323</v>
      </c>
      <c r="AW25" s="42">
        <f t="shared" si="14"/>
        <v>6.254217219223022E-3</v>
      </c>
      <c r="AX25" s="8"/>
    </row>
    <row r="26" spans="1:50" ht="20.100000000000001" customHeight="1">
      <c r="A26" s="47" t="s">
        <v>143</v>
      </c>
      <c r="B26" s="81">
        <v>16672.91</v>
      </c>
      <c r="C26" s="61">
        <v>14230.310000000001</v>
      </c>
      <c r="D26" s="61">
        <v>9334.86</v>
      </c>
      <c r="E26" s="61">
        <v>8682.18</v>
      </c>
      <c r="F26" s="61">
        <v>11499.789999999999</v>
      </c>
      <c r="G26" s="61">
        <v>10463.040000000001</v>
      </c>
      <c r="H26" s="61">
        <v>11500.519999999999</v>
      </c>
      <c r="I26" s="61">
        <v>10364.27</v>
      </c>
      <c r="J26" s="61">
        <v>9521.58</v>
      </c>
      <c r="K26" s="61">
        <v>7292.0099999999993</v>
      </c>
      <c r="L26" s="82">
        <v>8852.880000000001</v>
      </c>
      <c r="M26" s="42">
        <f t="shared" si="0"/>
        <v>0.21405209263289571</v>
      </c>
      <c r="O26" s="361">
        <f t="shared" si="6"/>
        <v>2.2117804842781384E-2</v>
      </c>
      <c r="P26" s="362">
        <f t="shared" si="7"/>
        <v>1.1268872205823382E-2</v>
      </c>
      <c r="Q26" s="362">
        <f t="shared" si="8"/>
        <v>6.3129583516822532E-3</v>
      </c>
      <c r="R26" s="363">
        <f t="shared" si="9"/>
        <v>6.5489765186160205E-3</v>
      </c>
      <c r="T26" s="81">
        <v>3040.0899999999997</v>
      </c>
      <c r="U26" s="61">
        <v>3033.6129999999998</v>
      </c>
      <c r="V26" s="61">
        <v>2156.1419999999998</v>
      </c>
      <c r="W26" s="61">
        <v>2259.2370000000001</v>
      </c>
      <c r="X26" s="61">
        <v>3137.9660000000003</v>
      </c>
      <c r="Y26" s="61">
        <v>2990.3780000000002</v>
      </c>
      <c r="Z26" s="61">
        <v>3469.6719999999996</v>
      </c>
      <c r="AA26" s="61">
        <v>3339.7849999999999</v>
      </c>
      <c r="AB26" s="61">
        <v>3175.1959999999999</v>
      </c>
      <c r="AC26" s="61">
        <v>2666.7599999999998</v>
      </c>
      <c r="AD26" s="82">
        <v>3235.3</v>
      </c>
      <c r="AE26" s="42">
        <f t="shared" si="1"/>
        <v>0.21319503817366409</v>
      </c>
      <c r="AG26" s="361">
        <f t="shared" si="10"/>
        <v>1.6549972671033485E-2</v>
      </c>
      <c r="AH26" s="362">
        <f t="shared" si="11"/>
        <v>1.1392192597617732E-2</v>
      </c>
      <c r="AI26" s="362">
        <f t="shared" si="12"/>
        <v>8.0500221413643911E-3</v>
      </c>
      <c r="AJ26" s="363">
        <f t="shared" si="13"/>
        <v>8.6651451672013578E-3</v>
      </c>
      <c r="AL26" s="52">
        <f t="shared" si="2"/>
        <v>1.8233709652364221</v>
      </c>
      <c r="AM26" s="74">
        <f t="shared" si="2"/>
        <v>2.1317968477144906</v>
      </c>
      <c r="AN26" s="74">
        <f t="shared" si="2"/>
        <v>2.3097743297703444</v>
      </c>
      <c r="AO26" s="74">
        <f t="shared" si="2"/>
        <v>2.6021540672964623</v>
      </c>
      <c r="AP26" s="74">
        <f t="shared" si="2"/>
        <v>2.7287159156819389</v>
      </c>
      <c r="AQ26" s="74">
        <f t="shared" si="2"/>
        <v>2.8580393461173808</v>
      </c>
      <c r="AR26" s="74">
        <f t="shared" si="3"/>
        <v>3.0169696674585151</v>
      </c>
      <c r="AS26" s="74">
        <f t="shared" si="4"/>
        <v>3.2224025425813876</v>
      </c>
      <c r="AT26" s="74">
        <f t="shared" si="15"/>
        <v>3.3347364618057087</v>
      </c>
      <c r="AU26" s="74">
        <f t="shared" si="15"/>
        <v>3.6570986600402362</v>
      </c>
      <c r="AV26" s="17">
        <f t="shared" si="15"/>
        <v>3.6545169481569841</v>
      </c>
      <c r="AW26" s="42">
        <f t="shared" si="14"/>
        <v>-7.0594537452912595E-4</v>
      </c>
      <c r="AX26" s="8"/>
    </row>
    <row r="27" spans="1:50" ht="20.100000000000001" customHeight="1">
      <c r="A27" s="47" t="s">
        <v>149</v>
      </c>
      <c r="B27" s="81">
        <v>758.98000000000013</v>
      </c>
      <c r="C27" s="61">
        <v>2550.63</v>
      </c>
      <c r="D27" s="61">
        <v>2251.62</v>
      </c>
      <c r="E27" s="61">
        <v>2937.9199999999996</v>
      </c>
      <c r="F27" s="61">
        <v>4297.04</v>
      </c>
      <c r="G27" s="61">
        <v>4651.0600000000004</v>
      </c>
      <c r="H27" s="61">
        <v>7737.0700000000006</v>
      </c>
      <c r="I27" s="61">
        <v>11594</v>
      </c>
      <c r="J27" s="61">
        <v>9253.52</v>
      </c>
      <c r="K27" s="61">
        <v>18018.82</v>
      </c>
      <c r="L27" s="82">
        <v>15459.600000000002</v>
      </c>
      <c r="M27" s="42">
        <f t="shared" si="0"/>
        <v>-0.14203038822741987</v>
      </c>
      <c r="O27" s="361">
        <f t="shared" si="6"/>
        <v>1.0068411284877216E-3</v>
      </c>
      <c r="P27" s="362">
        <f t="shared" si="7"/>
        <v>5.0092708009925315E-3</v>
      </c>
      <c r="Q27" s="362">
        <f t="shared" si="8"/>
        <v>1.559954802673875E-2</v>
      </c>
      <c r="R27" s="363">
        <f t="shared" si="9"/>
        <v>1.1436341324766204E-2</v>
      </c>
      <c r="T27" s="81">
        <v>113.63500000000001</v>
      </c>
      <c r="U27" s="61">
        <v>583.10500000000002</v>
      </c>
      <c r="V27" s="61">
        <v>553.14400000000001</v>
      </c>
      <c r="W27" s="61">
        <v>548.17700000000002</v>
      </c>
      <c r="X27" s="61">
        <v>767.36399999999992</v>
      </c>
      <c r="Y27" s="61">
        <v>893.72600000000011</v>
      </c>
      <c r="Z27" s="61">
        <v>1547.2900000000002</v>
      </c>
      <c r="AA27" s="61">
        <v>2384.3090000000002</v>
      </c>
      <c r="AB27" s="61">
        <v>1994.395</v>
      </c>
      <c r="AC27" s="61">
        <v>3868.2329999999993</v>
      </c>
      <c r="AD27" s="82">
        <v>2991.2469999999998</v>
      </c>
      <c r="AE27" s="42">
        <f t="shared" si="1"/>
        <v>-0.22671488506509291</v>
      </c>
      <c r="AG27" s="361">
        <f t="shared" si="10"/>
        <v>6.1861857526352532E-4</v>
      </c>
      <c r="AH27" s="362">
        <f t="shared" si="11"/>
        <v>3.4047530852281903E-3</v>
      </c>
      <c r="AI27" s="362">
        <f t="shared" si="12"/>
        <v>1.1676851796920757E-2</v>
      </c>
      <c r="AJ27" s="363">
        <f t="shared" si="13"/>
        <v>8.0114949111227875E-3</v>
      </c>
      <c r="AL27" s="52">
        <f t="shared" si="2"/>
        <v>1.497206777517194</v>
      </c>
      <c r="AM27" s="74">
        <f t="shared" si="2"/>
        <v>2.2861214680294673</v>
      </c>
      <c r="AN27" s="74">
        <f t="shared" si="2"/>
        <v>2.4566489905046147</v>
      </c>
      <c r="AO27" s="74">
        <f t="shared" si="2"/>
        <v>1.8658676887049344</v>
      </c>
      <c r="AP27" s="74">
        <f t="shared" si="2"/>
        <v>1.7857967344963044</v>
      </c>
      <c r="AQ27" s="74">
        <f t="shared" si="2"/>
        <v>1.921553366329396</v>
      </c>
      <c r="AR27" s="74">
        <f t="shared" si="3"/>
        <v>1.9998397326119579</v>
      </c>
      <c r="AS27" s="74">
        <f t="shared" si="4"/>
        <v>2.0565025012937728</v>
      </c>
      <c r="AT27" s="74">
        <f t="shared" si="15"/>
        <v>2.1552825303235954</v>
      </c>
      <c r="AU27" s="74">
        <f t="shared" si="15"/>
        <v>2.1467737620998486</v>
      </c>
      <c r="AV27" s="17">
        <f t="shared" si="15"/>
        <v>1.9348799451473515</v>
      </c>
      <c r="AW27" s="42">
        <f t="shared" si="14"/>
        <v>-9.8703375592421511E-2</v>
      </c>
      <c r="AX27" s="8"/>
    </row>
    <row r="28" spans="1:50" ht="20.100000000000001" customHeight="1">
      <c r="A28" s="47" t="s">
        <v>154</v>
      </c>
      <c r="B28" s="81">
        <v>1794.2500000000002</v>
      </c>
      <c r="C28" s="61">
        <v>1573.8600000000001</v>
      </c>
      <c r="D28" s="61">
        <v>1553.2600000000002</v>
      </c>
      <c r="E28" s="61">
        <v>1623.23</v>
      </c>
      <c r="F28" s="61">
        <v>1765.3999999999999</v>
      </c>
      <c r="G28" s="61">
        <v>3557.5</v>
      </c>
      <c r="H28" s="61">
        <v>4322.7000000000007</v>
      </c>
      <c r="I28" s="61">
        <v>5204.9500000000007</v>
      </c>
      <c r="J28" s="61">
        <v>5962.41</v>
      </c>
      <c r="K28" s="61">
        <v>3906.04</v>
      </c>
      <c r="L28" s="82">
        <v>7889.1900000000005</v>
      </c>
      <c r="M28" s="42">
        <f t="shared" si="0"/>
        <v>1.0197412212880566</v>
      </c>
      <c r="O28" s="361">
        <f t="shared" si="6"/>
        <v>2.3802006571834494E-3</v>
      </c>
      <c r="P28" s="362">
        <f t="shared" si="7"/>
        <v>3.8314880639103623E-3</v>
      </c>
      <c r="Q28" s="362">
        <f t="shared" si="8"/>
        <v>3.3816009358194725E-3</v>
      </c>
      <c r="R28" s="363">
        <f t="shared" si="9"/>
        <v>5.8360804688305182E-3</v>
      </c>
      <c r="T28" s="81">
        <v>511.35100000000006</v>
      </c>
      <c r="U28" s="61">
        <v>474.09299999999996</v>
      </c>
      <c r="V28" s="61">
        <v>464.80499999999995</v>
      </c>
      <c r="W28" s="61">
        <v>419.09200000000004</v>
      </c>
      <c r="X28" s="61">
        <v>507.31599999999992</v>
      </c>
      <c r="Y28" s="61">
        <v>964.45500000000004</v>
      </c>
      <c r="Z28" s="61">
        <v>1105.22</v>
      </c>
      <c r="AA28" s="61">
        <v>1436.6869999999999</v>
      </c>
      <c r="AB28" s="61">
        <v>1800.4469999999999</v>
      </c>
      <c r="AC28" s="61">
        <v>1194.4880000000001</v>
      </c>
      <c r="AD28" s="82">
        <v>2220.9050000000002</v>
      </c>
      <c r="AE28" s="42">
        <f t="shared" si="1"/>
        <v>0.85929452619030089</v>
      </c>
      <c r="AG28" s="361">
        <f t="shared" si="10"/>
        <v>2.7837482032787341E-3</v>
      </c>
      <c r="AH28" s="362">
        <f t="shared" si="11"/>
        <v>3.6742034323872796E-3</v>
      </c>
      <c r="AI28" s="362">
        <f t="shared" si="12"/>
        <v>3.6057443667949387E-3</v>
      </c>
      <c r="AJ28" s="363">
        <f t="shared" si="13"/>
        <v>5.9482781280138881E-3</v>
      </c>
      <c r="AL28" s="52">
        <f t="shared" si="2"/>
        <v>2.8499428730667411</v>
      </c>
      <c r="AM28" s="74">
        <f t="shared" si="2"/>
        <v>3.012294613243871</v>
      </c>
      <c r="AN28" s="74">
        <f t="shared" si="2"/>
        <v>2.99244814132856</v>
      </c>
      <c r="AO28" s="74">
        <f t="shared" si="2"/>
        <v>2.5818399117808322</v>
      </c>
      <c r="AP28" s="74">
        <f t="shared" si="2"/>
        <v>2.8736603602582984</v>
      </c>
      <c r="AQ28" s="74">
        <f t="shared" si="2"/>
        <v>2.7110470836261418</v>
      </c>
      <c r="AR28" s="74">
        <f t="shared" si="3"/>
        <v>2.5567816411039397</v>
      </c>
      <c r="AS28" s="74">
        <f t="shared" si="4"/>
        <v>2.760232086763561</v>
      </c>
      <c r="AT28" s="74">
        <f t="shared" si="15"/>
        <v>3.0196631898846271</v>
      </c>
      <c r="AU28" s="74">
        <f t="shared" si="15"/>
        <v>3.0580536809658887</v>
      </c>
      <c r="AV28" s="17">
        <f t="shared" si="15"/>
        <v>2.8151242396240934</v>
      </c>
      <c r="AW28" s="42">
        <f t="shared" si="14"/>
        <v>-7.9439233802156742E-2</v>
      </c>
      <c r="AX28" s="8"/>
    </row>
    <row r="29" spans="1:50" ht="20.100000000000001" customHeight="1">
      <c r="A29" s="47" t="s">
        <v>155</v>
      </c>
      <c r="B29" s="81">
        <v>2036.72</v>
      </c>
      <c r="C29" s="61">
        <v>2628.9800000000005</v>
      </c>
      <c r="D29" s="61">
        <v>3023.22</v>
      </c>
      <c r="E29" s="61">
        <v>3277.67</v>
      </c>
      <c r="F29" s="61">
        <v>2524.2799999999997</v>
      </c>
      <c r="G29" s="61">
        <v>2702.67</v>
      </c>
      <c r="H29" s="61">
        <v>3209.19</v>
      </c>
      <c r="I29" s="61">
        <v>3777.4199999999996</v>
      </c>
      <c r="J29" s="61">
        <v>5209.7899999999991</v>
      </c>
      <c r="K29" s="61">
        <v>8429.4</v>
      </c>
      <c r="L29" s="82">
        <v>8667.7699999999986</v>
      </c>
      <c r="M29" s="42">
        <f t="shared" si="0"/>
        <v>2.8278406529527487E-2</v>
      </c>
      <c r="O29" s="361">
        <f t="shared" si="6"/>
        <v>2.7018544140998604E-3</v>
      </c>
      <c r="P29" s="362">
        <f t="shared" si="7"/>
        <v>2.9108216010368571E-3</v>
      </c>
      <c r="Q29" s="362">
        <f t="shared" si="8"/>
        <v>7.2976382547021174E-3</v>
      </c>
      <c r="R29" s="363">
        <f t="shared" si="9"/>
        <v>6.4120401720981612E-3</v>
      </c>
      <c r="T29" s="81">
        <v>474.92399999999998</v>
      </c>
      <c r="U29" s="61">
        <v>795.21699999999998</v>
      </c>
      <c r="V29" s="61">
        <v>827.70899999999995</v>
      </c>
      <c r="W29" s="61">
        <v>955.15800000000002</v>
      </c>
      <c r="X29" s="61">
        <v>766.899</v>
      </c>
      <c r="Y29" s="61">
        <v>775.39699999999993</v>
      </c>
      <c r="Z29" s="61">
        <v>968.29500000000007</v>
      </c>
      <c r="AA29" s="61">
        <v>1027.3489999999999</v>
      </c>
      <c r="AB29" s="61">
        <v>1395.049</v>
      </c>
      <c r="AC29" s="61">
        <v>2066.0329999999999</v>
      </c>
      <c r="AD29" s="82">
        <v>2140.3109999999997</v>
      </c>
      <c r="AE29" s="42">
        <f t="shared" si="1"/>
        <v>3.5951991086299102E-2</v>
      </c>
      <c r="AG29" s="361">
        <f t="shared" si="10"/>
        <v>2.585442937813653E-3</v>
      </c>
      <c r="AH29" s="362">
        <f t="shared" si="11"/>
        <v>2.9539650049642536E-3</v>
      </c>
      <c r="AI29" s="362">
        <f t="shared" si="12"/>
        <v>6.2366359907863843E-3</v>
      </c>
      <c r="AJ29" s="363">
        <f t="shared" si="13"/>
        <v>5.732422192055729E-3</v>
      </c>
      <c r="AL29" s="52">
        <f t="shared" si="2"/>
        <v>2.3318080050276917</v>
      </c>
      <c r="AM29" s="74">
        <f t="shared" si="2"/>
        <v>3.0248119042366235</v>
      </c>
      <c r="AN29" s="74">
        <f t="shared" si="2"/>
        <v>2.7378391251711753</v>
      </c>
      <c r="AO29" s="74">
        <f t="shared" si="2"/>
        <v>2.9141371767139463</v>
      </c>
      <c r="AP29" s="74">
        <f t="shared" si="2"/>
        <v>3.0380900692474686</v>
      </c>
      <c r="AQ29" s="74">
        <f t="shared" si="2"/>
        <v>2.8690036149437406</v>
      </c>
      <c r="AR29" s="74">
        <f t="shared" si="3"/>
        <v>3.0172566909407053</v>
      </c>
      <c r="AS29" s="74">
        <f t="shared" si="4"/>
        <v>2.7197108079059253</v>
      </c>
      <c r="AT29" s="74">
        <f t="shared" si="15"/>
        <v>2.6777451682313496</v>
      </c>
      <c r="AU29" s="74">
        <f t="shared" si="15"/>
        <v>2.4509846489667115</v>
      </c>
      <c r="AV29" s="17">
        <f t="shared" si="15"/>
        <v>2.4692752576498918</v>
      </c>
      <c r="AW29" s="42">
        <f t="shared" si="14"/>
        <v>7.4625553819323972E-3</v>
      </c>
      <c r="AX29" s="8"/>
    </row>
    <row r="30" spans="1:50" ht="20.100000000000001" customHeight="1">
      <c r="A30" s="47" t="s">
        <v>168</v>
      </c>
      <c r="B30" s="81">
        <v>5766.18</v>
      </c>
      <c r="C30" s="61">
        <v>8253.14</v>
      </c>
      <c r="D30" s="61">
        <v>9605.15</v>
      </c>
      <c r="E30" s="61">
        <v>10421.469999999999</v>
      </c>
      <c r="F30" s="61">
        <v>14029.670000000002</v>
      </c>
      <c r="G30" s="61">
        <v>11541.37</v>
      </c>
      <c r="H30" s="61">
        <v>12008.59</v>
      </c>
      <c r="I30" s="61">
        <v>5004.58</v>
      </c>
      <c r="J30" s="61">
        <v>7392.7600000000011</v>
      </c>
      <c r="K30" s="61">
        <v>4967.43</v>
      </c>
      <c r="L30" s="82">
        <v>8073.84</v>
      </c>
      <c r="M30" s="42">
        <f t="shared" si="0"/>
        <v>0.62535556615795285</v>
      </c>
      <c r="O30" s="361">
        <f t="shared" si="6"/>
        <v>7.6492492269405387E-3</v>
      </c>
      <c r="P30" s="362">
        <f t="shared" si="7"/>
        <v>1.2430251973625619E-2</v>
      </c>
      <c r="Q30" s="362">
        <f t="shared" si="8"/>
        <v>4.3004848738409547E-3</v>
      </c>
      <c r="R30" s="363">
        <f t="shared" si="9"/>
        <v>5.9726765273066806E-3</v>
      </c>
      <c r="T30" s="81">
        <v>1223.279</v>
      </c>
      <c r="U30" s="61">
        <v>1951.2640000000001</v>
      </c>
      <c r="V30" s="61">
        <v>2245.5349999999999</v>
      </c>
      <c r="W30" s="61">
        <v>2915.9740000000006</v>
      </c>
      <c r="X30" s="61">
        <v>4125.7219999999998</v>
      </c>
      <c r="Y30" s="61">
        <v>3249.1239999999998</v>
      </c>
      <c r="Z30" s="61">
        <v>3144.6979999999994</v>
      </c>
      <c r="AA30" s="61">
        <v>1413.279</v>
      </c>
      <c r="AB30" s="61">
        <v>2135.2919999999999</v>
      </c>
      <c r="AC30" s="61">
        <v>1450.4590000000001</v>
      </c>
      <c r="AD30" s="82">
        <v>2070.9859999999999</v>
      </c>
      <c r="AE30" s="42">
        <f t="shared" si="1"/>
        <v>0.42781422984034695</v>
      </c>
      <c r="AG30" s="361">
        <f t="shared" si="10"/>
        <v>6.6594192997737481E-3</v>
      </c>
      <c r="AH30" s="362">
        <f t="shared" si="11"/>
        <v>1.2377915561692238E-2</v>
      </c>
      <c r="AI30" s="362">
        <f t="shared" si="12"/>
        <v>4.3784319043113197E-3</v>
      </c>
      <c r="AJ30" s="363">
        <f t="shared" si="13"/>
        <v>5.5467481622234931E-3</v>
      </c>
      <c r="AL30" s="52">
        <f t="shared" si="2"/>
        <v>2.1214721011137354</v>
      </c>
      <c r="AM30" s="74">
        <f t="shared" si="2"/>
        <v>2.3642686298790525</v>
      </c>
      <c r="AN30" s="74">
        <f t="shared" si="2"/>
        <v>2.3378448020072566</v>
      </c>
      <c r="AO30" s="74">
        <f t="shared" si="2"/>
        <v>2.7980448055792522</v>
      </c>
      <c r="AP30" s="74">
        <f t="shared" si="2"/>
        <v>2.9407120766204757</v>
      </c>
      <c r="AQ30" s="74">
        <f t="shared" si="2"/>
        <v>2.8151978491288294</v>
      </c>
      <c r="AR30" s="74">
        <f t="shared" si="3"/>
        <v>2.6187071088279303</v>
      </c>
      <c r="AS30" s="74">
        <f t="shared" si="4"/>
        <v>2.8239712423420151</v>
      </c>
      <c r="AT30" s="74">
        <f t="shared" si="15"/>
        <v>2.888355634431524</v>
      </c>
      <c r="AU30" s="74">
        <f t="shared" si="15"/>
        <v>2.9199384792538599</v>
      </c>
      <c r="AV30" s="17">
        <f t="shared" si="15"/>
        <v>2.5650570236715122</v>
      </c>
      <c r="AW30" s="42">
        <f t="shared" si="14"/>
        <v>-0.12153730570139666</v>
      </c>
      <c r="AX30" s="8"/>
    </row>
    <row r="31" spans="1:50" ht="20.100000000000001" customHeight="1">
      <c r="A31" s="47" t="s">
        <v>166</v>
      </c>
      <c r="B31" s="81">
        <v>49.26</v>
      </c>
      <c r="C31" s="61">
        <v>3.67</v>
      </c>
      <c r="D31" s="61">
        <v>268.84999999999997</v>
      </c>
      <c r="E31" s="61">
        <v>119.60000000000001</v>
      </c>
      <c r="F31" s="61">
        <v>348.12</v>
      </c>
      <c r="G31" s="61">
        <v>275.12</v>
      </c>
      <c r="H31" s="61">
        <v>642.43999999999994</v>
      </c>
      <c r="I31" s="61">
        <v>854.1</v>
      </c>
      <c r="J31" s="61">
        <v>998.26</v>
      </c>
      <c r="K31" s="61">
        <v>1471.9599999999998</v>
      </c>
      <c r="L31" s="82">
        <v>6211.119999999999</v>
      </c>
      <c r="M31" s="42">
        <f t="shared" si="0"/>
        <v>3.2196255333025352</v>
      </c>
      <c r="O31" s="361">
        <f t="shared" si="6"/>
        <v>6.5346905042695661E-5</v>
      </c>
      <c r="P31" s="362">
        <f t="shared" si="7"/>
        <v>2.9630892372256329E-4</v>
      </c>
      <c r="Q31" s="362">
        <f t="shared" si="8"/>
        <v>1.2743293241976093E-3</v>
      </c>
      <c r="R31" s="363">
        <f t="shared" si="9"/>
        <v>4.5947170902922354E-3</v>
      </c>
      <c r="T31" s="81">
        <v>10.448</v>
      </c>
      <c r="U31" s="61">
        <v>1.173</v>
      </c>
      <c r="V31" s="61">
        <v>72.317999999999998</v>
      </c>
      <c r="W31" s="61">
        <v>58.453000000000003</v>
      </c>
      <c r="X31" s="61">
        <v>116.238</v>
      </c>
      <c r="Y31" s="61">
        <v>119.24999999999999</v>
      </c>
      <c r="Z31" s="61">
        <v>272.85300000000001</v>
      </c>
      <c r="AA31" s="61">
        <v>291.22300000000001</v>
      </c>
      <c r="AB31" s="61">
        <v>379.47500000000002</v>
      </c>
      <c r="AC31" s="61">
        <v>523.88700000000006</v>
      </c>
      <c r="AD31" s="82">
        <v>1945.1910000000003</v>
      </c>
      <c r="AE31" s="42">
        <f t="shared" si="1"/>
        <v>2.7129972684949233</v>
      </c>
      <c r="AG31" s="361">
        <f t="shared" si="10"/>
        <v>5.6877959029817506E-5</v>
      </c>
      <c r="AH31" s="362">
        <f t="shared" si="11"/>
        <v>4.5429673682254024E-4</v>
      </c>
      <c r="AI31" s="362">
        <f t="shared" si="12"/>
        <v>1.5814328809390301E-3</v>
      </c>
      <c r="AJ31" s="363">
        <f t="shared" si="13"/>
        <v>5.2098298126707189E-3</v>
      </c>
      <c r="AL31" s="52">
        <f t="shared" si="2"/>
        <v>2.1209906617945595</v>
      </c>
      <c r="AM31" s="74">
        <f t="shared" si="2"/>
        <v>3.1961852861035425</v>
      </c>
      <c r="AN31" s="74">
        <f t="shared" si="2"/>
        <v>2.6899014320252936</v>
      </c>
      <c r="AO31" s="74">
        <f t="shared" si="2"/>
        <v>4.8873745819397989</v>
      </c>
      <c r="AP31" s="74">
        <f t="shared" si="2"/>
        <v>3.3390210272319889</v>
      </c>
      <c r="AQ31" s="74">
        <f t="shared" si="2"/>
        <v>4.3344722302995056</v>
      </c>
      <c r="AR31" s="74">
        <f t="shared" si="3"/>
        <v>4.2471359193076399</v>
      </c>
      <c r="AS31" s="74">
        <f t="shared" si="4"/>
        <v>3.4097061234047539</v>
      </c>
      <c r="AT31" s="74">
        <f t="shared" si="15"/>
        <v>3.8013643740107788</v>
      </c>
      <c r="AU31" s="74">
        <f t="shared" si="15"/>
        <v>3.5591116606429529</v>
      </c>
      <c r="AV31" s="17">
        <f t="shared" si="15"/>
        <v>3.1317878257061538</v>
      </c>
      <c r="AW31" s="42">
        <f t="shared" si="14"/>
        <v>-0.12006474527399434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57006.260000000359</v>
      </c>
      <c r="C32" s="61">
        <f t="shared" si="16"/>
        <v>44212.799999999814</v>
      </c>
      <c r="D32" s="61">
        <f t="shared" si="16"/>
        <v>40570.340000000084</v>
      </c>
      <c r="E32" s="61">
        <f t="shared" si="16"/>
        <v>46213.339999999967</v>
      </c>
      <c r="F32" s="61">
        <f t="shared" si="16"/>
        <v>47834.160000000149</v>
      </c>
      <c r="G32" s="61">
        <f t="shared" si="16"/>
        <v>50048.629999999888</v>
      </c>
      <c r="H32" s="61">
        <f t="shared" si="16"/>
        <v>59050.390000000712</v>
      </c>
      <c r="I32" s="61">
        <f t="shared" si="16"/>
        <v>60500.470000000088</v>
      </c>
      <c r="J32" s="61">
        <f t="shared" si="16"/>
        <v>53920.899999999674</v>
      </c>
      <c r="K32" s="61">
        <f t="shared" ref="K32:L32" si="17">K33-SUM(K7:K31)</f>
        <v>70373.360000000102</v>
      </c>
      <c r="L32" s="82">
        <f t="shared" si="17"/>
        <v>69521.309999999823</v>
      </c>
      <c r="M32" s="42">
        <f t="shared" si="0"/>
        <v>-1.2107564567050347E-2</v>
      </c>
      <c r="O32" s="361">
        <f t="shared" si="6"/>
        <v>7.5622871682079651E-2</v>
      </c>
      <c r="P32" s="370">
        <f t="shared" si="7"/>
        <v>5.3903226552372632E-2</v>
      </c>
      <c r="Q32" s="370">
        <f t="shared" si="8"/>
        <v>6.0924778044454481E-2</v>
      </c>
      <c r="R32" s="363">
        <f t="shared" si="9"/>
        <v>5.1428848773893233E-2</v>
      </c>
      <c r="T32" s="81">
        <f t="shared" ref="T32:AD32" si="18">T33-SUM(T7:T31)</f>
        <v>10468.160999999964</v>
      </c>
      <c r="U32" s="61">
        <f t="shared" si="18"/>
        <v>11503.551999999938</v>
      </c>
      <c r="V32" s="61">
        <f t="shared" si="18"/>
        <v>11459.961999999941</v>
      </c>
      <c r="W32" s="61">
        <f t="shared" si="18"/>
        <v>12691.219999999856</v>
      </c>
      <c r="X32" s="61">
        <f t="shared" si="18"/>
        <v>13355.510999999882</v>
      </c>
      <c r="Y32" s="61">
        <f t="shared" si="18"/>
        <v>15212.05700000003</v>
      </c>
      <c r="Z32" s="61">
        <f t="shared" si="18"/>
        <v>17050.062000000209</v>
      </c>
      <c r="AA32" s="61">
        <f t="shared" si="18"/>
        <v>18729.039999999979</v>
      </c>
      <c r="AB32" s="61">
        <f t="shared" si="18"/>
        <v>16957.609999999986</v>
      </c>
      <c r="AC32" s="61">
        <f t="shared" si="18"/>
        <v>21080.212</v>
      </c>
      <c r="AD32" s="82">
        <f t="shared" si="18"/>
        <v>18814.963000000047</v>
      </c>
      <c r="AE32" s="42">
        <f t="shared" si="1"/>
        <v>-0.10745854927834467</v>
      </c>
      <c r="AG32" s="361">
        <f t="shared" si="10"/>
        <v>5.6987713674916861E-2</v>
      </c>
      <c r="AH32" s="370">
        <f t="shared" si="11"/>
        <v>5.7952099416842727E-2</v>
      </c>
      <c r="AI32" s="370">
        <f t="shared" si="12"/>
        <v>6.3633837819922059E-2</v>
      </c>
      <c r="AJ32" s="363">
        <f t="shared" si="13"/>
        <v>5.0392354869879995E-2</v>
      </c>
      <c r="AL32" s="52">
        <f t="shared" si="2"/>
        <v>1.8363178008871128</v>
      </c>
      <c r="AM32" s="76">
        <f t="shared" si="2"/>
        <v>2.6018600948141684</v>
      </c>
      <c r="AN32" s="76">
        <f t="shared" si="2"/>
        <v>2.8247143109966339</v>
      </c>
      <c r="AO32" s="76">
        <f t="shared" si="2"/>
        <v>2.7462243585942643</v>
      </c>
      <c r="AP32" s="76">
        <f t="shared" si="2"/>
        <v>2.7920446392285014</v>
      </c>
      <c r="AQ32" s="76">
        <f t="shared" si="2"/>
        <v>3.0394552258473535</v>
      </c>
      <c r="AR32" s="76">
        <f t="shared" si="3"/>
        <v>2.8873750029424028</v>
      </c>
      <c r="AS32" s="76">
        <f t="shared" si="4"/>
        <v>3.0956850417856181</v>
      </c>
      <c r="AT32" s="76">
        <f t="shared" si="15"/>
        <v>3.1449048513656281</v>
      </c>
      <c r="AU32" s="76">
        <f t="shared" si="15"/>
        <v>2.9954818130042349</v>
      </c>
      <c r="AV32" s="17">
        <f t="shared" si="15"/>
        <v>2.7063591005405527</v>
      </c>
      <c r="AW32" s="42">
        <f t="shared" si="14"/>
        <v>-9.6519602024795675E-2</v>
      </c>
      <c r="AX32" s="8"/>
    </row>
    <row r="33" spans="1:50" s="6" customFormat="1" ht="26.25" customHeight="1" thickBot="1">
      <c r="A33" s="56" t="s">
        <v>34</v>
      </c>
      <c r="B33" s="84">
        <v>753823.00000000035</v>
      </c>
      <c r="C33" s="69">
        <v>835938.64999999991</v>
      </c>
      <c r="D33" s="69">
        <v>833671.32000000007</v>
      </c>
      <c r="E33" s="69">
        <v>850478.71000000008</v>
      </c>
      <c r="F33" s="69">
        <v>904231.69000000018</v>
      </c>
      <c r="G33" s="69">
        <v>928490.43</v>
      </c>
      <c r="H33" s="69">
        <v>981167.0200000006</v>
      </c>
      <c r="I33" s="69">
        <v>1105731.4800000002</v>
      </c>
      <c r="J33" s="69">
        <v>1118729.9899999995</v>
      </c>
      <c r="K33" s="69">
        <v>1155086.0300000003</v>
      </c>
      <c r="L33" s="85">
        <v>1351795.96</v>
      </c>
      <c r="M33" s="86">
        <f t="shared" si="0"/>
        <v>0.17029894301465984</v>
      </c>
      <c r="N33"/>
      <c r="O33" s="355">
        <f>SUM(O7:O32)</f>
        <v>1</v>
      </c>
      <c r="P33" s="359">
        <f t="shared" ref="P33:R33" si="19">SUM(P7:P32)</f>
        <v>0.99999999999999978</v>
      </c>
      <c r="Q33" s="359">
        <f t="shared" si="19"/>
        <v>0.99999999999999989</v>
      </c>
      <c r="R33" s="356">
        <f t="shared" si="19"/>
        <v>1</v>
      </c>
      <c r="T33" s="99">
        <v>183691.54199999999</v>
      </c>
      <c r="U33" s="69">
        <v>210357.35199999996</v>
      </c>
      <c r="V33" s="69">
        <v>222622.77399999992</v>
      </c>
      <c r="W33" s="69">
        <v>233166.43299999984</v>
      </c>
      <c r="X33" s="69">
        <v>251914.9139999999</v>
      </c>
      <c r="Y33" s="69">
        <v>262493.63099999999</v>
      </c>
      <c r="Z33" s="69">
        <v>271562.05500000028</v>
      </c>
      <c r="AA33" s="69">
        <v>313751.93399999983</v>
      </c>
      <c r="AB33" s="69">
        <v>322001.05999999994</v>
      </c>
      <c r="AC33" s="69">
        <v>331273.62299999996</v>
      </c>
      <c r="AD33" s="85">
        <v>373369.39400000009</v>
      </c>
      <c r="AE33" s="86">
        <f t="shared" si="1"/>
        <v>0.12707251069005313</v>
      </c>
      <c r="AF33"/>
      <c r="AG33" s="355">
        <f>SUM(AG7:AG32)</f>
        <v>1</v>
      </c>
      <c r="AH33" s="359">
        <f t="shared" ref="AH33:AJ33" si="20">SUM(AH7:AH32)</f>
        <v>1</v>
      </c>
      <c r="AI33" s="359">
        <f t="shared" si="20"/>
        <v>1.0000000000000004</v>
      </c>
      <c r="AJ33" s="356">
        <f t="shared" si="20"/>
        <v>0.99999999999999989</v>
      </c>
      <c r="AL33" s="72">
        <f t="shared" si="2"/>
        <v>2.4367993812871176</v>
      </c>
      <c r="AM33" s="77">
        <f t="shared" si="2"/>
        <v>2.5164209359143759</v>
      </c>
      <c r="AN33" s="77">
        <f t="shared" si="2"/>
        <v>2.6703902204528269</v>
      </c>
      <c r="AO33" s="77">
        <f t="shared" si="2"/>
        <v>2.7415904743811845</v>
      </c>
      <c r="AP33" s="77">
        <f t="shared" si="2"/>
        <v>2.7859553783168103</v>
      </c>
      <c r="AQ33" s="77">
        <f t="shared" si="2"/>
        <v>2.8271010935460046</v>
      </c>
      <c r="AR33" s="77">
        <f t="shared" si="3"/>
        <v>2.7677454446033063</v>
      </c>
      <c r="AS33" s="77">
        <f t="shared" si="4"/>
        <v>2.8375056663847515</v>
      </c>
      <c r="AT33" s="77">
        <f t="shared" si="15"/>
        <v>2.8782732462548899</v>
      </c>
      <c r="AU33" s="77">
        <f t="shared" si="15"/>
        <v>2.8679562768151556</v>
      </c>
      <c r="AV33" s="87">
        <f t="shared" si="15"/>
        <v>2.7620247807220855</v>
      </c>
      <c r="AW33" s="86">
        <f t="shared" si="14"/>
        <v>-3.6936231193421931E-2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136</v>
      </c>
      <c r="B39" s="89">
        <v>63276.299999999996</v>
      </c>
      <c r="C39" s="60">
        <v>63655.12</v>
      </c>
      <c r="D39" s="60">
        <v>64608.740000000005</v>
      </c>
      <c r="E39" s="60">
        <v>70712.239999999991</v>
      </c>
      <c r="F39" s="60">
        <v>86638.98</v>
      </c>
      <c r="G39" s="60">
        <v>86446.63</v>
      </c>
      <c r="H39" s="60">
        <v>101071.03</v>
      </c>
      <c r="I39" s="60">
        <v>102950.89999999998</v>
      </c>
      <c r="J39" s="60">
        <v>95331.939999999988</v>
      </c>
      <c r="K39" s="60">
        <v>93932.13</v>
      </c>
      <c r="L39" s="80">
        <v>102600.32999999999</v>
      </c>
      <c r="M39" s="42">
        <f>(L39-K39)/K39</f>
        <v>9.2281522839948185E-2</v>
      </c>
      <c r="O39" s="361">
        <f>B39/$B$66</f>
        <v>0.18958711575952952</v>
      </c>
      <c r="P39" s="362">
        <f>G39/$G$66</f>
        <v>0.2376169659795104</v>
      </c>
      <c r="Q39" s="362">
        <f>K39/$K$66</f>
        <v>0.19989909293666944</v>
      </c>
      <c r="R39" s="363">
        <f>L39/$L$66</f>
        <v>0.20739870465573418</v>
      </c>
      <c r="T39" s="97">
        <v>15197.767</v>
      </c>
      <c r="U39" s="60">
        <v>15355.782000000001</v>
      </c>
      <c r="V39" s="60">
        <v>15683.118999999999</v>
      </c>
      <c r="W39" s="60">
        <v>17275.762999999999</v>
      </c>
      <c r="X39" s="60">
        <v>20898.594000000001</v>
      </c>
      <c r="Y39" s="60">
        <v>21269.624</v>
      </c>
      <c r="Z39" s="60">
        <v>23946.896000000001</v>
      </c>
      <c r="AA39" s="60">
        <v>24454.917999999998</v>
      </c>
      <c r="AB39" s="60">
        <v>23826.74</v>
      </c>
      <c r="AC39" s="60">
        <v>23786.804</v>
      </c>
      <c r="AD39" s="80">
        <v>26106.786999999997</v>
      </c>
      <c r="AE39" s="42">
        <f t="shared" ref="AE39:AE66" si="21">(AD39-AC39)/AC39</f>
        <v>9.7532354493693074E-2</v>
      </c>
      <c r="AG39" s="361">
        <f>T39/$T$66</f>
        <v>0.20414521892237317</v>
      </c>
      <c r="AH39" s="362">
        <f>Y39/$Y$66</f>
        <v>0.23159560640886348</v>
      </c>
      <c r="AI39" s="362">
        <f>AC39/$AC$66</f>
        <v>0.1962306978930051</v>
      </c>
      <c r="AJ39" s="363">
        <f>AD39/$AD$66</f>
        <v>0.21284852109917415</v>
      </c>
      <c r="AL39" s="100">
        <f t="shared" ref="AL39:AV62" si="22">(T39/B39)*10</f>
        <v>2.4018103144463252</v>
      </c>
      <c r="AM39" s="73">
        <f t="shared" si="22"/>
        <v>2.4123404370300459</v>
      </c>
      <c r="AN39" s="73">
        <f t="shared" si="22"/>
        <v>2.4273989865767382</v>
      </c>
      <c r="AO39" s="73">
        <f t="shared" si="22"/>
        <v>2.4431078693024011</v>
      </c>
      <c r="AP39" s="73">
        <f t="shared" si="22"/>
        <v>2.4121468189029929</v>
      </c>
      <c r="AQ39" s="73">
        <f t="shared" si="22"/>
        <v>2.4604341430082353</v>
      </c>
      <c r="AR39" s="73">
        <f t="shared" si="22"/>
        <v>2.3693135411799009</v>
      </c>
      <c r="AS39" s="73">
        <f t="shared" si="22"/>
        <v>2.3753962325730034</v>
      </c>
      <c r="AT39" s="73">
        <f t="shared" si="22"/>
        <v>2.4993449204956915</v>
      </c>
      <c r="AU39" s="73">
        <f t="shared" si="22"/>
        <v>2.532339466804383</v>
      </c>
      <c r="AV39" s="101">
        <f t="shared" si="22"/>
        <v>2.5445129659914349</v>
      </c>
      <c r="AW39" s="42">
        <f>(AV39-AU39)/AU39</f>
        <v>4.8072145723866647E-3</v>
      </c>
    </row>
    <row r="40" spans="1:50" ht="20.100000000000001" customHeight="1">
      <c r="A40" s="88" t="s">
        <v>142</v>
      </c>
      <c r="B40" s="90">
        <v>15680.670000000002</v>
      </c>
      <c r="C40" s="61">
        <v>23089.21</v>
      </c>
      <c r="D40" s="61">
        <v>22858.690000000002</v>
      </c>
      <c r="E40" s="61">
        <v>31766.17</v>
      </c>
      <c r="F40" s="61">
        <v>35183.51</v>
      </c>
      <c r="G40" s="61">
        <v>44058.22</v>
      </c>
      <c r="H40" s="61">
        <v>53809.3</v>
      </c>
      <c r="I40" s="61">
        <v>53670.729999999996</v>
      </c>
      <c r="J40" s="61">
        <v>59867.759999999995</v>
      </c>
      <c r="K40" s="61">
        <v>66723.12</v>
      </c>
      <c r="L40" s="82">
        <v>84292</v>
      </c>
      <c r="M40" s="42">
        <f t="shared" ref="M40:M66" si="23">(L40-K40)/K40</f>
        <v>0.26331022889816913</v>
      </c>
      <c r="O40" s="361">
        <f t="shared" ref="O40:O65" si="24">B40/$B$66</f>
        <v>4.6982092797413597E-2</v>
      </c>
      <c r="P40" s="362">
        <f t="shared" ref="P40:P65" si="25">G40/$G$66</f>
        <v>0.12110339712326304</v>
      </c>
      <c r="Q40" s="362">
        <f t="shared" ref="Q40:Q65" si="26">K40/$K$66</f>
        <v>0.141994982610365</v>
      </c>
      <c r="R40" s="363">
        <f t="shared" ref="R40:R65" si="27">L40/$L$66</f>
        <v>0.17038981855946417</v>
      </c>
      <c r="T40" s="97">
        <v>2936.0770000000002</v>
      </c>
      <c r="U40" s="61">
        <v>4827.1219999999994</v>
      </c>
      <c r="V40" s="61">
        <v>5009.0689999999995</v>
      </c>
      <c r="W40" s="61">
        <v>6904.8020000000006</v>
      </c>
      <c r="X40" s="61">
        <v>7161.0810000000001</v>
      </c>
      <c r="Y40" s="61">
        <v>9535.0400000000009</v>
      </c>
      <c r="Z40" s="61">
        <v>11601.203</v>
      </c>
      <c r="AA40" s="61">
        <v>13217.092000000001</v>
      </c>
      <c r="AB40" s="61">
        <v>14752.486999999999</v>
      </c>
      <c r="AC40" s="61">
        <v>15863.039999999999</v>
      </c>
      <c r="AD40" s="82">
        <v>19503.736000000001</v>
      </c>
      <c r="AE40" s="42">
        <f t="shared" si="21"/>
        <v>0.22950808924392815</v>
      </c>
      <c r="AG40" s="361">
        <f t="shared" ref="AG40:AG65" si="28">T40/$T$66</f>
        <v>3.9439088777841157E-2</v>
      </c>
      <c r="AH40" s="362">
        <f t="shared" ref="AH40:AH65" si="29">Y40/$Y$66</f>
        <v>0.10382286828073548</v>
      </c>
      <c r="AI40" s="362">
        <f t="shared" ref="AI40:AI65" si="30">AC40/$AC$66</f>
        <v>0.13086312099366756</v>
      </c>
      <c r="AJ40" s="363">
        <f t="shared" ref="AJ40:AJ65" si="31">AD40/$AD$66</f>
        <v>0.15901387495553257</v>
      </c>
      <c r="AL40" s="102">
        <f t="shared" si="22"/>
        <v>1.8724180790744271</v>
      </c>
      <c r="AM40" s="74">
        <f t="shared" si="22"/>
        <v>2.0906397403808965</v>
      </c>
      <c r="AN40" s="74">
        <f t="shared" si="22"/>
        <v>2.1913193625706455</v>
      </c>
      <c r="AO40" s="74">
        <f t="shared" si="22"/>
        <v>2.1736337745469476</v>
      </c>
      <c r="AP40" s="74">
        <f t="shared" si="22"/>
        <v>2.0353515041563504</v>
      </c>
      <c r="AQ40" s="74">
        <f t="shared" si="22"/>
        <v>2.1641909273683777</v>
      </c>
      <c r="AR40" s="74">
        <f t="shared" si="22"/>
        <v>2.1559847461312449</v>
      </c>
      <c r="AS40" s="74">
        <f t="shared" si="22"/>
        <v>2.4626257179658264</v>
      </c>
      <c r="AT40" s="74">
        <f t="shared" si="22"/>
        <v>2.4641788835927718</v>
      </c>
      <c r="AU40" s="74">
        <f t="shared" si="22"/>
        <v>2.377442781452666</v>
      </c>
      <c r="AV40" s="103">
        <f t="shared" si="22"/>
        <v>2.3138300194561761</v>
      </c>
      <c r="AW40" s="42">
        <f t="shared" ref="AW40:AW66" si="32">(AV40-AU40)/AU40</f>
        <v>-2.6756800412929903E-2</v>
      </c>
    </row>
    <row r="41" spans="1:50" ht="20.100000000000001" customHeight="1">
      <c r="A41" s="88" t="s">
        <v>131</v>
      </c>
      <c r="B41" s="90">
        <v>62823.3</v>
      </c>
      <c r="C41" s="61">
        <v>56524.009999999995</v>
      </c>
      <c r="D41" s="61">
        <v>58223.040000000001</v>
      </c>
      <c r="E41" s="61">
        <v>63917.67</v>
      </c>
      <c r="F41" s="61">
        <v>63985.83</v>
      </c>
      <c r="G41" s="61">
        <v>67062.409999999989</v>
      </c>
      <c r="H41" s="61">
        <v>73887.789999999994</v>
      </c>
      <c r="I41" s="61">
        <v>73970.450000000012</v>
      </c>
      <c r="J41" s="61">
        <v>72014.84</v>
      </c>
      <c r="K41" s="61">
        <v>78418.14</v>
      </c>
      <c r="L41" s="82">
        <v>88827</v>
      </c>
      <c r="M41" s="42">
        <f t="shared" si="23"/>
        <v>0.13273535944616896</v>
      </c>
      <c r="O41" s="361">
        <f t="shared" si="24"/>
        <v>0.18822984671189136</v>
      </c>
      <c r="P41" s="362">
        <f t="shared" si="25"/>
        <v>0.18433531064743616</v>
      </c>
      <c r="Q41" s="362">
        <f t="shared" si="26"/>
        <v>0.16688341950492078</v>
      </c>
      <c r="R41" s="363">
        <f t="shared" si="27"/>
        <v>0.17955697353463582</v>
      </c>
      <c r="T41" s="97">
        <v>13320.842000000001</v>
      </c>
      <c r="U41" s="61">
        <v>12546.743</v>
      </c>
      <c r="V41" s="61">
        <v>12768.698</v>
      </c>
      <c r="W41" s="61">
        <v>12907.278</v>
      </c>
      <c r="X41" s="61">
        <v>14791.98</v>
      </c>
      <c r="Y41" s="61">
        <v>15693.986000000001</v>
      </c>
      <c r="Z41" s="61">
        <v>17223.559000000001</v>
      </c>
      <c r="AA41" s="61">
        <v>18021.856</v>
      </c>
      <c r="AB41" s="61">
        <v>16559.019000000004</v>
      </c>
      <c r="AC41" s="61">
        <v>17201.994999999999</v>
      </c>
      <c r="AD41" s="82">
        <v>18557.728999999999</v>
      </c>
      <c r="AE41" s="42">
        <f t="shared" si="21"/>
        <v>7.8812602840542645E-2</v>
      </c>
      <c r="AG41" s="361">
        <f t="shared" si="28"/>
        <v>0.1789332739684944</v>
      </c>
      <c r="AH41" s="362">
        <f t="shared" si="29"/>
        <v>0.17088492982490966</v>
      </c>
      <c r="AI41" s="362">
        <f t="shared" si="30"/>
        <v>0.14190891235333608</v>
      </c>
      <c r="AJ41" s="363">
        <f t="shared" si="31"/>
        <v>0.15130108399050624</v>
      </c>
      <c r="AL41" s="102">
        <f t="shared" si="22"/>
        <v>2.1203664882296853</v>
      </c>
      <c r="AM41" s="74">
        <f t="shared" si="22"/>
        <v>2.2197191954357098</v>
      </c>
      <c r="AN41" s="74">
        <f t="shared" si="22"/>
        <v>2.1930661813605061</v>
      </c>
      <c r="AO41" s="74">
        <f t="shared" si="22"/>
        <v>2.0193599047024087</v>
      </c>
      <c r="AP41" s="74">
        <f t="shared" si="22"/>
        <v>2.3117587128275119</v>
      </c>
      <c r="AQ41" s="74">
        <f t="shared" si="22"/>
        <v>2.3402060856447009</v>
      </c>
      <c r="AR41" s="74">
        <f t="shared" si="22"/>
        <v>2.3310426526493759</v>
      </c>
      <c r="AS41" s="74">
        <f t="shared" si="22"/>
        <v>2.4363588432948555</v>
      </c>
      <c r="AT41" s="74">
        <f t="shared" si="22"/>
        <v>2.2993898202092797</v>
      </c>
      <c r="AU41" s="74">
        <f t="shared" si="22"/>
        <v>2.1936244598507439</v>
      </c>
      <c r="AV41" s="103">
        <f t="shared" si="22"/>
        <v>2.0891991173854798</v>
      </c>
      <c r="AW41" s="42">
        <f t="shared" si="32"/>
        <v>-4.7604019911580184E-2</v>
      </c>
    </row>
    <row r="42" spans="1:50" ht="20.100000000000001" customHeight="1">
      <c r="A42" s="88" t="s">
        <v>140</v>
      </c>
      <c r="B42" s="90">
        <v>39760.44</v>
      </c>
      <c r="C42" s="61">
        <v>48147.3</v>
      </c>
      <c r="D42" s="61">
        <v>46775.77</v>
      </c>
      <c r="E42" s="61">
        <v>28606.489999999998</v>
      </c>
      <c r="F42" s="61">
        <v>23020.11</v>
      </c>
      <c r="G42" s="61">
        <v>18334.02</v>
      </c>
      <c r="H42" s="61">
        <v>19033.25</v>
      </c>
      <c r="I42" s="61">
        <v>36764.630000000005</v>
      </c>
      <c r="J42" s="61">
        <v>38695.990000000005</v>
      </c>
      <c r="K42" s="61">
        <v>43542.789999999994</v>
      </c>
      <c r="L42" s="82">
        <v>69522.09</v>
      </c>
      <c r="M42" s="42">
        <f t="shared" si="23"/>
        <v>0.59663838720486229</v>
      </c>
      <c r="O42" s="361">
        <f t="shared" si="24"/>
        <v>0.11912939190391708</v>
      </c>
      <c r="P42" s="362">
        <f t="shared" si="25"/>
        <v>5.0394957057408291E-2</v>
      </c>
      <c r="Q42" s="362">
        <f t="shared" si="26"/>
        <v>9.2664397421115416E-2</v>
      </c>
      <c r="R42" s="363">
        <f t="shared" si="27"/>
        <v>0.14053357733800048</v>
      </c>
      <c r="T42" s="97">
        <v>9812.884</v>
      </c>
      <c r="U42" s="61">
        <v>10383.837</v>
      </c>
      <c r="V42" s="61">
        <v>10658.048000000001</v>
      </c>
      <c r="W42" s="61">
        <v>6582.2029999999995</v>
      </c>
      <c r="X42" s="61">
        <v>5807.57</v>
      </c>
      <c r="Y42" s="61">
        <v>4685.549</v>
      </c>
      <c r="Z42" s="61">
        <v>5108.2629999999999</v>
      </c>
      <c r="AA42" s="61">
        <v>8555.6909999999989</v>
      </c>
      <c r="AB42" s="61">
        <v>9590.2950000000001</v>
      </c>
      <c r="AC42" s="61">
        <v>11202.913</v>
      </c>
      <c r="AD42" s="82">
        <v>16702.737000000001</v>
      </c>
      <c r="AE42" s="42">
        <f t="shared" si="21"/>
        <v>0.49092802916527162</v>
      </c>
      <c r="AG42" s="361">
        <f t="shared" si="28"/>
        <v>0.1318123479876914</v>
      </c>
      <c r="AH42" s="362">
        <f t="shared" si="29"/>
        <v>5.1018887875659856E-2</v>
      </c>
      <c r="AI42" s="362">
        <f t="shared" si="30"/>
        <v>9.2419117609268547E-2</v>
      </c>
      <c r="AJ42" s="363">
        <f t="shared" si="31"/>
        <v>0.13617734226576628</v>
      </c>
      <c r="AL42" s="102">
        <f t="shared" si="22"/>
        <v>2.4680018631584559</v>
      </c>
      <c r="AM42" s="74">
        <f t="shared" si="22"/>
        <v>2.1566810599971338</v>
      </c>
      <c r="AN42" s="74">
        <f t="shared" si="22"/>
        <v>2.2785403639533892</v>
      </c>
      <c r="AO42" s="74">
        <f t="shared" si="22"/>
        <v>2.3009474423461249</v>
      </c>
      <c r="AP42" s="74">
        <f t="shared" si="22"/>
        <v>2.5228246085705064</v>
      </c>
      <c r="AQ42" s="74">
        <f t="shared" si="22"/>
        <v>2.5556582789808235</v>
      </c>
      <c r="AR42" s="74">
        <f t="shared" si="22"/>
        <v>2.6838627139348246</v>
      </c>
      <c r="AS42" s="74">
        <f t="shared" si="22"/>
        <v>2.3271527552432865</v>
      </c>
      <c r="AT42" s="74">
        <f t="shared" si="22"/>
        <v>2.4783692056980575</v>
      </c>
      <c r="AU42" s="74">
        <f t="shared" si="22"/>
        <v>2.5728514410766978</v>
      </c>
      <c r="AV42" s="103">
        <f t="shared" si="22"/>
        <v>2.402507893534271</v>
      </c>
      <c r="AW42" s="42">
        <f t="shared" si="32"/>
        <v>-6.6208077474982682E-2</v>
      </c>
    </row>
    <row r="43" spans="1:50" ht="20.100000000000001" customHeight="1">
      <c r="A43" s="88" t="s">
        <v>138</v>
      </c>
      <c r="B43" s="90">
        <v>31056.949999999997</v>
      </c>
      <c r="C43" s="61">
        <v>31680.7</v>
      </c>
      <c r="D43" s="61">
        <v>20074.45</v>
      </c>
      <c r="E43" s="61">
        <v>27155.909999999996</v>
      </c>
      <c r="F43" s="61">
        <v>26014.270000000004</v>
      </c>
      <c r="G43" s="61">
        <v>27854.689999999995</v>
      </c>
      <c r="H43" s="61">
        <v>29269.260000000006</v>
      </c>
      <c r="I43" s="61">
        <v>28880.68</v>
      </c>
      <c r="J43" s="61">
        <v>28063.02</v>
      </c>
      <c r="K43" s="61">
        <v>28184.3</v>
      </c>
      <c r="L43" s="82">
        <v>29122.680000000004</v>
      </c>
      <c r="M43" s="42">
        <f t="shared" si="23"/>
        <v>3.3294422781477796E-2</v>
      </c>
      <c r="O43" s="361">
        <f t="shared" si="24"/>
        <v>9.3052178695466073E-2</v>
      </c>
      <c r="P43" s="362">
        <f t="shared" si="25"/>
        <v>7.6564545385977539E-2</v>
      </c>
      <c r="Q43" s="362">
        <f t="shared" si="26"/>
        <v>5.9979647060648698E-2</v>
      </c>
      <c r="R43" s="363">
        <f t="shared" si="27"/>
        <v>5.8869265899081008E-2</v>
      </c>
      <c r="T43" s="97">
        <v>6460.1789999999992</v>
      </c>
      <c r="U43" s="61">
        <v>7255.4250000000002</v>
      </c>
      <c r="V43" s="61">
        <v>5292.6459999999997</v>
      </c>
      <c r="W43" s="61">
        <v>6764.7420000000002</v>
      </c>
      <c r="X43" s="61">
        <v>7126.6930000000002</v>
      </c>
      <c r="Y43" s="61">
        <v>7695.4430000000011</v>
      </c>
      <c r="Z43" s="61">
        <v>8398.1569999999992</v>
      </c>
      <c r="AA43" s="61">
        <v>8785.2839999999997</v>
      </c>
      <c r="AB43" s="61">
        <v>8572.1710000000003</v>
      </c>
      <c r="AC43" s="61">
        <v>8798.8829999999998</v>
      </c>
      <c r="AD43" s="82">
        <v>8833.8850000000002</v>
      </c>
      <c r="AE43" s="42">
        <f t="shared" si="21"/>
        <v>3.9780049353992332E-3</v>
      </c>
      <c r="AG43" s="361">
        <f t="shared" si="28"/>
        <v>8.6776870327905251E-2</v>
      </c>
      <c r="AH43" s="362">
        <f t="shared" si="29"/>
        <v>8.3792303435634027E-2</v>
      </c>
      <c r="AI43" s="362">
        <f t="shared" si="30"/>
        <v>7.2586924740662861E-2</v>
      </c>
      <c r="AJ43" s="363">
        <f t="shared" si="31"/>
        <v>7.2022626063106818E-2</v>
      </c>
      <c r="AL43" s="102">
        <f t="shared" si="22"/>
        <v>2.0801073511726038</v>
      </c>
      <c r="AM43" s="74">
        <f t="shared" si="22"/>
        <v>2.2901719343322591</v>
      </c>
      <c r="AN43" s="74">
        <f t="shared" si="22"/>
        <v>2.6365085967486031</v>
      </c>
      <c r="AO43" s="74">
        <f t="shared" si="22"/>
        <v>2.4910754233608818</v>
      </c>
      <c r="AP43" s="74">
        <f t="shared" si="22"/>
        <v>2.7395321875263074</v>
      </c>
      <c r="AQ43" s="74">
        <f t="shared" si="22"/>
        <v>2.762709978104227</v>
      </c>
      <c r="AR43" s="74">
        <f t="shared" si="22"/>
        <v>2.8692754787787589</v>
      </c>
      <c r="AS43" s="74">
        <f t="shared" si="22"/>
        <v>3.0419242206208441</v>
      </c>
      <c r="AT43" s="74">
        <f t="shared" si="22"/>
        <v>3.0546145781886622</v>
      </c>
      <c r="AU43" s="74">
        <f t="shared" si="22"/>
        <v>3.1219093608853155</v>
      </c>
      <c r="AV43" s="103">
        <f t="shared" si="22"/>
        <v>3.0333351875582877</v>
      </c>
      <c r="AW43" s="42">
        <f t="shared" si="32"/>
        <v>-2.8371795298345812E-2</v>
      </c>
    </row>
    <row r="44" spans="1:50" ht="20.100000000000001" customHeight="1">
      <c r="A44" s="88" t="s">
        <v>137</v>
      </c>
      <c r="B44" s="90">
        <v>19436.37</v>
      </c>
      <c r="C44" s="61">
        <v>17179.72</v>
      </c>
      <c r="D44" s="61">
        <v>16993.740000000002</v>
      </c>
      <c r="E44" s="61">
        <v>19568.509999999998</v>
      </c>
      <c r="F44" s="61">
        <v>16236.129999999997</v>
      </c>
      <c r="G44" s="61">
        <v>18226.18</v>
      </c>
      <c r="H44" s="61">
        <v>23291.65</v>
      </c>
      <c r="I44" s="61">
        <v>22009.179999999997</v>
      </c>
      <c r="J44" s="61">
        <v>23530.699999999997</v>
      </c>
      <c r="K44" s="61">
        <v>21283.300000000003</v>
      </c>
      <c r="L44" s="82">
        <v>26994.239999999998</v>
      </c>
      <c r="M44" s="42">
        <f t="shared" si="23"/>
        <v>0.26832962933379667</v>
      </c>
      <c r="O44" s="361">
        <f t="shared" si="24"/>
        <v>5.8234841941375314E-2</v>
      </c>
      <c r="P44" s="362">
        <f t="shared" si="25"/>
        <v>5.0098535859598378E-2</v>
      </c>
      <c r="Q44" s="362">
        <f t="shared" si="26"/>
        <v>4.529347268819537E-2</v>
      </c>
      <c r="R44" s="363">
        <f t="shared" si="27"/>
        <v>5.4566787545088848E-2</v>
      </c>
      <c r="T44" s="97">
        <v>4478.0859999999993</v>
      </c>
      <c r="U44" s="61">
        <v>4035.054000000001</v>
      </c>
      <c r="V44" s="61">
        <v>4198.6880000000001</v>
      </c>
      <c r="W44" s="61">
        <v>4757.3829999999998</v>
      </c>
      <c r="X44" s="61">
        <v>4133.1009999999997</v>
      </c>
      <c r="Y44" s="61">
        <v>4817.1610000000001</v>
      </c>
      <c r="Z44" s="61">
        <v>6042.7909999999993</v>
      </c>
      <c r="AA44" s="61">
        <v>5847.5310000000009</v>
      </c>
      <c r="AB44" s="61">
        <v>5911.8040000000001</v>
      </c>
      <c r="AC44" s="61">
        <v>5692.4900000000007</v>
      </c>
      <c r="AD44" s="82">
        <v>7299.6989999999987</v>
      </c>
      <c r="AE44" s="42">
        <f t="shared" si="21"/>
        <v>0.28233848456475069</v>
      </c>
      <c r="AG44" s="361">
        <f t="shared" si="28"/>
        <v>6.01522478153017E-2</v>
      </c>
      <c r="AH44" s="362">
        <f t="shared" si="29"/>
        <v>5.2451953215728084E-2</v>
      </c>
      <c r="AI44" s="362">
        <f t="shared" si="30"/>
        <v>4.6960545243865157E-2</v>
      </c>
      <c r="AJ44" s="363">
        <f t="shared" si="31"/>
        <v>5.9514414263965934E-2</v>
      </c>
      <c r="AL44" s="102">
        <f t="shared" si="22"/>
        <v>2.3039723981381295</v>
      </c>
      <c r="AM44" s="74">
        <f t="shared" si="22"/>
        <v>2.348730945556738</v>
      </c>
      <c r="AN44" s="74">
        <f t="shared" si="22"/>
        <v>2.4707262792063429</v>
      </c>
      <c r="AO44" s="74">
        <f t="shared" si="22"/>
        <v>2.4311421768954307</v>
      </c>
      <c r="AP44" s="74">
        <f t="shared" si="22"/>
        <v>2.5456195534280646</v>
      </c>
      <c r="AQ44" s="74">
        <f t="shared" si="22"/>
        <v>2.6429899188968835</v>
      </c>
      <c r="AR44" s="74">
        <f t="shared" si="22"/>
        <v>2.5944022857976994</v>
      </c>
      <c r="AS44" s="74">
        <f t="shared" si="22"/>
        <v>2.6568600011449779</v>
      </c>
      <c r="AT44" s="74">
        <f t="shared" si="22"/>
        <v>2.5123791472416892</v>
      </c>
      <c r="AU44" s="74">
        <f t="shared" si="22"/>
        <v>2.6746275248669145</v>
      </c>
      <c r="AV44" s="103">
        <f t="shared" si="22"/>
        <v>2.7041691116327038</v>
      </c>
      <c r="AW44" s="42">
        <f t="shared" si="32"/>
        <v>1.1045121794018505E-2</v>
      </c>
    </row>
    <row r="45" spans="1:50" ht="20.100000000000001" customHeight="1">
      <c r="A45" s="88" t="s">
        <v>147</v>
      </c>
      <c r="B45" s="90">
        <v>17680.059999999998</v>
      </c>
      <c r="C45" s="61">
        <v>15234.130000000001</v>
      </c>
      <c r="D45" s="61">
        <v>17100.8</v>
      </c>
      <c r="E45" s="61">
        <v>15826.34</v>
      </c>
      <c r="F45" s="61">
        <v>15451.09</v>
      </c>
      <c r="G45" s="61">
        <v>17439.7</v>
      </c>
      <c r="H45" s="61">
        <v>18522.159999999996</v>
      </c>
      <c r="I45" s="61">
        <v>20598.240000000002</v>
      </c>
      <c r="J45" s="61">
        <v>19805.73</v>
      </c>
      <c r="K45" s="61">
        <v>17692.29</v>
      </c>
      <c r="L45" s="82">
        <v>18604.100000000002</v>
      </c>
      <c r="M45" s="42">
        <f t="shared" si="23"/>
        <v>5.1537138493660303E-2</v>
      </c>
      <c r="O45" s="361">
        <f t="shared" si="24"/>
        <v>5.2972622954493662E-2</v>
      </c>
      <c r="P45" s="362">
        <f t="shared" si="25"/>
        <v>4.7936728147677563E-2</v>
      </c>
      <c r="Q45" s="362">
        <f t="shared" si="26"/>
        <v>3.7651362989133824E-2</v>
      </c>
      <c r="R45" s="363">
        <f t="shared" si="27"/>
        <v>3.7606762485907649E-2</v>
      </c>
      <c r="T45" s="97">
        <v>3967.384</v>
      </c>
      <c r="U45" s="61">
        <v>3875.384</v>
      </c>
      <c r="V45" s="61">
        <v>4400.9570000000003</v>
      </c>
      <c r="W45" s="61">
        <v>4206.2089999999998</v>
      </c>
      <c r="X45" s="61">
        <v>4325.59</v>
      </c>
      <c r="Y45" s="61">
        <v>4886.4000000000005</v>
      </c>
      <c r="Z45" s="61">
        <v>5305.3469999999998</v>
      </c>
      <c r="AA45" s="61">
        <v>6112.4480000000003</v>
      </c>
      <c r="AB45" s="61">
        <v>5830.7519999999995</v>
      </c>
      <c r="AC45" s="61">
        <v>5447.8720000000003</v>
      </c>
      <c r="AD45" s="82">
        <v>5804.9809999999989</v>
      </c>
      <c r="AE45" s="42">
        <f t="shared" si="21"/>
        <v>6.5550181795754114E-2</v>
      </c>
      <c r="AG45" s="361">
        <f t="shared" si="28"/>
        <v>5.3292202415599642E-2</v>
      </c>
      <c r="AH45" s="362">
        <f t="shared" si="29"/>
        <v>5.3205866316972536E-2</v>
      </c>
      <c r="AI45" s="362">
        <f t="shared" si="30"/>
        <v>4.494255405609604E-2</v>
      </c>
      <c r="AJ45" s="363">
        <f t="shared" si="31"/>
        <v>4.7327984897521283E-2</v>
      </c>
      <c r="AL45" s="102">
        <f t="shared" si="22"/>
        <v>2.2439878597697067</v>
      </c>
      <c r="AM45" s="74">
        <f t="shared" si="22"/>
        <v>2.5438827159804989</v>
      </c>
      <c r="AN45" s="74">
        <f t="shared" si="22"/>
        <v>2.5735386648577845</v>
      </c>
      <c r="AO45" s="74">
        <f t="shared" si="22"/>
        <v>2.6577269286518552</v>
      </c>
      <c r="AP45" s="74">
        <f t="shared" si="22"/>
        <v>2.7995371200348975</v>
      </c>
      <c r="AQ45" s="74">
        <f t="shared" si="22"/>
        <v>2.801883059915022</v>
      </c>
      <c r="AR45" s="74">
        <f t="shared" si="22"/>
        <v>2.8643241393012482</v>
      </c>
      <c r="AS45" s="74">
        <f t="shared" si="22"/>
        <v>2.9674612976642663</v>
      </c>
      <c r="AT45" s="74">
        <f t="shared" si="22"/>
        <v>2.9439722746902031</v>
      </c>
      <c r="AU45" s="74">
        <f t="shared" si="22"/>
        <v>3.0792350792350791</v>
      </c>
      <c r="AV45" s="103">
        <f t="shared" si="22"/>
        <v>3.1202697254906164</v>
      </c>
      <c r="AW45" s="42">
        <f t="shared" si="32"/>
        <v>1.3326246681279965E-2</v>
      </c>
    </row>
    <row r="46" spans="1:50" ht="20.100000000000001" customHeight="1">
      <c r="A46" s="88" t="s">
        <v>148</v>
      </c>
      <c r="B46" s="90">
        <v>8795.7100000000009</v>
      </c>
      <c r="C46" s="61">
        <v>8088.09</v>
      </c>
      <c r="D46" s="61">
        <v>4592.3100000000004</v>
      </c>
      <c r="E46" s="61">
        <v>4092.44</v>
      </c>
      <c r="F46" s="61">
        <v>3956.69</v>
      </c>
      <c r="G46" s="61">
        <v>5543.98</v>
      </c>
      <c r="H46" s="61">
        <v>4480.6400000000003</v>
      </c>
      <c r="I46" s="61">
        <v>6261.49</v>
      </c>
      <c r="J46" s="61">
        <v>6971.32</v>
      </c>
      <c r="K46" s="61">
        <v>8316.5299999999988</v>
      </c>
      <c r="L46" s="82">
        <v>28121.570000000007</v>
      </c>
      <c r="M46" s="42">
        <f t="shared" si="23"/>
        <v>2.3814066684061754</v>
      </c>
      <c r="O46" s="361">
        <f t="shared" si="24"/>
        <v>2.6353520827817865E-2</v>
      </c>
      <c r="P46" s="362">
        <f t="shared" si="25"/>
        <v>1.5238809275168805E-2</v>
      </c>
      <c r="Q46" s="362">
        <f t="shared" si="26"/>
        <v>1.7698595819988314E-2</v>
      </c>
      <c r="R46" s="363">
        <f t="shared" si="27"/>
        <v>5.6845598750857394E-2</v>
      </c>
      <c r="T46" s="97">
        <v>1889.854</v>
      </c>
      <c r="U46" s="61">
        <v>1841.963</v>
      </c>
      <c r="V46" s="61">
        <v>1285.1119999999999</v>
      </c>
      <c r="W46" s="61">
        <v>1086.1659999999999</v>
      </c>
      <c r="X46" s="61">
        <v>977.15200000000004</v>
      </c>
      <c r="Y46" s="61">
        <v>1506.6380000000004</v>
      </c>
      <c r="Z46" s="61">
        <v>1343.0129999999999</v>
      </c>
      <c r="AA46" s="61">
        <v>1826.9160000000002</v>
      </c>
      <c r="AB46" s="61">
        <v>1701.8200000000002</v>
      </c>
      <c r="AC46" s="61">
        <v>2070.154</v>
      </c>
      <c r="AD46" s="82">
        <v>5344.6320000000014</v>
      </c>
      <c r="AE46" s="42">
        <f t="shared" si="21"/>
        <v>1.5817557534367015</v>
      </c>
      <c r="AG46" s="361">
        <f t="shared" si="28"/>
        <v>2.5385614778889731E-2</v>
      </c>
      <c r="AH46" s="362">
        <f t="shared" si="29"/>
        <v>1.6405120337277111E-2</v>
      </c>
      <c r="AI46" s="362">
        <f t="shared" si="30"/>
        <v>1.7077862337706071E-2</v>
      </c>
      <c r="AJ46" s="363">
        <f t="shared" si="31"/>
        <v>4.357476149858356E-2</v>
      </c>
      <c r="AL46" s="102">
        <f t="shared" si="22"/>
        <v>2.1486088104314489</v>
      </c>
      <c r="AM46" s="74">
        <f t="shared" si="22"/>
        <v>2.2773769826992525</v>
      </c>
      <c r="AN46" s="74">
        <f t="shared" si="22"/>
        <v>2.7983999338023779</v>
      </c>
      <c r="AO46" s="74">
        <f t="shared" si="22"/>
        <v>2.6540792290174076</v>
      </c>
      <c r="AP46" s="74">
        <f t="shared" si="22"/>
        <v>2.4696198084762768</v>
      </c>
      <c r="AQ46" s="74">
        <f t="shared" si="22"/>
        <v>2.717610813891826</v>
      </c>
      <c r="AR46" s="74">
        <f t="shared" si="22"/>
        <v>2.9973686794743601</v>
      </c>
      <c r="AS46" s="74">
        <f t="shared" si="22"/>
        <v>2.9177016971998682</v>
      </c>
      <c r="AT46" s="74">
        <f t="shared" si="22"/>
        <v>2.4411732641737864</v>
      </c>
      <c r="AU46" s="74">
        <f t="shared" si="22"/>
        <v>2.4892040310081249</v>
      </c>
      <c r="AV46" s="103">
        <f t="shared" si="22"/>
        <v>1.9005453820679286</v>
      </c>
      <c r="AW46" s="42">
        <f t="shared" si="32"/>
        <v>-0.23648469213742607</v>
      </c>
    </row>
    <row r="47" spans="1:50" ht="20.100000000000001" customHeight="1">
      <c r="A47" s="88" t="s">
        <v>144</v>
      </c>
      <c r="B47" s="90">
        <v>7708.4900000000007</v>
      </c>
      <c r="C47" s="61">
        <v>10013.18</v>
      </c>
      <c r="D47" s="61">
        <v>10000.280000000001</v>
      </c>
      <c r="E47" s="61">
        <v>4397.05</v>
      </c>
      <c r="F47" s="61">
        <v>6485.2499999999982</v>
      </c>
      <c r="G47" s="61">
        <v>6842.6200000000008</v>
      </c>
      <c r="H47" s="61">
        <v>7128.1000000000013</v>
      </c>
      <c r="I47" s="61">
        <v>13997.86</v>
      </c>
      <c r="J47" s="61">
        <v>11521.840000000002</v>
      </c>
      <c r="K47" s="61">
        <v>10076.430000000002</v>
      </c>
      <c r="L47" s="82">
        <v>15184.64</v>
      </c>
      <c r="M47" s="42">
        <f t="shared" si="23"/>
        <v>0.50694640859907691</v>
      </c>
      <c r="O47" s="361">
        <f t="shared" si="24"/>
        <v>2.3096015189908004E-2</v>
      </c>
      <c r="P47" s="362">
        <f t="shared" si="25"/>
        <v>1.8808397779655695E-2</v>
      </c>
      <c r="Q47" s="362">
        <f t="shared" si="26"/>
        <v>2.1443878862747436E-2</v>
      </c>
      <c r="R47" s="363">
        <f t="shared" si="27"/>
        <v>3.0694586134992426E-2</v>
      </c>
      <c r="T47" s="97">
        <v>1529.8809999999999</v>
      </c>
      <c r="U47" s="61">
        <v>1581.624</v>
      </c>
      <c r="V47" s="61">
        <v>1418.5050000000001</v>
      </c>
      <c r="W47" s="61">
        <v>1478.9619999999998</v>
      </c>
      <c r="X47" s="61">
        <v>2121.3320000000003</v>
      </c>
      <c r="Y47" s="61">
        <v>2252.6059999999998</v>
      </c>
      <c r="Z47" s="61">
        <v>2673.7120000000004</v>
      </c>
      <c r="AA47" s="61">
        <v>3938.8940000000007</v>
      </c>
      <c r="AB47" s="61">
        <v>3300.9830000000002</v>
      </c>
      <c r="AC47" s="61">
        <v>3224.875</v>
      </c>
      <c r="AD47" s="82">
        <v>4771.1819999999998</v>
      </c>
      <c r="AE47" s="42">
        <f t="shared" si="21"/>
        <v>0.47949362378386751</v>
      </c>
      <c r="AG47" s="361">
        <f t="shared" si="28"/>
        <v>2.0550248708917512E-2</v>
      </c>
      <c r="AH47" s="362">
        <f t="shared" si="29"/>
        <v>2.4527638691226712E-2</v>
      </c>
      <c r="AI47" s="362">
        <f t="shared" si="30"/>
        <v>2.6603804019560796E-2</v>
      </c>
      <c r="AJ47" s="363">
        <f t="shared" si="31"/>
        <v>3.8899426137540404E-2</v>
      </c>
      <c r="AL47" s="102">
        <f t="shared" si="22"/>
        <v>1.984670149406693</v>
      </c>
      <c r="AM47" s="74">
        <f t="shared" si="22"/>
        <v>1.5795421634286011</v>
      </c>
      <c r="AN47" s="74">
        <f t="shared" si="22"/>
        <v>1.4184652829720767</v>
      </c>
      <c r="AO47" s="74">
        <f t="shared" si="22"/>
        <v>3.3635323682923772</v>
      </c>
      <c r="AP47" s="74">
        <f t="shared" si="22"/>
        <v>3.2710103696850563</v>
      </c>
      <c r="AQ47" s="74">
        <f t="shared" si="22"/>
        <v>3.2920226462963011</v>
      </c>
      <c r="AR47" s="74">
        <f t="shared" si="22"/>
        <v>3.750946254962753</v>
      </c>
      <c r="AS47" s="74">
        <f t="shared" si="22"/>
        <v>2.81392584295028</v>
      </c>
      <c r="AT47" s="74">
        <f t="shared" si="22"/>
        <v>2.8649790311269725</v>
      </c>
      <c r="AU47" s="74">
        <f t="shared" si="22"/>
        <v>3.200414234009465</v>
      </c>
      <c r="AV47" s="103">
        <f t="shared" si="22"/>
        <v>3.1421107118772658</v>
      </c>
      <c r="AW47" s="42">
        <f t="shared" si="32"/>
        <v>-1.8217492446019043E-2</v>
      </c>
    </row>
    <row r="48" spans="1:50" ht="20.100000000000001" customHeight="1">
      <c r="A48" s="88" t="s">
        <v>143</v>
      </c>
      <c r="B48" s="90">
        <v>16672.91</v>
      </c>
      <c r="C48" s="61">
        <v>14230.31</v>
      </c>
      <c r="D48" s="61">
        <v>9334.86</v>
      </c>
      <c r="E48" s="61">
        <v>8682.1799999999985</v>
      </c>
      <c r="F48" s="61">
        <v>11499.79</v>
      </c>
      <c r="G48" s="61">
        <v>10463.040000000001</v>
      </c>
      <c r="H48" s="61">
        <v>11500.519999999999</v>
      </c>
      <c r="I48" s="61">
        <v>10364.27</v>
      </c>
      <c r="J48" s="61">
        <v>9521.58</v>
      </c>
      <c r="K48" s="61">
        <v>7292.0099999999993</v>
      </c>
      <c r="L48" s="82">
        <v>8852.880000000001</v>
      </c>
      <c r="M48" s="42">
        <f t="shared" si="23"/>
        <v>0.21405209263289571</v>
      </c>
      <c r="O48" s="361">
        <f t="shared" si="24"/>
        <v>4.9955021362156404E-2</v>
      </c>
      <c r="P48" s="362">
        <f t="shared" si="25"/>
        <v>2.875989289255413E-2</v>
      </c>
      <c r="Q48" s="362">
        <f t="shared" si="26"/>
        <v>1.55182916078356E-2</v>
      </c>
      <c r="R48" s="363">
        <f t="shared" si="27"/>
        <v>1.7895418508621332E-2</v>
      </c>
      <c r="T48" s="97">
        <v>3040.0899999999997</v>
      </c>
      <c r="U48" s="61">
        <v>3033.6129999999994</v>
      </c>
      <c r="V48" s="61">
        <v>2156.1419999999998</v>
      </c>
      <c r="W48" s="61">
        <v>2259.2370000000001</v>
      </c>
      <c r="X48" s="61">
        <v>3137.9659999999994</v>
      </c>
      <c r="Y48" s="61">
        <v>2990.3780000000002</v>
      </c>
      <c r="Z48" s="61">
        <v>3469.6719999999996</v>
      </c>
      <c r="AA48" s="61">
        <v>3339.7849999999999</v>
      </c>
      <c r="AB48" s="61">
        <v>3175.1959999999999</v>
      </c>
      <c r="AC48" s="61">
        <v>2666.7599999999998</v>
      </c>
      <c r="AD48" s="82">
        <v>3235.3</v>
      </c>
      <c r="AE48" s="42">
        <f t="shared" si="21"/>
        <v>0.21319503817366409</v>
      </c>
      <c r="AG48" s="361">
        <f t="shared" si="28"/>
        <v>4.0836251706827545E-2</v>
      </c>
      <c r="AH48" s="362">
        <f t="shared" si="29"/>
        <v>3.2560914396123054E-2</v>
      </c>
      <c r="AI48" s="362">
        <f t="shared" si="30"/>
        <v>2.1999600110765207E-2</v>
      </c>
      <c r="AJ48" s="363">
        <f t="shared" si="31"/>
        <v>2.6377386857760716E-2</v>
      </c>
      <c r="AL48" s="102">
        <f t="shared" si="22"/>
        <v>1.8233709652364221</v>
      </c>
      <c r="AM48" s="74">
        <f t="shared" si="22"/>
        <v>2.1317968477144906</v>
      </c>
      <c r="AN48" s="74">
        <f t="shared" si="22"/>
        <v>2.3097743297703444</v>
      </c>
      <c r="AO48" s="74">
        <f t="shared" si="22"/>
        <v>2.6021540672964627</v>
      </c>
      <c r="AP48" s="74">
        <f t="shared" si="22"/>
        <v>2.7287159156819381</v>
      </c>
      <c r="AQ48" s="74">
        <f t="shared" si="22"/>
        <v>2.8580393461173808</v>
      </c>
      <c r="AR48" s="74">
        <f t="shared" si="22"/>
        <v>3.0169696674585151</v>
      </c>
      <c r="AS48" s="74">
        <f t="shared" si="22"/>
        <v>3.2224025425813876</v>
      </c>
      <c r="AT48" s="74">
        <f t="shared" si="22"/>
        <v>3.3347364618057087</v>
      </c>
      <c r="AU48" s="74">
        <f t="shared" si="22"/>
        <v>3.6570986600402362</v>
      </c>
      <c r="AV48" s="103">
        <f t="shared" si="22"/>
        <v>3.6545169481569841</v>
      </c>
      <c r="AW48" s="42">
        <f t="shared" si="32"/>
        <v>-7.0594537452912595E-4</v>
      </c>
    </row>
    <row r="49" spans="1:49" ht="20.100000000000001" customHeight="1">
      <c r="A49" s="88" t="s">
        <v>154</v>
      </c>
      <c r="B49" s="90">
        <v>1794.2500000000002</v>
      </c>
      <c r="C49" s="61">
        <v>1573.8600000000001</v>
      </c>
      <c r="D49" s="61">
        <v>1553.26</v>
      </c>
      <c r="E49" s="61">
        <v>1623.2300000000002</v>
      </c>
      <c r="F49" s="61">
        <v>1765.3999999999999</v>
      </c>
      <c r="G49" s="61">
        <v>3557.5</v>
      </c>
      <c r="H49" s="61">
        <v>4322.7000000000007</v>
      </c>
      <c r="I49" s="61">
        <v>5204.9500000000007</v>
      </c>
      <c r="J49" s="61">
        <v>5962.41</v>
      </c>
      <c r="K49" s="61">
        <v>3906.04</v>
      </c>
      <c r="L49" s="82">
        <v>7889.1900000000005</v>
      </c>
      <c r="M49" s="42">
        <f t="shared" si="23"/>
        <v>1.0197412212880566</v>
      </c>
      <c r="O49" s="361">
        <f t="shared" si="24"/>
        <v>5.3758940148449872E-3</v>
      </c>
      <c r="P49" s="362">
        <f t="shared" si="25"/>
        <v>9.7785460980041473E-3</v>
      </c>
      <c r="Q49" s="362">
        <f t="shared" si="26"/>
        <v>8.3125321758843133E-3</v>
      </c>
      <c r="R49" s="363">
        <f t="shared" si="27"/>
        <v>1.5947393022838929E-2</v>
      </c>
      <c r="T49" s="97">
        <v>511.35100000000006</v>
      </c>
      <c r="U49" s="61">
        <v>474.09299999999996</v>
      </c>
      <c r="V49" s="61">
        <v>464.80499999999995</v>
      </c>
      <c r="W49" s="61">
        <v>419.09199999999998</v>
      </c>
      <c r="X49" s="61">
        <v>507.31599999999992</v>
      </c>
      <c r="Y49" s="61">
        <v>964.45500000000004</v>
      </c>
      <c r="Z49" s="61">
        <v>1105.22</v>
      </c>
      <c r="AA49" s="61">
        <v>1436.6869999999999</v>
      </c>
      <c r="AB49" s="61">
        <v>1800.4469999999999</v>
      </c>
      <c r="AC49" s="61">
        <v>1194.4880000000001</v>
      </c>
      <c r="AD49" s="82">
        <v>2220.9050000000002</v>
      </c>
      <c r="AE49" s="42">
        <f t="shared" si="21"/>
        <v>0.85929452619030089</v>
      </c>
      <c r="AG49" s="361">
        <f t="shared" si="28"/>
        <v>6.8687631440312548E-3</v>
      </c>
      <c r="AH49" s="362">
        <f t="shared" si="29"/>
        <v>1.0501527463722933E-2</v>
      </c>
      <c r="AI49" s="362">
        <f t="shared" si="30"/>
        <v>9.8540019863458707E-3</v>
      </c>
      <c r="AJ49" s="363">
        <f t="shared" si="31"/>
        <v>1.8107028825560246E-2</v>
      </c>
      <c r="AL49" s="102">
        <f t="shared" si="22"/>
        <v>2.8499428730667411</v>
      </c>
      <c r="AM49" s="74">
        <f t="shared" si="22"/>
        <v>3.012294613243871</v>
      </c>
      <c r="AN49" s="74">
        <f t="shared" si="22"/>
        <v>2.9924481413285604</v>
      </c>
      <c r="AO49" s="74">
        <f t="shared" si="22"/>
        <v>2.5818399117808317</v>
      </c>
      <c r="AP49" s="74">
        <f t="shared" si="22"/>
        <v>2.8736603602582984</v>
      </c>
      <c r="AQ49" s="74">
        <f t="shared" si="22"/>
        <v>2.7110470836261418</v>
      </c>
      <c r="AR49" s="74">
        <f t="shared" si="22"/>
        <v>2.5567816411039397</v>
      </c>
      <c r="AS49" s="74">
        <f t="shared" si="22"/>
        <v>2.760232086763561</v>
      </c>
      <c r="AT49" s="74">
        <f t="shared" si="22"/>
        <v>3.0196631898846271</v>
      </c>
      <c r="AU49" s="74">
        <f t="shared" si="22"/>
        <v>3.0580536809658887</v>
      </c>
      <c r="AV49" s="103">
        <f t="shared" si="22"/>
        <v>2.8151242396240934</v>
      </c>
      <c r="AW49" s="42">
        <f t="shared" si="32"/>
        <v>-7.9439233802156742E-2</v>
      </c>
    </row>
    <row r="50" spans="1:49" ht="20.100000000000001" customHeight="1">
      <c r="A50" s="88" t="s">
        <v>160</v>
      </c>
      <c r="B50" s="90">
        <v>192.43</v>
      </c>
      <c r="C50" s="61">
        <v>622.56999999999994</v>
      </c>
      <c r="D50" s="61">
        <v>444.74</v>
      </c>
      <c r="E50" s="61">
        <v>635.07999999999993</v>
      </c>
      <c r="F50" s="61">
        <v>1234.9700000000003</v>
      </c>
      <c r="G50" s="61">
        <v>776.67000000000007</v>
      </c>
      <c r="H50" s="61">
        <v>2224.96</v>
      </c>
      <c r="I50" s="61">
        <v>2801.08</v>
      </c>
      <c r="J50" s="61">
        <v>1788.76</v>
      </c>
      <c r="K50" s="61">
        <v>2660.34</v>
      </c>
      <c r="L50" s="82">
        <v>3106.18</v>
      </c>
      <c r="M50" s="42">
        <f t="shared" si="23"/>
        <v>0.16758760158475972</v>
      </c>
      <c r="O50" s="361">
        <f t="shared" si="24"/>
        <v>5.7655470824947519E-4</v>
      </c>
      <c r="P50" s="362">
        <f t="shared" si="25"/>
        <v>2.1348428384924474E-3</v>
      </c>
      <c r="Q50" s="362">
        <f t="shared" si="26"/>
        <v>5.6615297971326656E-3</v>
      </c>
      <c r="R50" s="363">
        <f t="shared" si="27"/>
        <v>6.2789048380989462E-3</v>
      </c>
      <c r="T50" s="97">
        <v>54.218000000000004</v>
      </c>
      <c r="U50" s="61">
        <v>160.07</v>
      </c>
      <c r="V50" s="61">
        <v>116.86699999999999</v>
      </c>
      <c r="W50" s="61">
        <v>174.922</v>
      </c>
      <c r="X50" s="61">
        <v>338.50300000000004</v>
      </c>
      <c r="Y50" s="61">
        <v>225.90600000000001</v>
      </c>
      <c r="Z50" s="61">
        <v>621.74900000000002</v>
      </c>
      <c r="AA50" s="61">
        <v>806.52399999999989</v>
      </c>
      <c r="AB50" s="61">
        <v>508.80100000000004</v>
      </c>
      <c r="AC50" s="61">
        <v>725.11699999999996</v>
      </c>
      <c r="AD50" s="82">
        <v>791.01</v>
      </c>
      <c r="AE50" s="42">
        <f t="shared" si="21"/>
        <v>9.0872231653650423E-2</v>
      </c>
      <c r="AG50" s="361">
        <f t="shared" si="28"/>
        <v>7.2828761485376305E-4</v>
      </c>
      <c r="AH50" s="362">
        <f t="shared" si="29"/>
        <v>2.4597913466359684E-3</v>
      </c>
      <c r="AI50" s="362">
        <f t="shared" si="30"/>
        <v>5.9818971461690343E-3</v>
      </c>
      <c r="AJ50" s="363">
        <f t="shared" si="31"/>
        <v>6.4491010967629896E-3</v>
      </c>
      <c r="AL50" s="102">
        <f t="shared" si="22"/>
        <v>2.817544041989295</v>
      </c>
      <c r="AM50" s="74">
        <f t="shared" si="22"/>
        <v>2.571116500955716</v>
      </c>
      <c r="AN50" s="74">
        <f t="shared" si="22"/>
        <v>2.6277600395736833</v>
      </c>
      <c r="AO50" s="74">
        <f t="shared" si="22"/>
        <v>2.7543301631290551</v>
      </c>
      <c r="AP50" s="74">
        <f t="shared" si="22"/>
        <v>2.7409815623051568</v>
      </c>
      <c r="AQ50" s="74">
        <f t="shared" si="22"/>
        <v>2.9086484607362202</v>
      </c>
      <c r="AR50" s="74">
        <f t="shared" si="22"/>
        <v>2.7944277649935279</v>
      </c>
      <c r="AS50" s="74">
        <f t="shared" si="22"/>
        <v>2.8793322575577989</v>
      </c>
      <c r="AT50" s="74">
        <f t="shared" si="22"/>
        <v>2.8444341331425123</v>
      </c>
      <c r="AU50" s="74">
        <f t="shared" si="22"/>
        <v>2.7256553673590589</v>
      </c>
      <c r="AV50" s="103">
        <f t="shared" si="22"/>
        <v>2.5465684538565054</v>
      </c>
      <c r="AW50" s="42">
        <f t="shared" si="32"/>
        <v>-6.5704166288665572E-2</v>
      </c>
    </row>
    <row r="51" spans="1:49" ht="20.100000000000001" customHeight="1">
      <c r="A51" s="88" t="s">
        <v>156</v>
      </c>
      <c r="B51" s="90">
        <v>398.71999999999997</v>
      </c>
      <c r="C51" s="61">
        <v>399.83</v>
      </c>
      <c r="D51" s="61">
        <v>218.82000000000002</v>
      </c>
      <c r="E51" s="61">
        <v>346.32</v>
      </c>
      <c r="F51" s="61">
        <v>472.75</v>
      </c>
      <c r="G51" s="61">
        <v>763.89999999999986</v>
      </c>
      <c r="H51" s="61">
        <v>2887.5499999999997</v>
      </c>
      <c r="I51" s="61">
        <v>5200.7000000000007</v>
      </c>
      <c r="J51" s="61">
        <v>4345.57</v>
      </c>
      <c r="K51" s="61">
        <v>9263.9800000000014</v>
      </c>
      <c r="L51" s="82">
        <v>2949.8000000000006</v>
      </c>
      <c r="M51" s="42">
        <f t="shared" si="23"/>
        <v>-0.68158394124339639</v>
      </c>
      <c r="O51" s="361">
        <f t="shared" si="24"/>
        <v>1.1946364562346345E-3</v>
      </c>
      <c r="P51" s="362">
        <f t="shared" si="25"/>
        <v>2.0997417749164769E-3</v>
      </c>
      <c r="Q51" s="362">
        <f t="shared" si="26"/>
        <v>1.9714885619898613E-2</v>
      </c>
      <c r="R51" s="363">
        <f t="shared" si="27"/>
        <v>5.9627946517665674E-3</v>
      </c>
      <c r="T51" s="97">
        <v>95.219000000000008</v>
      </c>
      <c r="U51" s="61">
        <v>109.12299999999999</v>
      </c>
      <c r="V51" s="61">
        <v>67.211999999999989</v>
      </c>
      <c r="W51" s="61">
        <v>84.929000000000002</v>
      </c>
      <c r="X51" s="61">
        <v>140.10900000000001</v>
      </c>
      <c r="Y51" s="61">
        <v>231.232</v>
      </c>
      <c r="Z51" s="61">
        <v>602.37799999999993</v>
      </c>
      <c r="AA51" s="61">
        <v>1067.47</v>
      </c>
      <c r="AB51" s="61">
        <v>909.72400000000016</v>
      </c>
      <c r="AC51" s="61">
        <v>1981.424</v>
      </c>
      <c r="AD51" s="82">
        <v>727.09699999999998</v>
      </c>
      <c r="AE51" s="42">
        <f t="shared" si="21"/>
        <v>-0.63304320529074043</v>
      </c>
      <c r="AG51" s="361">
        <f t="shared" si="28"/>
        <v>1.2790368216968619E-3</v>
      </c>
      <c r="AH51" s="362">
        <f t="shared" si="29"/>
        <v>2.5177838245346662E-3</v>
      </c>
      <c r="AI51" s="362">
        <f t="shared" si="30"/>
        <v>1.6345878762945611E-2</v>
      </c>
      <c r="AJ51" s="363">
        <f t="shared" si="31"/>
        <v>5.9280186851659016E-3</v>
      </c>
      <c r="AL51" s="102">
        <f t="shared" si="22"/>
        <v>2.3881169743178172</v>
      </c>
      <c r="AM51" s="74">
        <f t="shared" si="22"/>
        <v>2.7292349248430581</v>
      </c>
      <c r="AN51" s="74">
        <f t="shared" si="22"/>
        <v>3.0715656704140382</v>
      </c>
      <c r="AO51" s="74">
        <f t="shared" si="22"/>
        <v>2.4523273273273274</v>
      </c>
      <c r="AP51" s="74">
        <f t="shared" si="22"/>
        <v>2.9637017451084087</v>
      </c>
      <c r="AQ51" s="74">
        <f t="shared" si="22"/>
        <v>3.0269930619191001</v>
      </c>
      <c r="AR51" s="74">
        <f t="shared" si="22"/>
        <v>2.0861214524423817</v>
      </c>
      <c r="AS51" s="74">
        <f t="shared" si="22"/>
        <v>2.0525506181860131</v>
      </c>
      <c r="AT51" s="74">
        <f t="shared" si="22"/>
        <v>2.0934514919791885</v>
      </c>
      <c r="AU51" s="74">
        <f t="shared" si="22"/>
        <v>2.1388474500160832</v>
      </c>
      <c r="AV51" s="103">
        <f t="shared" si="22"/>
        <v>2.4649027052681531</v>
      </c>
      <c r="AW51" s="42">
        <f t="shared" si="32"/>
        <v>0.15244437149999554</v>
      </c>
    </row>
    <row r="52" spans="1:49" ht="20.100000000000001" customHeight="1">
      <c r="A52" s="88" t="s">
        <v>157</v>
      </c>
      <c r="B52" s="90">
        <v>1002.6600000000001</v>
      </c>
      <c r="C52" s="61">
        <v>1300.6000000000001</v>
      </c>
      <c r="D52" s="61">
        <v>1298.43</v>
      </c>
      <c r="E52" s="61">
        <v>1414.3700000000001</v>
      </c>
      <c r="F52" s="61">
        <v>1703.65</v>
      </c>
      <c r="G52" s="61">
        <v>1432.85</v>
      </c>
      <c r="H52" s="61">
        <v>2591.7600000000002</v>
      </c>
      <c r="I52" s="61">
        <v>3273.21</v>
      </c>
      <c r="J52" s="61">
        <v>2155.25</v>
      </c>
      <c r="K52" s="61">
        <v>1134.69</v>
      </c>
      <c r="L52" s="82">
        <v>2047.09</v>
      </c>
      <c r="M52" s="42">
        <f t="shared" si="23"/>
        <v>0.80409627299086073</v>
      </c>
      <c r="O52" s="361">
        <f t="shared" si="24"/>
        <v>3.0041487490174027E-3</v>
      </c>
      <c r="P52" s="362">
        <f t="shared" si="25"/>
        <v>3.9384932611455353E-3</v>
      </c>
      <c r="Q52" s="362">
        <f t="shared" si="26"/>
        <v>2.4147594839413248E-3</v>
      </c>
      <c r="R52" s="363">
        <f t="shared" si="27"/>
        <v>4.1380355629821747E-3</v>
      </c>
      <c r="T52" s="97">
        <v>368.77199999999999</v>
      </c>
      <c r="U52" s="61">
        <v>459.33799999999997</v>
      </c>
      <c r="V52" s="61">
        <v>457.07799999999997</v>
      </c>
      <c r="W52" s="61">
        <v>539.40099999999995</v>
      </c>
      <c r="X52" s="61">
        <v>695.73199999999997</v>
      </c>
      <c r="Y52" s="61">
        <v>619.798</v>
      </c>
      <c r="Z52" s="61">
        <v>939.54800000000012</v>
      </c>
      <c r="AA52" s="61">
        <v>1168.867</v>
      </c>
      <c r="AB52" s="61">
        <v>726.75900000000001</v>
      </c>
      <c r="AC52" s="61">
        <v>471.05200000000002</v>
      </c>
      <c r="AD52" s="82">
        <v>672.47699999999998</v>
      </c>
      <c r="AE52" s="42">
        <f t="shared" si="21"/>
        <v>0.42760671857884042</v>
      </c>
      <c r="AG52" s="361">
        <f t="shared" si="28"/>
        <v>4.953559340161051E-3</v>
      </c>
      <c r="AH52" s="362">
        <f t="shared" si="29"/>
        <v>6.7487085648999141E-3</v>
      </c>
      <c r="AI52" s="362">
        <f t="shared" si="30"/>
        <v>3.8859723527337191E-3</v>
      </c>
      <c r="AJ52" s="363">
        <f t="shared" si="31"/>
        <v>5.4827020622342133E-3</v>
      </c>
      <c r="AL52" s="102">
        <f t="shared" si="22"/>
        <v>3.677936688408832</v>
      </c>
      <c r="AM52" s="74">
        <f t="shared" si="22"/>
        <v>3.5317391972935566</v>
      </c>
      <c r="AN52" s="74">
        <f t="shared" si="22"/>
        <v>3.5202359772956564</v>
      </c>
      <c r="AO52" s="74">
        <f t="shared" si="22"/>
        <v>3.8137191823921595</v>
      </c>
      <c r="AP52" s="74">
        <f t="shared" si="22"/>
        <v>4.0837730754556389</v>
      </c>
      <c r="AQ52" s="74">
        <f t="shared" si="22"/>
        <v>4.3256307359458424</v>
      </c>
      <c r="AR52" s="74">
        <f t="shared" si="22"/>
        <v>3.6251350433682132</v>
      </c>
      <c r="AS52" s="74">
        <f t="shared" si="22"/>
        <v>3.5710113313841765</v>
      </c>
      <c r="AT52" s="74">
        <f t="shared" si="22"/>
        <v>3.3720403665468046</v>
      </c>
      <c r="AU52" s="74">
        <f t="shared" si="22"/>
        <v>4.1513717402991119</v>
      </c>
      <c r="AV52" s="103">
        <f t="shared" si="22"/>
        <v>3.2850387623406885</v>
      </c>
      <c r="AW52" s="42">
        <f t="shared" si="32"/>
        <v>-0.20868595542735063</v>
      </c>
    </row>
    <row r="53" spans="1:49" ht="20.100000000000001" customHeight="1">
      <c r="A53" s="88" t="s">
        <v>158</v>
      </c>
      <c r="B53" s="90">
        <v>1266.04</v>
      </c>
      <c r="C53" s="61">
        <v>823.96</v>
      </c>
      <c r="D53" s="61">
        <v>788.43</v>
      </c>
      <c r="E53" s="61">
        <v>816.06</v>
      </c>
      <c r="F53" s="61">
        <v>1172.6299999999999</v>
      </c>
      <c r="G53" s="61">
        <v>2065.46</v>
      </c>
      <c r="H53" s="61">
        <v>2457.81</v>
      </c>
      <c r="I53" s="61">
        <v>1781.02</v>
      </c>
      <c r="J53" s="61">
        <v>1566.02</v>
      </c>
      <c r="K53" s="61">
        <v>2449.2200000000003</v>
      </c>
      <c r="L53" s="82">
        <v>1890.08</v>
      </c>
      <c r="M53" s="42">
        <f t="shared" si="23"/>
        <v>-0.22829308922840752</v>
      </c>
      <c r="O53" s="361">
        <f t="shared" si="24"/>
        <v>3.7932823511519281E-3</v>
      </c>
      <c r="P53" s="362">
        <f t="shared" si="25"/>
        <v>5.6773565210354593E-3</v>
      </c>
      <c r="Q53" s="362">
        <f t="shared" si="26"/>
        <v>5.2122405443414252E-3</v>
      </c>
      <c r="R53" s="363">
        <f t="shared" si="27"/>
        <v>3.8206518799277747E-3</v>
      </c>
      <c r="T53" s="97">
        <v>157.56499999999997</v>
      </c>
      <c r="U53" s="61">
        <v>217.50299999999999</v>
      </c>
      <c r="V53" s="61">
        <v>191.619</v>
      </c>
      <c r="W53" s="61">
        <v>247.32599999999999</v>
      </c>
      <c r="X53" s="61">
        <v>276.43299999999999</v>
      </c>
      <c r="Y53" s="61">
        <v>616.80099999999993</v>
      </c>
      <c r="Z53" s="61">
        <v>741.15</v>
      </c>
      <c r="AA53" s="61">
        <v>517.58800000000008</v>
      </c>
      <c r="AB53" s="61">
        <v>445.52499999999998</v>
      </c>
      <c r="AC53" s="61">
        <v>680.447</v>
      </c>
      <c r="AD53" s="82">
        <v>625.351</v>
      </c>
      <c r="AE53" s="42">
        <f t="shared" si="21"/>
        <v>-8.0970303344713113E-2</v>
      </c>
      <c r="AG53" s="361">
        <f t="shared" si="28"/>
        <v>2.1165044456533466E-3</v>
      </c>
      <c r="AH53" s="362">
        <f t="shared" si="29"/>
        <v>6.7160755464503461E-3</v>
      </c>
      <c r="AI53" s="362">
        <f t="shared" si="30"/>
        <v>5.6133892425902047E-3</v>
      </c>
      <c r="AJ53" s="363">
        <f t="shared" si="31"/>
        <v>5.0984839887761625E-3</v>
      </c>
      <c r="AL53" s="102">
        <f t="shared" si="22"/>
        <v>1.2445499352311142</v>
      </c>
      <c r="AM53" s="74">
        <f t="shared" si="22"/>
        <v>2.6397276566823629</v>
      </c>
      <c r="AN53" s="74">
        <f t="shared" si="22"/>
        <v>2.4303869715764241</v>
      </c>
      <c r="AO53" s="74">
        <f t="shared" si="22"/>
        <v>3.0307330343357108</v>
      </c>
      <c r="AP53" s="74">
        <f t="shared" si="22"/>
        <v>2.3573761544562224</v>
      </c>
      <c r="AQ53" s="74">
        <f t="shared" si="22"/>
        <v>2.9862645609210539</v>
      </c>
      <c r="AR53" s="74">
        <f t="shared" si="22"/>
        <v>3.0154893990991982</v>
      </c>
      <c r="AS53" s="74">
        <f t="shared" si="22"/>
        <v>2.906132440960798</v>
      </c>
      <c r="AT53" s="74">
        <f t="shared" si="22"/>
        <v>2.8449508946245894</v>
      </c>
      <c r="AU53" s="74">
        <f t="shared" si="22"/>
        <v>2.7782191881496967</v>
      </c>
      <c r="AV53" s="103">
        <f t="shared" si="22"/>
        <v>3.3085954033691696</v>
      </c>
      <c r="AW53" s="42">
        <f t="shared" si="32"/>
        <v>0.19090510118199319</v>
      </c>
    </row>
    <row r="54" spans="1:49" ht="20.100000000000001" customHeight="1">
      <c r="A54" s="88" t="s">
        <v>159</v>
      </c>
      <c r="B54" s="90">
        <v>137.28</v>
      </c>
      <c r="C54" s="61">
        <v>159.90999999999997</v>
      </c>
      <c r="D54" s="61">
        <v>227.3</v>
      </c>
      <c r="E54" s="61">
        <v>479.22999999999996</v>
      </c>
      <c r="F54" s="61">
        <v>474.08999999999992</v>
      </c>
      <c r="G54" s="61">
        <v>735.71</v>
      </c>
      <c r="H54" s="61">
        <v>611.83999999999992</v>
      </c>
      <c r="I54" s="61">
        <v>1110.3600000000001</v>
      </c>
      <c r="J54" s="61">
        <v>1311.98</v>
      </c>
      <c r="K54" s="61">
        <v>1374.76</v>
      </c>
      <c r="L54" s="82">
        <v>2021.9099999999999</v>
      </c>
      <c r="M54" s="42">
        <f t="shared" si="23"/>
        <v>0.47073671040763471</v>
      </c>
      <c r="O54" s="361">
        <f t="shared" si="24"/>
        <v>4.1131544119153956E-4</v>
      </c>
      <c r="P54" s="362">
        <f t="shared" si="25"/>
        <v>2.0222555586121242E-3</v>
      </c>
      <c r="Q54" s="362">
        <f t="shared" si="26"/>
        <v>2.9256578873024133E-3</v>
      </c>
      <c r="R54" s="363">
        <f t="shared" si="27"/>
        <v>4.0871361225687623E-3</v>
      </c>
      <c r="T54" s="97">
        <v>38.011000000000003</v>
      </c>
      <c r="U54" s="61">
        <v>32.720999999999997</v>
      </c>
      <c r="V54" s="61">
        <v>57.826999999999998</v>
      </c>
      <c r="W54" s="61">
        <v>120.346</v>
      </c>
      <c r="X54" s="61">
        <v>122.52099999999999</v>
      </c>
      <c r="Y54" s="61">
        <v>204.23500000000001</v>
      </c>
      <c r="Z54" s="61">
        <v>171.553</v>
      </c>
      <c r="AA54" s="61">
        <v>310.971</v>
      </c>
      <c r="AB54" s="61">
        <v>384.31600000000003</v>
      </c>
      <c r="AC54" s="61">
        <v>381.279</v>
      </c>
      <c r="AD54" s="82">
        <v>591.375</v>
      </c>
      <c r="AE54" s="42">
        <f t="shared" si="21"/>
        <v>0.5510295610301118</v>
      </c>
      <c r="AG54" s="361">
        <f t="shared" si="28"/>
        <v>5.1058579306146267E-4</v>
      </c>
      <c r="AH54" s="362">
        <f t="shared" si="29"/>
        <v>2.2238253330154889E-3</v>
      </c>
      <c r="AI54" s="362">
        <f t="shared" si="30"/>
        <v>3.1453844855301744E-3</v>
      </c>
      <c r="AJ54" s="363">
        <f t="shared" si="31"/>
        <v>4.8214778082428964E-3</v>
      </c>
      <c r="AL54" s="102">
        <f t="shared" si="22"/>
        <v>2.7688665501165506</v>
      </c>
      <c r="AM54" s="74">
        <f t="shared" si="22"/>
        <v>2.0462134950909889</v>
      </c>
      <c r="AN54" s="74">
        <f t="shared" si="22"/>
        <v>2.5440827100747909</v>
      </c>
      <c r="AO54" s="74">
        <f t="shared" si="22"/>
        <v>2.5112367756609566</v>
      </c>
      <c r="AP54" s="74">
        <f t="shared" si="22"/>
        <v>2.5843405260604531</v>
      </c>
      <c r="AQ54" s="74">
        <f t="shared" si="22"/>
        <v>2.7760258797624067</v>
      </c>
      <c r="AR54" s="74">
        <f t="shared" si="22"/>
        <v>2.8038866370292892</v>
      </c>
      <c r="AS54" s="74">
        <f t="shared" si="22"/>
        <v>2.8006322273857127</v>
      </c>
      <c r="AT54" s="74">
        <f t="shared" si="22"/>
        <v>2.9292824585740638</v>
      </c>
      <c r="AU54" s="74">
        <f t="shared" si="22"/>
        <v>2.7734222700689575</v>
      </c>
      <c r="AV54" s="103">
        <f t="shared" si="22"/>
        <v>2.9248334495600696</v>
      </c>
      <c r="AW54" s="42">
        <f t="shared" si="32"/>
        <v>5.45936264827597E-2</v>
      </c>
    </row>
    <row r="55" spans="1:49" ht="20.100000000000001" customHeight="1">
      <c r="A55" s="88" t="s">
        <v>150</v>
      </c>
      <c r="B55" s="90">
        <v>6953.29</v>
      </c>
      <c r="C55" s="61">
        <v>6609.01</v>
      </c>
      <c r="D55" s="61">
        <v>6010.6999999999989</v>
      </c>
      <c r="E55" s="61">
        <v>6383.08</v>
      </c>
      <c r="F55" s="61">
        <v>5741.0399999999991</v>
      </c>
      <c r="G55" s="61">
        <v>5384.6900000000005</v>
      </c>
      <c r="H55" s="61">
        <v>5387.4299999999994</v>
      </c>
      <c r="I55" s="61">
        <v>5790.1799999999994</v>
      </c>
      <c r="J55" s="61">
        <v>475.38</v>
      </c>
      <c r="K55" s="61">
        <v>1108.54</v>
      </c>
      <c r="L55" s="82">
        <v>895.84</v>
      </c>
      <c r="M55" s="42">
        <f t="shared" si="23"/>
        <v>-0.19187399642773373</v>
      </c>
      <c r="O55" s="361">
        <f t="shared" si="24"/>
        <v>2.0833300874728438E-2</v>
      </c>
      <c r="P55" s="362">
        <f t="shared" si="25"/>
        <v>1.4800966799286564E-2</v>
      </c>
      <c r="Q55" s="362">
        <f t="shared" si="26"/>
        <v>2.3591090767771956E-3</v>
      </c>
      <c r="R55" s="363">
        <f t="shared" si="27"/>
        <v>1.8108719102442744E-3</v>
      </c>
      <c r="T55" s="97">
        <v>1945.251</v>
      </c>
      <c r="U55" s="61">
        <v>1755.0439999999999</v>
      </c>
      <c r="V55" s="61">
        <v>1581.4960000000001</v>
      </c>
      <c r="W55" s="61">
        <v>1676.547</v>
      </c>
      <c r="X55" s="61">
        <v>1521.9559999999999</v>
      </c>
      <c r="Y55" s="61">
        <v>1414.5810000000001</v>
      </c>
      <c r="Z55" s="61">
        <v>1439.383</v>
      </c>
      <c r="AA55" s="61">
        <v>1546.4509999999998</v>
      </c>
      <c r="AB55" s="61">
        <v>132.58799999999999</v>
      </c>
      <c r="AC55" s="61">
        <v>311.37200000000001</v>
      </c>
      <c r="AD55" s="82">
        <v>288.39400000000001</v>
      </c>
      <c r="AE55" s="42">
        <f t="shared" si="21"/>
        <v>-7.3795973947561141E-2</v>
      </c>
      <c r="AG55" s="361">
        <f t="shared" si="28"/>
        <v>2.6129739405398526E-2</v>
      </c>
      <c r="AH55" s="362">
        <f t="shared" si="29"/>
        <v>1.5402752042511732E-2</v>
      </c>
      <c r="AI55" s="362">
        <f t="shared" si="30"/>
        <v>2.5686824032493307E-3</v>
      </c>
      <c r="AJ55" s="363">
        <f t="shared" si="31"/>
        <v>2.3512750302775763E-3</v>
      </c>
      <c r="AL55" s="102">
        <f t="shared" si="22"/>
        <v>2.7975979716076846</v>
      </c>
      <c r="AM55" s="74">
        <f t="shared" si="22"/>
        <v>2.6555323717167925</v>
      </c>
      <c r="AN55" s="74">
        <f t="shared" si="22"/>
        <v>2.6311344768496188</v>
      </c>
      <c r="AO55" s="74">
        <f t="shared" si="22"/>
        <v>2.6265486254284767</v>
      </c>
      <c r="AP55" s="74">
        <f t="shared" si="22"/>
        <v>2.6510109666541255</v>
      </c>
      <c r="AQ55" s="74">
        <f t="shared" si="22"/>
        <v>2.6270425966954458</v>
      </c>
      <c r="AR55" s="74">
        <f t="shared" si="22"/>
        <v>2.6717432987528378</v>
      </c>
      <c r="AS55" s="74">
        <f t="shared" si="22"/>
        <v>2.6708167967144369</v>
      </c>
      <c r="AT55" s="74">
        <f t="shared" si="22"/>
        <v>2.7890950397576675</v>
      </c>
      <c r="AU55" s="74">
        <f t="shared" si="22"/>
        <v>2.8088476735165173</v>
      </c>
      <c r="AV55" s="103">
        <f t="shared" si="22"/>
        <v>3.2192579031969992</v>
      </c>
      <c r="AW55" s="42">
        <f t="shared" si="32"/>
        <v>0.14611338078247285</v>
      </c>
    </row>
    <row r="56" spans="1:49" ht="20.100000000000001" customHeight="1">
      <c r="A56" s="88" t="s">
        <v>161</v>
      </c>
      <c r="B56" s="90">
        <v>139.30000000000001</v>
      </c>
      <c r="C56" s="61">
        <v>94.829999999999984</v>
      </c>
      <c r="D56" s="61">
        <v>88.29</v>
      </c>
      <c r="E56" s="61">
        <v>324.27999999999997</v>
      </c>
      <c r="F56" s="61">
        <v>228.77</v>
      </c>
      <c r="G56" s="61">
        <v>202.87</v>
      </c>
      <c r="H56" s="61">
        <v>310.73</v>
      </c>
      <c r="I56" s="61">
        <v>249.2</v>
      </c>
      <c r="J56" s="61">
        <v>626.04999999999995</v>
      </c>
      <c r="K56" s="61">
        <v>542.04999999999995</v>
      </c>
      <c r="L56" s="82">
        <v>451.34000000000003</v>
      </c>
      <c r="M56" s="42">
        <f t="shared" si="23"/>
        <v>-0.16734618577621976</v>
      </c>
      <c r="O56" s="361">
        <f t="shared" si="24"/>
        <v>4.173677225960188E-4</v>
      </c>
      <c r="P56" s="362">
        <f t="shared" si="25"/>
        <v>5.5763138352834889E-4</v>
      </c>
      <c r="Q56" s="362">
        <f t="shared" si="26"/>
        <v>1.1535488796679224E-3</v>
      </c>
      <c r="R56" s="363">
        <f t="shared" si="27"/>
        <v>9.123492230416713E-4</v>
      </c>
      <c r="T56" s="97">
        <v>38.786000000000001</v>
      </c>
      <c r="U56" s="61">
        <v>24.497</v>
      </c>
      <c r="V56" s="61">
        <v>20.737000000000002</v>
      </c>
      <c r="W56" s="61">
        <v>89.52300000000001</v>
      </c>
      <c r="X56" s="61">
        <v>55.398999999999994</v>
      </c>
      <c r="Y56" s="61">
        <v>62.009</v>
      </c>
      <c r="Z56" s="61">
        <v>79.385999999999996</v>
      </c>
      <c r="AA56" s="61">
        <v>66.963000000000008</v>
      </c>
      <c r="AB56" s="61">
        <v>109.67100000000001</v>
      </c>
      <c r="AC56" s="61">
        <v>139.38800000000001</v>
      </c>
      <c r="AD56" s="82">
        <v>131.98400000000001</v>
      </c>
      <c r="AE56" s="42">
        <f t="shared" si="21"/>
        <v>-5.3117915459006487E-2</v>
      </c>
      <c r="AG56" s="361">
        <f t="shared" si="28"/>
        <v>5.2099604245302387E-4</v>
      </c>
      <c r="AH56" s="362">
        <f t="shared" si="29"/>
        <v>6.7518880248222614E-4</v>
      </c>
      <c r="AI56" s="362">
        <f t="shared" si="30"/>
        <v>1.1498898514449522E-3</v>
      </c>
      <c r="AJ56" s="363">
        <f t="shared" si="31"/>
        <v>1.0760649791471239E-3</v>
      </c>
      <c r="AL56" s="102">
        <f t="shared" si="22"/>
        <v>2.7843503230437907</v>
      </c>
      <c r="AM56" s="74">
        <f t="shared" si="22"/>
        <v>2.5832542444374145</v>
      </c>
      <c r="AN56" s="74">
        <f t="shared" si="22"/>
        <v>2.3487371163212143</v>
      </c>
      <c r="AO56" s="74">
        <f t="shared" si="22"/>
        <v>2.7606697915381773</v>
      </c>
      <c r="AP56" s="74">
        <f t="shared" si="22"/>
        <v>2.4216024828430296</v>
      </c>
      <c r="AQ56" s="74">
        <f t="shared" si="22"/>
        <v>3.0565879627347563</v>
      </c>
      <c r="AR56" s="74">
        <f t="shared" si="22"/>
        <v>2.5548225147233934</v>
      </c>
      <c r="AS56" s="74">
        <f t="shared" si="22"/>
        <v>2.6871187800963088</v>
      </c>
      <c r="AT56" s="74">
        <f t="shared" si="22"/>
        <v>1.7517929877805289</v>
      </c>
      <c r="AU56" s="74">
        <f t="shared" si="22"/>
        <v>2.5714970943639885</v>
      </c>
      <c r="AV56" s="103">
        <f t="shared" si="22"/>
        <v>2.924269951699384</v>
      </c>
      <c r="AW56" s="42">
        <f t="shared" si="32"/>
        <v>0.13718578881872981</v>
      </c>
    </row>
    <row r="57" spans="1:49" ht="20.100000000000001" customHeight="1">
      <c r="A57" s="88" t="s">
        <v>180</v>
      </c>
      <c r="B57" s="90">
        <v>171.07</v>
      </c>
      <c r="C57" s="61">
        <v>77.460000000000008</v>
      </c>
      <c r="D57" s="61">
        <v>104.7</v>
      </c>
      <c r="E57" s="61">
        <v>258.95999999999998</v>
      </c>
      <c r="F57" s="61">
        <v>223.45</v>
      </c>
      <c r="G57" s="61">
        <v>411.75</v>
      </c>
      <c r="H57" s="61">
        <v>657.01</v>
      </c>
      <c r="I57" s="61">
        <v>307.42999999999995</v>
      </c>
      <c r="J57" s="61">
        <v>359.32</v>
      </c>
      <c r="K57" s="61">
        <v>174.43</v>
      </c>
      <c r="L57" s="82">
        <v>285.27999999999997</v>
      </c>
      <c r="M57" s="42">
        <f t="shared" si="23"/>
        <v>0.63549848076592308</v>
      </c>
      <c r="O57" s="361">
        <f t="shared" si="24"/>
        <v>5.1255632666547684E-4</v>
      </c>
      <c r="P57" s="362">
        <f t="shared" si="25"/>
        <v>1.131782531511794E-3</v>
      </c>
      <c r="Q57" s="362">
        <f t="shared" si="26"/>
        <v>3.7120843294986762E-4</v>
      </c>
      <c r="R57" s="363">
        <f t="shared" si="27"/>
        <v>5.766716585042938E-4</v>
      </c>
      <c r="T57" s="97">
        <v>39.567000000000007</v>
      </c>
      <c r="U57" s="61">
        <v>23.822000000000003</v>
      </c>
      <c r="V57" s="61">
        <v>34.531999999999996</v>
      </c>
      <c r="W57" s="61">
        <v>77.547000000000011</v>
      </c>
      <c r="X57" s="61">
        <v>67.197999999999993</v>
      </c>
      <c r="Y57" s="61">
        <v>125.85199999999999</v>
      </c>
      <c r="Z57" s="61">
        <v>154.309</v>
      </c>
      <c r="AA57" s="61">
        <v>87.687000000000012</v>
      </c>
      <c r="AB57" s="61">
        <v>107.279</v>
      </c>
      <c r="AC57" s="61">
        <v>71.100000000000009</v>
      </c>
      <c r="AD57" s="82">
        <v>99.664999999999992</v>
      </c>
      <c r="AE57" s="42">
        <f t="shared" si="21"/>
        <v>0.40175808720112488</v>
      </c>
      <c r="AG57" s="361">
        <f t="shared" si="28"/>
        <v>5.3148688732374569E-4</v>
      </c>
      <c r="AH57" s="362">
        <f t="shared" si="29"/>
        <v>1.3703472265315215E-3</v>
      </c>
      <c r="AI57" s="362">
        <f t="shared" si="30"/>
        <v>5.8654380891996522E-4</v>
      </c>
      <c r="AJ57" s="363">
        <f t="shared" si="31"/>
        <v>8.1256831242194579E-4</v>
      </c>
      <c r="AL57" s="102">
        <f t="shared" si="22"/>
        <v>2.3129128426959729</v>
      </c>
      <c r="AM57" s="74">
        <f t="shared" si="22"/>
        <v>3.0753937516137366</v>
      </c>
      <c r="AN57" s="74">
        <f t="shared" si="22"/>
        <v>3.2981852913085001</v>
      </c>
      <c r="AO57" s="74">
        <f t="shared" si="22"/>
        <v>2.9945551436515299</v>
      </c>
      <c r="AP57" s="74">
        <f t="shared" si="22"/>
        <v>3.0072946968001792</v>
      </c>
      <c r="AQ57" s="74">
        <f t="shared" si="22"/>
        <v>3.0565148755312688</v>
      </c>
      <c r="AR57" s="74">
        <f t="shared" si="22"/>
        <v>2.3486552716092604</v>
      </c>
      <c r="AS57" s="74">
        <f t="shared" si="22"/>
        <v>2.8522590508408423</v>
      </c>
      <c r="AT57" s="74">
        <f t="shared" si="22"/>
        <v>2.9856117110096845</v>
      </c>
      <c r="AU57" s="74">
        <f t="shared" si="22"/>
        <v>4.0761336925987504</v>
      </c>
      <c r="AV57" s="103">
        <f t="shared" si="22"/>
        <v>3.4935852495793607</v>
      </c>
      <c r="AW57" s="42">
        <f t="shared" si="32"/>
        <v>-0.14291691268055154</v>
      </c>
    </row>
    <row r="58" spans="1:49" ht="20.100000000000001" customHeight="1">
      <c r="A58" s="88" t="s">
        <v>163</v>
      </c>
      <c r="B58" s="90">
        <v>115.09</v>
      </c>
      <c r="C58" s="61">
        <v>134.73000000000002</v>
      </c>
      <c r="D58" s="61">
        <v>47.34</v>
      </c>
      <c r="E58" s="61">
        <v>100.77</v>
      </c>
      <c r="F58" s="61">
        <v>181.67000000000002</v>
      </c>
      <c r="G58" s="61">
        <v>128.96</v>
      </c>
      <c r="H58" s="61">
        <v>174.6</v>
      </c>
      <c r="I58" s="61">
        <v>62.69</v>
      </c>
      <c r="J58" s="61">
        <v>97.830000000000013</v>
      </c>
      <c r="K58" s="61">
        <v>365.57</v>
      </c>
      <c r="L58" s="82">
        <v>356.66999999999996</v>
      </c>
      <c r="M58" s="42">
        <f t="shared" si="23"/>
        <v>-2.4345542577345062E-2</v>
      </c>
      <c r="O58" s="361">
        <f t="shared" si="24"/>
        <v>3.4483023110966116E-4</v>
      </c>
      <c r="P58" s="362">
        <f t="shared" si="25"/>
        <v>3.5447401399820518E-4</v>
      </c>
      <c r="Q58" s="362">
        <f t="shared" si="26"/>
        <v>7.7797779529601037E-4</v>
      </c>
      <c r="R58" s="363">
        <f t="shared" si="27"/>
        <v>7.2098107276614715E-4</v>
      </c>
      <c r="T58" s="97">
        <v>34.283000000000001</v>
      </c>
      <c r="U58" s="61">
        <v>42.243000000000002</v>
      </c>
      <c r="V58" s="61">
        <v>13.911000000000001</v>
      </c>
      <c r="W58" s="61">
        <v>32.362000000000002</v>
      </c>
      <c r="X58" s="61">
        <v>48.353999999999999</v>
      </c>
      <c r="Y58" s="61">
        <v>36.442</v>
      </c>
      <c r="Z58" s="61">
        <v>41.817</v>
      </c>
      <c r="AA58" s="61">
        <v>19.754000000000001</v>
      </c>
      <c r="AB58" s="61">
        <v>33.5</v>
      </c>
      <c r="AC58" s="61">
        <v>87.493000000000009</v>
      </c>
      <c r="AD58" s="82">
        <v>90.776999999999987</v>
      </c>
      <c r="AE58" s="42">
        <f t="shared" si="21"/>
        <v>3.7534431325934384E-2</v>
      </c>
      <c r="AG58" s="361">
        <f t="shared" si="28"/>
        <v>4.605091353430882E-4</v>
      </c>
      <c r="AH58" s="362">
        <f t="shared" si="29"/>
        <v>3.9680095373344649E-4</v>
      </c>
      <c r="AI58" s="362">
        <f t="shared" si="30"/>
        <v>7.2177886742383292E-4</v>
      </c>
      <c r="AJ58" s="363">
        <f t="shared" si="31"/>
        <v>7.4010448699871534E-4</v>
      </c>
      <c r="AL58" s="102">
        <f t="shared" si="22"/>
        <v>2.9787992006255974</v>
      </c>
      <c r="AM58" s="74">
        <f t="shared" si="22"/>
        <v>3.1353818748608324</v>
      </c>
      <c r="AN58" s="74">
        <f t="shared" si="22"/>
        <v>2.9385297845373892</v>
      </c>
      <c r="AO58" s="74">
        <f t="shared" si="22"/>
        <v>3.2114716681552054</v>
      </c>
      <c r="AP58" s="74">
        <f t="shared" si="22"/>
        <v>2.6616392359773213</v>
      </c>
      <c r="AQ58" s="74">
        <f t="shared" si="22"/>
        <v>2.82583746898263</v>
      </c>
      <c r="AR58" s="74">
        <f t="shared" si="22"/>
        <v>2.3950171821305846</v>
      </c>
      <c r="AS58" s="74">
        <f t="shared" si="22"/>
        <v>3.1510607752432609</v>
      </c>
      <c r="AT58" s="74">
        <f t="shared" si="22"/>
        <v>3.424307472145558</v>
      </c>
      <c r="AU58" s="74">
        <f t="shared" si="22"/>
        <v>2.393330962606341</v>
      </c>
      <c r="AV58" s="103">
        <f t="shared" si="22"/>
        <v>2.5451257464883503</v>
      </c>
      <c r="AW58" s="42">
        <f t="shared" si="32"/>
        <v>6.3424067232517034E-2</v>
      </c>
    </row>
    <row r="59" spans="1:49" ht="20.100000000000001" customHeight="1">
      <c r="A59" s="88" t="s">
        <v>162</v>
      </c>
      <c r="B59" s="90">
        <v>68.540000000000006</v>
      </c>
      <c r="C59" s="61">
        <v>85.75</v>
      </c>
      <c r="D59" s="61">
        <v>43.600000000000009</v>
      </c>
      <c r="E59" s="61">
        <v>96.910000000000011</v>
      </c>
      <c r="F59" s="61">
        <v>116.37</v>
      </c>
      <c r="G59" s="61">
        <v>89.320000000000007</v>
      </c>
      <c r="H59" s="61">
        <v>150.45000000000002</v>
      </c>
      <c r="I59" s="61">
        <v>125.86</v>
      </c>
      <c r="J59" s="61">
        <v>186.81</v>
      </c>
      <c r="K59" s="61">
        <v>371.96</v>
      </c>
      <c r="L59" s="82">
        <v>214.79</v>
      </c>
      <c r="M59" s="42">
        <f t="shared" si="23"/>
        <v>-0.42254543499301001</v>
      </c>
      <c r="O59" s="361">
        <f t="shared" si="24"/>
        <v>2.0535810270445892E-4</v>
      </c>
      <c r="P59" s="362">
        <f t="shared" si="25"/>
        <v>2.4551503512965013E-4</v>
      </c>
      <c r="Q59" s="362">
        <f t="shared" si="26"/>
        <v>7.9157649899691995E-4</v>
      </c>
      <c r="R59" s="363">
        <f t="shared" si="27"/>
        <v>4.3418152527389676E-4</v>
      </c>
      <c r="T59" s="97">
        <v>19.905999999999999</v>
      </c>
      <c r="U59" s="61">
        <v>20.11</v>
      </c>
      <c r="V59" s="61">
        <v>7.5140000000000002</v>
      </c>
      <c r="W59" s="61">
        <v>35.997</v>
      </c>
      <c r="X59" s="61">
        <v>22.927999999999997</v>
      </c>
      <c r="Y59" s="61">
        <v>19.773000000000003</v>
      </c>
      <c r="Z59" s="61">
        <v>57.945999999999991</v>
      </c>
      <c r="AA59" s="61">
        <v>46.811</v>
      </c>
      <c r="AB59" s="61">
        <v>65.200999999999993</v>
      </c>
      <c r="AC59" s="61">
        <v>131.864</v>
      </c>
      <c r="AD59" s="82">
        <v>79.451999999999998</v>
      </c>
      <c r="AE59" s="42">
        <f t="shared" si="21"/>
        <v>-0.39747012073044957</v>
      </c>
      <c r="AG59" s="361">
        <f t="shared" si="28"/>
        <v>2.6738893469473244E-4</v>
      </c>
      <c r="AH59" s="362">
        <f t="shared" si="29"/>
        <v>2.1529952412522471E-4</v>
      </c>
      <c r="AI59" s="362">
        <f t="shared" si="30"/>
        <v>1.0878201521719029E-3</v>
      </c>
      <c r="AJ59" s="363">
        <f t="shared" si="31"/>
        <v>6.477718111528465E-4</v>
      </c>
      <c r="AL59" s="102">
        <f t="shared" si="22"/>
        <v>2.9042894660052521</v>
      </c>
      <c r="AM59" s="74">
        <f t="shared" si="22"/>
        <v>2.3451895043731779</v>
      </c>
      <c r="AN59" s="74">
        <f t="shared" si="22"/>
        <v>1.723394495412844</v>
      </c>
      <c r="AO59" s="74">
        <f t="shared" si="22"/>
        <v>3.7144773501186661</v>
      </c>
      <c r="AP59" s="74">
        <f t="shared" si="22"/>
        <v>1.9702672510097101</v>
      </c>
      <c r="AQ59" s="74">
        <f t="shared" si="22"/>
        <v>2.2137259292431706</v>
      </c>
      <c r="AR59" s="74">
        <f t="shared" si="22"/>
        <v>3.8515121302758382</v>
      </c>
      <c r="AS59" s="74">
        <f t="shared" si="22"/>
        <v>3.7192912760209755</v>
      </c>
      <c r="AT59" s="74">
        <f t="shared" si="22"/>
        <v>3.4902307157004437</v>
      </c>
      <c r="AU59" s="74">
        <f t="shared" si="22"/>
        <v>3.5451123776750193</v>
      </c>
      <c r="AV59" s="103">
        <f t="shared" si="22"/>
        <v>3.6990548908235956</v>
      </c>
      <c r="AW59" s="42">
        <f t="shared" si="32"/>
        <v>4.3423873984366042E-2</v>
      </c>
    </row>
    <row r="60" spans="1:49" ht="20.100000000000001" customHeight="1">
      <c r="A60" s="88" t="s">
        <v>181</v>
      </c>
      <c r="B60" s="90">
        <v>2.79</v>
      </c>
      <c r="C60" s="61">
        <v>55.230000000000004</v>
      </c>
      <c r="D60" s="61">
        <v>28.86</v>
      </c>
      <c r="E60" s="61">
        <v>26.87</v>
      </c>
      <c r="F60" s="61">
        <v>70.33</v>
      </c>
      <c r="G60" s="61">
        <v>44.6</v>
      </c>
      <c r="H60" s="61">
        <v>51.15</v>
      </c>
      <c r="I60" s="61">
        <v>29.130000000000003</v>
      </c>
      <c r="J60" s="61">
        <v>353.92</v>
      </c>
      <c r="K60" s="61">
        <v>30.35</v>
      </c>
      <c r="L60" s="82">
        <v>128.63999999999999</v>
      </c>
      <c r="M60" s="42">
        <f t="shared" si="23"/>
        <v>3.2385502471169683</v>
      </c>
      <c r="O60" s="361">
        <f t="shared" si="24"/>
        <v>8.3593391675728103E-6</v>
      </c>
      <c r="P60" s="362">
        <f t="shared" si="25"/>
        <v>1.2259259479156288E-4</v>
      </c>
      <c r="Q60" s="362">
        <f t="shared" si="26"/>
        <v>6.4588522272708153E-5</v>
      </c>
      <c r="R60" s="363">
        <f t="shared" si="27"/>
        <v>2.6003590209615937E-4</v>
      </c>
      <c r="T60" s="97">
        <v>1.976</v>
      </c>
      <c r="U60" s="61">
        <v>20.506</v>
      </c>
      <c r="V60" s="61">
        <v>14.022</v>
      </c>
      <c r="W60" s="61">
        <v>12.539000000000001</v>
      </c>
      <c r="X60" s="61">
        <v>21.469000000000001</v>
      </c>
      <c r="Y60" s="61">
        <v>14.175000000000001</v>
      </c>
      <c r="Z60" s="61">
        <v>21.548999999999996</v>
      </c>
      <c r="AA60" s="61">
        <v>14.768999999999998</v>
      </c>
      <c r="AB60" s="61">
        <v>117.203</v>
      </c>
      <c r="AC60" s="61">
        <v>13.865</v>
      </c>
      <c r="AD60" s="82">
        <v>54.677999999999997</v>
      </c>
      <c r="AE60" s="42">
        <f t="shared" si="21"/>
        <v>2.9435989902632524</v>
      </c>
      <c r="AG60" s="361">
        <f t="shared" si="28"/>
        <v>2.6542777803516094E-5</v>
      </c>
      <c r="AH60" s="362">
        <f t="shared" si="29"/>
        <v>1.5434535753173822E-4</v>
      </c>
      <c r="AI60" s="362">
        <f t="shared" si="30"/>
        <v>1.1438016752004665E-4</v>
      </c>
      <c r="AJ60" s="363">
        <f t="shared" si="31"/>
        <v>4.4578949667994938E-4</v>
      </c>
      <c r="AL60" s="102">
        <f t="shared" si="22"/>
        <v>7.0824372759856624</v>
      </c>
      <c r="AM60" s="74">
        <f t="shared" si="22"/>
        <v>3.7128372261452109</v>
      </c>
      <c r="AN60" s="74">
        <f t="shared" si="22"/>
        <v>4.8586278586278588</v>
      </c>
      <c r="AO60" s="74">
        <f t="shared" si="22"/>
        <v>4.666542612579085</v>
      </c>
      <c r="AP60" s="74">
        <f t="shared" si="22"/>
        <v>3.0526091283947112</v>
      </c>
      <c r="AQ60" s="74">
        <f t="shared" si="22"/>
        <v>3.178251121076233</v>
      </c>
      <c r="AR60" s="74">
        <f t="shared" si="22"/>
        <v>4.2129032258064507</v>
      </c>
      <c r="AS60" s="74">
        <f t="shared" si="22"/>
        <v>5.0700308959835212</v>
      </c>
      <c r="AT60" s="74">
        <f t="shared" si="22"/>
        <v>3.3115675858951175</v>
      </c>
      <c r="AU60" s="74">
        <f t="shared" si="22"/>
        <v>4.5683690280065896</v>
      </c>
      <c r="AV60" s="103">
        <f t="shared" si="22"/>
        <v>4.2504664179104479</v>
      </c>
      <c r="AW60" s="42">
        <f t="shared" si="32"/>
        <v>-6.958776932144177E-2</v>
      </c>
    </row>
    <row r="61" spans="1:49" ht="20.100000000000001" customHeight="1">
      <c r="A61" s="88" t="s">
        <v>164</v>
      </c>
      <c r="B61" s="90">
        <v>205.87</v>
      </c>
      <c r="C61" s="61">
        <v>862.3900000000001</v>
      </c>
      <c r="D61" s="61">
        <v>180.82000000000002</v>
      </c>
      <c r="E61" s="61">
        <v>125.86</v>
      </c>
      <c r="F61" s="61">
        <v>155.38</v>
      </c>
      <c r="G61" s="61">
        <v>72.509999999999991</v>
      </c>
      <c r="H61" s="61">
        <v>83.059999999999988</v>
      </c>
      <c r="I61" s="61">
        <v>61.449999999999996</v>
      </c>
      <c r="J61" s="61">
        <v>110.42</v>
      </c>
      <c r="K61" s="61">
        <v>98.030000000000015</v>
      </c>
      <c r="L61" s="82">
        <v>108.19999999999999</v>
      </c>
      <c r="M61" s="42">
        <f t="shared" si="23"/>
        <v>0.1037437519126795</v>
      </c>
      <c r="O61" s="361">
        <f t="shared" si="24"/>
        <v>6.1682335284165386E-4</v>
      </c>
      <c r="P61" s="362">
        <f t="shared" si="25"/>
        <v>1.9930917148735928E-4</v>
      </c>
      <c r="Q61" s="362">
        <f t="shared" si="26"/>
        <v>2.0861986287952489E-4</v>
      </c>
      <c r="R61" s="363">
        <f t="shared" si="27"/>
        <v>2.1871800844841765E-4</v>
      </c>
      <c r="T61" s="97">
        <v>52.326999999999998</v>
      </c>
      <c r="U61" s="61">
        <v>236.39599999999996</v>
      </c>
      <c r="V61" s="61">
        <v>49.091000000000008</v>
      </c>
      <c r="W61" s="61">
        <v>34.317999999999998</v>
      </c>
      <c r="X61" s="61">
        <v>37.650999999999996</v>
      </c>
      <c r="Y61" s="61">
        <v>16.804000000000002</v>
      </c>
      <c r="Z61" s="61">
        <v>22.806000000000001</v>
      </c>
      <c r="AA61" s="61">
        <v>20.963999999999995</v>
      </c>
      <c r="AB61" s="61">
        <v>41.491999999999997</v>
      </c>
      <c r="AC61" s="61">
        <v>44.363999999999997</v>
      </c>
      <c r="AD61" s="82">
        <v>48.551000000000002</v>
      </c>
      <c r="AE61" s="42">
        <f t="shared" si="21"/>
        <v>9.4378324767829883E-2</v>
      </c>
      <c r="AG61" s="361">
        <f t="shared" si="28"/>
        <v>7.0288660633835355E-4</v>
      </c>
      <c r="AH61" s="362">
        <f t="shared" si="29"/>
        <v>1.8297138539423839E-4</v>
      </c>
      <c r="AI61" s="362">
        <f t="shared" si="30"/>
        <v>3.6598353781892168E-4</v>
      </c>
      <c r="AJ61" s="363">
        <f t="shared" si="31"/>
        <v>3.9583609227309384E-4</v>
      </c>
      <c r="AL61" s="102">
        <f t="shared" si="22"/>
        <v>2.5417496478360131</v>
      </c>
      <c r="AM61" s="74">
        <f t="shared" si="22"/>
        <v>2.7411727872540261</v>
      </c>
      <c r="AN61" s="74">
        <f t="shared" si="22"/>
        <v>2.7149098551045241</v>
      </c>
      <c r="AO61" s="74">
        <f t="shared" si="22"/>
        <v>2.726680438582552</v>
      </c>
      <c r="AP61" s="74">
        <f t="shared" si="22"/>
        <v>2.4231561333504952</v>
      </c>
      <c r="AQ61" s="74">
        <f t="shared" si="22"/>
        <v>2.3174734519376643</v>
      </c>
      <c r="AR61" s="74">
        <f t="shared" si="22"/>
        <v>2.7457259812183969</v>
      </c>
      <c r="AS61" s="74">
        <f t="shared" si="22"/>
        <v>3.4115541090317327</v>
      </c>
      <c r="AT61" s="74">
        <f t="shared" si="22"/>
        <v>3.7576525991668177</v>
      </c>
      <c r="AU61" s="74">
        <f t="shared" si="22"/>
        <v>4.5255534020197894</v>
      </c>
      <c r="AV61" s="103">
        <f t="shared" si="22"/>
        <v>4.4871534195933469</v>
      </c>
      <c r="AW61" s="42">
        <f t="shared" si="32"/>
        <v>-8.4851462385361048E-3</v>
      </c>
    </row>
    <row r="62" spans="1:49" ht="20.100000000000001" customHeight="1">
      <c r="A62" s="88" t="s">
        <v>165</v>
      </c>
      <c r="B62" s="90">
        <v>281.28000000000003</v>
      </c>
      <c r="C62" s="61">
        <v>263.52</v>
      </c>
      <c r="D62" s="61">
        <v>191.80999999999997</v>
      </c>
      <c r="E62" s="61">
        <v>60.15</v>
      </c>
      <c r="F62" s="61">
        <v>707.35</v>
      </c>
      <c r="G62" s="61">
        <v>262.64</v>
      </c>
      <c r="H62" s="61">
        <v>118.92000000000002</v>
      </c>
      <c r="I62" s="61">
        <v>96.9</v>
      </c>
      <c r="J62" s="61">
        <v>121.44</v>
      </c>
      <c r="K62" s="61">
        <v>165.44</v>
      </c>
      <c r="L62" s="82">
        <v>129.76</v>
      </c>
      <c r="M62" s="42">
        <f t="shared" si="23"/>
        <v>-0.2156673114119923</v>
      </c>
      <c r="O62" s="361">
        <f t="shared" si="24"/>
        <v>8.4276520467916846E-4</v>
      </c>
      <c r="P62" s="362">
        <f t="shared" si="25"/>
        <v>7.2192195282636939E-4</v>
      </c>
      <c r="Q62" s="362">
        <f t="shared" si="26"/>
        <v>3.5207661037221864E-4</v>
      </c>
      <c r="R62" s="363">
        <f t="shared" si="27"/>
        <v>2.6229989626863837E-4</v>
      </c>
      <c r="T62" s="97">
        <v>57.17</v>
      </c>
      <c r="U62" s="61">
        <v>50.091000000000001</v>
      </c>
      <c r="V62" s="61">
        <v>41.616</v>
      </c>
      <c r="W62" s="61">
        <v>17.308</v>
      </c>
      <c r="X62" s="61">
        <v>155.11099999999999</v>
      </c>
      <c r="Y62" s="61">
        <v>68.647999999999996</v>
      </c>
      <c r="Z62" s="61">
        <v>17.206</v>
      </c>
      <c r="AA62" s="61">
        <v>26.625999999999998</v>
      </c>
      <c r="AB62" s="61">
        <v>33.03</v>
      </c>
      <c r="AC62" s="61">
        <v>116.893</v>
      </c>
      <c r="AD62" s="82">
        <v>36.802999999999997</v>
      </c>
      <c r="AE62" s="42">
        <f t="shared" si="21"/>
        <v>-0.68515651065504357</v>
      </c>
      <c r="AG62" s="361">
        <f t="shared" si="28"/>
        <v>7.6794059060071617E-4</v>
      </c>
      <c r="AH62" s="362">
        <f t="shared" si="29"/>
        <v>7.4747796147010684E-4</v>
      </c>
      <c r="AI62" s="362">
        <f t="shared" si="30"/>
        <v>9.6431596984643438E-4</v>
      </c>
      <c r="AJ62" s="363">
        <f t="shared" si="31"/>
        <v>3.0005469926318036E-4</v>
      </c>
      <c r="AL62" s="102">
        <f t="shared" si="22"/>
        <v>2.0324943117178611</v>
      </c>
      <c r="AM62" s="74">
        <f t="shared" si="22"/>
        <v>1.9008424408014575</v>
      </c>
      <c r="AN62" s="74">
        <f t="shared" ref="AN62:AV66" si="33">(V62/D62)*10</f>
        <v>2.1696470465564883</v>
      </c>
      <c r="AO62" s="74">
        <f t="shared" si="33"/>
        <v>2.8774729842061513</v>
      </c>
      <c r="AP62" s="74">
        <f t="shared" si="33"/>
        <v>2.1928465399024528</v>
      </c>
      <c r="AQ62" s="74">
        <f t="shared" si="33"/>
        <v>2.6137678952177885</v>
      </c>
      <c r="AR62" s="74">
        <f t="shared" si="33"/>
        <v>1.446855028590649</v>
      </c>
      <c r="AS62" s="74">
        <f t="shared" si="33"/>
        <v>2.7477812177502576</v>
      </c>
      <c r="AT62" s="74">
        <f t="shared" si="33"/>
        <v>2.7198616600790517</v>
      </c>
      <c r="AU62" s="74">
        <f t="shared" si="33"/>
        <v>7.065582688588008</v>
      </c>
      <c r="AV62" s="103">
        <f t="shared" si="33"/>
        <v>2.8362361282367448</v>
      </c>
      <c r="AW62" s="42">
        <f t="shared" si="32"/>
        <v>-0.59858425649483971</v>
      </c>
    </row>
    <row r="63" spans="1:49" ht="20.100000000000001" customHeight="1">
      <c r="A63" s="88" t="s">
        <v>183</v>
      </c>
      <c r="B63" s="90"/>
      <c r="C63" s="61"/>
      <c r="D63" s="61"/>
      <c r="E63" s="61">
        <v>3.06</v>
      </c>
      <c r="F63" s="61">
        <v>105.15</v>
      </c>
      <c r="G63" s="61">
        <v>44.709999999999994</v>
      </c>
      <c r="H63" s="61">
        <v>129.51</v>
      </c>
      <c r="I63" s="61">
        <v>106.94</v>
      </c>
      <c r="J63" s="61">
        <v>63.88</v>
      </c>
      <c r="K63" s="61">
        <v>30.03</v>
      </c>
      <c r="L63" s="82">
        <v>75.809999999999988</v>
      </c>
      <c r="M63" s="42">
        <f t="shared" si="23"/>
        <v>1.5244755244755239</v>
      </c>
      <c r="O63" s="361">
        <f t="shared" si="24"/>
        <v>0</v>
      </c>
      <c r="P63" s="362">
        <f t="shared" si="25"/>
        <v>1.2289495320921021E-4</v>
      </c>
      <c r="Q63" s="362">
        <f t="shared" si="26"/>
        <v>6.3907523026340211E-5</v>
      </c>
      <c r="R63" s="363">
        <f t="shared" si="27"/>
        <v>1.5324410554967227E-4</v>
      </c>
      <c r="T63" s="97"/>
      <c r="U63" s="61"/>
      <c r="V63" s="61"/>
      <c r="W63" s="61">
        <v>1.1919999999999999</v>
      </c>
      <c r="X63" s="61">
        <v>36.640999999999998</v>
      </c>
      <c r="Y63" s="61">
        <v>15.395</v>
      </c>
      <c r="Z63" s="61">
        <v>30.723000000000003</v>
      </c>
      <c r="AA63" s="61">
        <v>21.946000000000002</v>
      </c>
      <c r="AB63" s="61">
        <v>12.921999999999999</v>
      </c>
      <c r="AC63" s="61">
        <v>9.5079999999999991</v>
      </c>
      <c r="AD63" s="82">
        <v>27.622</v>
      </c>
      <c r="AE63" s="42">
        <f t="shared" si="21"/>
        <v>1.9051325199831723</v>
      </c>
      <c r="AG63" s="361">
        <f t="shared" si="28"/>
        <v>0</v>
      </c>
      <c r="AH63" s="362">
        <f t="shared" si="29"/>
        <v>1.6762940241277672E-4</v>
      </c>
      <c r="AI63" s="362">
        <f t="shared" si="30"/>
        <v>7.8436828905921636E-5</v>
      </c>
      <c r="AJ63" s="363">
        <f t="shared" si="31"/>
        <v>2.2520204611166397E-4</v>
      </c>
      <c r="AL63" s="102"/>
      <c r="AM63" s="74"/>
      <c r="AN63" s="74"/>
      <c r="AO63" s="74">
        <f t="shared" si="33"/>
        <v>3.8954248366013071</v>
      </c>
      <c r="AP63" s="74">
        <f t="shared" si="33"/>
        <v>3.4846409890632426</v>
      </c>
      <c r="AQ63" s="74">
        <f t="shared" si="33"/>
        <v>3.4433012748825771</v>
      </c>
      <c r="AR63" s="74">
        <f t="shared" si="33"/>
        <v>2.3722492471623817</v>
      </c>
      <c r="AS63" s="74">
        <f t="shared" si="33"/>
        <v>2.0521787918458951</v>
      </c>
      <c r="AT63" s="74">
        <f t="shared" si="33"/>
        <v>2.0228553537883527</v>
      </c>
      <c r="AU63" s="74">
        <f t="shared" si="33"/>
        <v>3.166167166167166</v>
      </c>
      <c r="AV63" s="103">
        <f t="shared" si="33"/>
        <v>3.643582640812558</v>
      </c>
      <c r="AW63" s="42">
        <f t="shared" si="32"/>
        <v>0.15078656608751706</v>
      </c>
    </row>
    <row r="64" spans="1:49" ht="20.100000000000001" customHeight="1">
      <c r="A64" s="88" t="s">
        <v>186</v>
      </c>
      <c r="B64" s="90">
        <v>195.17000000000002</v>
      </c>
      <c r="C64" s="61">
        <v>12.43</v>
      </c>
      <c r="D64" s="61">
        <v>59.220000000000006</v>
      </c>
      <c r="E64" s="61">
        <v>98.36</v>
      </c>
      <c r="F64" s="61">
        <v>35</v>
      </c>
      <c r="G64" s="61">
        <v>22.95</v>
      </c>
      <c r="H64" s="61">
        <v>25.400000000000002</v>
      </c>
      <c r="I64" s="61">
        <v>152.54999999999998</v>
      </c>
      <c r="J64" s="61">
        <v>20.64</v>
      </c>
      <c r="K64" s="61">
        <v>2.52</v>
      </c>
      <c r="L64" s="82">
        <v>7.5</v>
      </c>
      <c r="M64" s="42">
        <f t="shared" si="23"/>
        <v>1.9761904761904763</v>
      </c>
      <c r="O64" s="361">
        <f t="shared" si="24"/>
        <v>5.8476423847139258E-4</v>
      </c>
      <c r="P64" s="362">
        <f t="shared" si="25"/>
        <v>6.308296077278852E-5</v>
      </c>
      <c r="Q64" s="362">
        <f t="shared" si="26"/>
        <v>5.362869065147431E-6</v>
      </c>
      <c r="R64" s="363">
        <f t="shared" si="27"/>
        <v>1.516067526213616E-5</v>
      </c>
      <c r="T64" s="97">
        <v>44.616</v>
      </c>
      <c r="U64" s="61">
        <v>4.4180000000000001</v>
      </c>
      <c r="V64" s="61">
        <v>13.106999999999999</v>
      </c>
      <c r="W64" s="61">
        <v>23.379000000000001</v>
      </c>
      <c r="X64" s="61">
        <v>8.86</v>
      </c>
      <c r="Y64" s="61">
        <v>4.3380000000000001</v>
      </c>
      <c r="Z64" s="61">
        <v>6.4</v>
      </c>
      <c r="AA64" s="61">
        <v>43.54</v>
      </c>
      <c r="AB64" s="61">
        <v>4.7450000000000001</v>
      </c>
      <c r="AC64" s="61">
        <v>1.8180000000000001</v>
      </c>
      <c r="AD64" s="82">
        <v>4.2759999999999998</v>
      </c>
      <c r="AE64" s="42">
        <f t="shared" si="21"/>
        <v>1.3520352035203518</v>
      </c>
      <c r="AG64" s="361">
        <f t="shared" si="28"/>
        <v>5.9930798303728448E-4</v>
      </c>
      <c r="AH64" s="362">
        <f t="shared" si="29"/>
        <v>4.7234579257331949E-5</v>
      </c>
      <c r="AI64" s="362">
        <f t="shared" si="30"/>
        <v>1.4997702455928224E-5</v>
      </c>
      <c r="AJ64" s="363">
        <f t="shared" si="31"/>
        <v>3.4862209440789045E-5</v>
      </c>
      <c r="AL64" s="102">
        <f t="shared" ref="AL64:AM66" si="34">(T64/B64)*10</f>
        <v>2.2860070707588251</v>
      </c>
      <c r="AM64" s="74">
        <f t="shared" si="34"/>
        <v>3.55430410297667</v>
      </c>
      <c r="AN64" s="74">
        <f t="shared" si="33"/>
        <v>2.2132725430597771</v>
      </c>
      <c r="AO64" s="74">
        <f t="shared" si="33"/>
        <v>2.3768808458723059</v>
      </c>
      <c r="AP64" s="74">
        <f t="shared" si="33"/>
        <v>2.5314285714285711</v>
      </c>
      <c r="AQ64" s="74">
        <f t="shared" si="33"/>
        <v>1.8901960784313725</v>
      </c>
      <c r="AR64" s="74">
        <f t="shared" si="33"/>
        <v>2.5196850393700787</v>
      </c>
      <c r="AS64" s="74">
        <f t="shared" si="33"/>
        <v>2.8541461815798104</v>
      </c>
      <c r="AT64" s="74">
        <f t="shared" si="33"/>
        <v>2.2989341085271318</v>
      </c>
      <c r="AU64" s="74">
        <f t="shared" si="33"/>
        <v>7.2142857142857144</v>
      </c>
      <c r="AV64" s="103">
        <f t="shared" si="33"/>
        <v>5.7013333333333325</v>
      </c>
      <c r="AW64" s="42">
        <f t="shared" si="32"/>
        <v>-0.20971617161716186</v>
      </c>
    </row>
    <row r="65" spans="1:49" ht="20.100000000000001" customHeight="1" thickBot="1">
      <c r="A65" s="47" t="s">
        <v>33</v>
      </c>
      <c r="B65" s="91">
        <f>B66-SUM(B39:B64)</f>
        <v>37943.460000000137</v>
      </c>
      <c r="C65" s="92">
        <f t="shared" ref="C65:L65" si="35">C66-SUM(C39:C64)</f>
        <v>47149.979999999981</v>
      </c>
      <c r="D65" s="92">
        <f t="shared" si="35"/>
        <v>44998.990000000107</v>
      </c>
      <c r="E65" s="92">
        <f t="shared" si="35"/>
        <v>36633.289999999979</v>
      </c>
      <c r="F65" s="92">
        <f t="shared" si="35"/>
        <v>47781.589999999909</v>
      </c>
      <c r="G65" s="92">
        <f t="shared" si="35"/>
        <v>45538.060000000056</v>
      </c>
      <c r="H65" s="92">
        <f t="shared" si="35"/>
        <v>54141.259999999835</v>
      </c>
      <c r="I65" s="92">
        <f t="shared" si="35"/>
        <v>68779.069999999949</v>
      </c>
      <c r="J65" s="92">
        <f t="shared" si="35"/>
        <v>81609.370000000054</v>
      </c>
      <c r="K65" s="92">
        <f t="shared" si="35"/>
        <v>70758.740000000049</v>
      </c>
      <c r="L65" s="93">
        <f t="shared" si="35"/>
        <v>21.310000000055879</v>
      </c>
      <c r="M65" s="42">
        <f t="shared" si="23"/>
        <v>-0.99969883579046126</v>
      </c>
      <c r="O65" s="361">
        <f t="shared" si="24"/>
        <v>0.11368539474237754</v>
      </c>
      <c r="P65" s="370">
        <f t="shared" si="25"/>
        <v>0.12517105240300189</v>
      </c>
      <c r="Q65" s="370">
        <f t="shared" si="26"/>
        <v>0.15058327691857554</v>
      </c>
      <c r="R65" s="363">
        <f t="shared" si="27"/>
        <v>4.3076531978262499E-5</v>
      </c>
      <c r="T65" s="98">
        <f>T66-SUM(T39:T64)</f>
        <v>8353.8010000000359</v>
      </c>
      <c r="U65" s="92">
        <f t="shared" ref="U65:AD65" si="36">U66-SUM(U39:U64)</f>
        <v>11057.569000000003</v>
      </c>
      <c r="V65" s="92">
        <f t="shared" si="36"/>
        <v>10124.261000000013</v>
      </c>
      <c r="W65" s="92">
        <f t="shared" si="36"/>
        <v>9178.5359999999782</v>
      </c>
      <c r="X65" s="92">
        <f t="shared" si="36"/>
        <v>11981.609999999986</v>
      </c>
      <c r="Y65" s="92">
        <f t="shared" si="36"/>
        <v>11866.227999999974</v>
      </c>
      <c r="Z65" s="92">
        <f t="shared" si="36"/>
        <v>13948.119999999995</v>
      </c>
      <c r="AA65" s="92">
        <f t="shared" si="36"/>
        <v>17657.929000000004</v>
      </c>
      <c r="AB65" s="92">
        <f t="shared" si="36"/>
        <v>21108.183000000005</v>
      </c>
      <c r="AC65" s="92">
        <f t="shared" si="36"/>
        <v>18901.309000000008</v>
      </c>
      <c r="AD65" s="93">
        <f t="shared" si="36"/>
        <v>3.2180000000080327</v>
      </c>
      <c r="AE65" s="42">
        <f t="shared" si="21"/>
        <v>-0.99982974724131501</v>
      </c>
      <c r="AG65" s="361">
        <f t="shared" si="28"/>
        <v>0.11221309906770825</v>
      </c>
      <c r="AH65" s="370">
        <f t="shared" si="29"/>
        <v>0.12920615190216006</v>
      </c>
      <c r="AI65" s="370">
        <f t="shared" si="30"/>
        <v>0.1559275073759947</v>
      </c>
      <c r="AJ65" s="363">
        <f t="shared" si="31"/>
        <v>2.623634003291375E-5</v>
      </c>
      <c r="AL65" s="104">
        <f t="shared" si="34"/>
        <v>2.2016444994736921</v>
      </c>
      <c r="AM65" s="76">
        <f t="shared" si="34"/>
        <v>2.3451906024138309</v>
      </c>
      <c r="AN65" s="76">
        <f t="shared" si="33"/>
        <v>2.2498862752252862</v>
      </c>
      <c r="AO65" s="76">
        <f t="shared" si="33"/>
        <v>2.5055177954259591</v>
      </c>
      <c r="AP65" s="76">
        <f t="shared" si="33"/>
        <v>2.5075787557509095</v>
      </c>
      <c r="AQ65" s="76">
        <f t="shared" si="33"/>
        <v>2.6057825036903108</v>
      </c>
      <c r="AR65" s="76">
        <f t="shared" si="33"/>
        <v>2.5762459167001355</v>
      </c>
      <c r="AS65" s="76">
        <f t="shared" si="33"/>
        <v>2.5673404714544725</v>
      </c>
      <c r="AT65" s="76">
        <f t="shared" si="33"/>
        <v>2.5864901297485803</v>
      </c>
      <c r="AU65" s="76">
        <f t="shared" si="33"/>
        <v>2.6712331225796273</v>
      </c>
      <c r="AV65" s="105">
        <f t="shared" si="33"/>
        <v>1.51008916001858</v>
      </c>
      <c r="AW65" s="42">
        <f t="shared" si="32"/>
        <v>-0.43468462289795323</v>
      </c>
    </row>
    <row r="66" spans="1:49" s="6" customFormat="1" ht="26.25" customHeight="1" thickBot="1">
      <c r="A66" s="56" t="s">
        <v>34</v>
      </c>
      <c r="B66" s="84">
        <v>333758.44000000006</v>
      </c>
      <c r="C66" s="69">
        <v>348067.83</v>
      </c>
      <c r="D66" s="69">
        <v>326847.99000000005</v>
      </c>
      <c r="E66" s="69">
        <v>324150.88</v>
      </c>
      <c r="F66" s="69">
        <v>350641.24</v>
      </c>
      <c r="G66" s="69">
        <v>363806.64000000007</v>
      </c>
      <c r="H66" s="69">
        <v>418319.83999999991</v>
      </c>
      <c r="I66" s="69">
        <v>464601.14999999997</v>
      </c>
      <c r="J66" s="69">
        <v>466479.77000000008</v>
      </c>
      <c r="K66" s="69">
        <v>469897.73000000004</v>
      </c>
      <c r="L66" s="108">
        <v>494700.92000000004</v>
      </c>
      <c r="M66" s="158">
        <f t="shared" si="23"/>
        <v>5.2784230304751635E-2</v>
      </c>
      <c r="N66"/>
      <c r="O66" s="355">
        <f>SUM(O39:O65)</f>
        <v>1.0000000000000002</v>
      </c>
      <c r="P66" s="359">
        <f t="shared" ref="P66:R66" si="37">SUM(P39:P65)</f>
        <v>0.99999999999999978</v>
      </c>
      <c r="Q66" s="359">
        <f t="shared" si="37"/>
        <v>1.0000000000000002</v>
      </c>
      <c r="R66" s="356">
        <f t="shared" si="37"/>
        <v>0.99999999999999967</v>
      </c>
      <c r="T66" s="99">
        <v>74445.862999999998</v>
      </c>
      <c r="U66" s="95">
        <v>79424.091000000015</v>
      </c>
      <c r="V66" s="95">
        <v>76126.679000000004</v>
      </c>
      <c r="W66" s="95">
        <v>76988.008999999991</v>
      </c>
      <c r="X66" s="95">
        <v>86518.85</v>
      </c>
      <c r="Y66" s="95">
        <v>91839.497000000003</v>
      </c>
      <c r="Z66" s="95">
        <v>105113.85599999997</v>
      </c>
      <c r="AA66" s="95">
        <v>118961.96200000003</v>
      </c>
      <c r="AB66" s="95">
        <v>119762.65300000001</v>
      </c>
      <c r="AC66" s="95">
        <v>121218.56700000001</v>
      </c>
      <c r="AD66" s="96">
        <v>122654.30299999999</v>
      </c>
      <c r="AE66" s="140">
        <f t="shared" si="21"/>
        <v>1.1844192152510558E-2</v>
      </c>
      <c r="AF66"/>
      <c r="AG66" s="355">
        <f>SUM(AG39:AG65)</f>
        <v>1.0000000000000007</v>
      </c>
      <c r="AH66" s="359">
        <f t="shared" ref="AH66:AJ66" si="38">SUM(AH39:AH65)</f>
        <v>1</v>
      </c>
      <c r="AI66" s="359">
        <f t="shared" si="38"/>
        <v>1</v>
      </c>
      <c r="AJ66" s="356">
        <f t="shared" si="38"/>
        <v>1.0000000000000002</v>
      </c>
      <c r="AL66" s="72">
        <f t="shared" si="34"/>
        <v>2.2305312488876679</v>
      </c>
      <c r="AM66" s="77">
        <f t="shared" si="34"/>
        <v>2.2818567001724928</v>
      </c>
      <c r="AN66" s="77">
        <f t="shared" si="33"/>
        <v>2.3291157152289661</v>
      </c>
      <c r="AO66" s="77">
        <f t="shared" si="33"/>
        <v>2.3750670983833206</v>
      </c>
      <c r="AP66" s="77">
        <f t="shared" si="33"/>
        <v>2.4674464988773144</v>
      </c>
      <c r="AQ66" s="77">
        <f t="shared" si="33"/>
        <v>2.5244040900407971</v>
      </c>
      <c r="AR66" s="77">
        <f t="shared" si="33"/>
        <v>2.5127628658492505</v>
      </c>
      <c r="AS66" s="77">
        <f t="shared" si="33"/>
        <v>2.5605180271292922</v>
      </c>
      <c r="AT66" s="77">
        <f t="shared" si="33"/>
        <v>2.5673707779439177</v>
      </c>
      <c r="AU66" s="77">
        <f>(AC66/K66)*10</f>
        <v>2.579679774150005</v>
      </c>
      <c r="AV66" s="87">
        <f t="shared" si="33"/>
        <v>2.4793627430488705</v>
      </c>
      <c r="AW66" s="86">
        <f t="shared" si="32"/>
        <v>-3.8887396841411695E-2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134</v>
      </c>
      <c r="B72" s="89">
        <v>61102.130000000012</v>
      </c>
      <c r="C72" s="60">
        <v>72727.920000000013</v>
      </c>
      <c r="D72" s="60">
        <v>72763.189999999988</v>
      </c>
      <c r="E72" s="60">
        <v>70031.74000000002</v>
      </c>
      <c r="F72" s="60">
        <v>74854.53</v>
      </c>
      <c r="G72" s="60">
        <v>77189.66</v>
      </c>
      <c r="H72" s="60">
        <v>85771.109999999986</v>
      </c>
      <c r="I72" s="60">
        <v>128786.83000000003</v>
      </c>
      <c r="J72" s="60">
        <v>137745.89999999994</v>
      </c>
      <c r="K72" s="60">
        <v>150218.89000000004</v>
      </c>
      <c r="L72" s="80">
        <v>184752.53999999992</v>
      </c>
      <c r="M72" s="42">
        <f t="shared" ref="M72:M100" si="39">(L72-K72)/K72</f>
        <v>0.22988886417680138</v>
      </c>
      <c r="O72" s="361">
        <f>B72/$B$100</f>
        <v>0.14545890279341833</v>
      </c>
      <c r="P72" s="362">
        <f>G72/$G$100</f>
        <v>0.13669537069587209</v>
      </c>
      <c r="Q72" s="362">
        <f>K72/$K$100</f>
        <v>0.21923738335870585</v>
      </c>
      <c r="R72" s="363">
        <f>L72/$L$100</f>
        <v>0.21555665518727057</v>
      </c>
      <c r="T72" s="97">
        <v>17543.097000000005</v>
      </c>
      <c r="U72" s="60">
        <v>21647.384000000002</v>
      </c>
      <c r="V72" s="60">
        <v>21920.464</v>
      </c>
      <c r="W72" s="60">
        <v>21456.351000000002</v>
      </c>
      <c r="X72" s="60">
        <v>22432.375000000004</v>
      </c>
      <c r="Y72" s="60">
        <v>23132.823</v>
      </c>
      <c r="Z72" s="60">
        <v>22662.208000000002</v>
      </c>
      <c r="AA72" s="60">
        <v>35148.051999999996</v>
      </c>
      <c r="AB72" s="60">
        <v>40682.934000000016</v>
      </c>
      <c r="AC72" s="60">
        <v>43204.241999999998</v>
      </c>
      <c r="AD72" s="38">
        <v>54088.803</v>
      </c>
      <c r="AE72" s="42">
        <f t="shared" ref="AE72:AE100" si="40">(AD72-AC72)/AC72</f>
        <v>0.25193269216481107</v>
      </c>
      <c r="AG72" s="361">
        <f>T72/$T$100</f>
        <v>0.16058389824278552</v>
      </c>
      <c r="AH72" s="362">
        <f>Y72/$Y$100</f>
        <v>0.13555383897116721</v>
      </c>
      <c r="AI72" s="362">
        <f>AC72/$AC$100</f>
        <v>0.20568056214747818</v>
      </c>
      <c r="AJ72" s="363">
        <f>AD72/$AD$100</f>
        <v>0.21573812244114179</v>
      </c>
      <c r="AL72" s="109">
        <f t="shared" ref="AL72:AV95" si="41">(T72/B72)*10</f>
        <v>2.8711105488466608</v>
      </c>
      <c r="AM72" s="73">
        <f t="shared" si="41"/>
        <v>2.9764888092495974</v>
      </c>
      <c r="AN72" s="73">
        <f t="shared" si="41"/>
        <v>3.0125760016843688</v>
      </c>
      <c r="AO72" s="73">
        <f t="shared" si="41"/>
        <v>3.0638037838271615</v>
      </c>
      <c r="AP72" s="73">
        <f t="shared" si="41"/>
        <v>2.9967959186972393</v>
      </c>
      <c r="AQ72" s="73">
        <f t="shared" si="41"/>
        <v>2.9968810589397594</v>
      </c>
      <c r="AR72" s="73">
        <f t="shared" si="41"/>
        <v>2.6421726383160959</v>
      </c>
      <c r="AS72" s="73">
        <f t="shared" si="41"/>
        <v>2.7291650862126189</v>
      </c>
      <c r="AT72" s="73">
        <f t="shared" si="41"/>
        <v>2.9534769455933012</v>
      </c>
      <c r="AU72" s="73">
        <f t="shared" si="41"/>
        <v>2.8760858238268163</v>
      </c>
      <c r="AV72" s="110">
        <f t="shared" si="41"/>
        <v>2.9276351491568136</v>
      </c>
      <c r="AW72" s="42">
        <f>(AV72-AU72)/AU72</f>
        <v>1.7923430831910139E-2</v>
      </c>
    </row>
    <row r="73" spans="1:49" ht="20.100000000000001" customHeight="1">
      <c r="A73" s="88" t="s">
        <v>133</v>
      </c>
      <c r="B73" s="90">
        <v>77596.039999999994</v>
      </c>
      <c r="C73" s="61">
        <v>78585.62999999999</v>
      </c>
      <c r="D73" s="61">
        <v>84445.189999999988</v>
      </c>
      <c r="E73" s="61">
        <v>88533.79</v>
      </c>
      <c r="F73" s="61">
        <v>103953.58</v>
      </c>
      <c r="G73" s="61">
        <v>114542.44</v>
      </c>
      <c r="H73" s="61">
        <v>126025.49</v>
      </c>
      <c r="I73" s="61">
        <v>137009.57999999999</v>
      </c>
      <c r="J73" s="61">
        <v>145095.07</v>
      </c>
      <c r="K73" s="61">
        <v>161301.99</v>
      </c>
      <c r="L73" s="82">
        <v>190885.72000000003</v>
      </c>
      <c r="M73" s="42">
        <f t="shared" si="39"/>
        <v>0.18340585878698731</v>
      </c>
      <c r="O73" s="361">
        <f t="shared" ref="O73:O99" si="42">B73/$B$100</f>
        <v>0.18472408146024039</v>
      </c>
      <c r="P73" s="362">
        <f t="shared" ref="P73:P99" si="43">G73/$G$100</f>
        <v>0.20284350645163729</v>
      </c>
      <c r="Q73" s="362">
        <f t="shared" ref="Q73:Q99" si="44">K73/$K$100</f>
        <v>0.235412644961976</v>
      </c>
      <c r="R73" s="363">
        <f t="shared" ref="R73:R99" si="45">L73/$L$100</f>
        <v>0.22271243105082023</v>
      </c>
      <c r="T73" s="97">
        <v>19234.409</v>
      </c>
      <c r="U73" s="61">
        <v>19224.062000000002</v>
      </c>
      <c r="V73" s="61">
        <v>21895.144999999997</v>
      </c>
      <c r="W73" s="61">
        <v>23110.314999999995</v>
      </c>
      <c r="X73" s="61">
        <v>27121.593000000001</v>
      </c>
      <c r="Y73" s="61">
        <v>33568.22</v>
      </c>
      <c r="Z73" s="61">
        <v>36349.964999999997</v>
      </c>
      <c r="AA73" s="61">
        <v>39455.208000000006</v>
      </c>
      <c r="AB73" s="61">
        <v>41541.442999999999</v>
      </c>
      <c r="AC73" s="61">
        <v>46565.983</v>
      </c>
      <c r="AD73" s="38">
        <v>52405.522000000012</v>
      </c>
      <c r="AE73" s="42">
        <f t="shared" si="40"/>
        <v>0.12540353759953937</v>
      </c>
      <c r="AG73" s="361">
        <f t="shared" ref="AG73:AG99" si="46">T73/$T$100</f>
        <v>0.17606562727300185</v>
      </c>
      <c r="AH73" s="362">
        <f t="shared" ref="AH73:AH99" si="47">Y73/$Y$100</f>
        <v>0.19670323368785186</v>
      </c>
      <c r="AI73" s="362">
        <f t="shared" ref="AI73:AI99" si="48">AC73/$AC$100</f>
        <v>0.2216846568073087</v>
      </c>
      <c r="AJ73" s="363">
        <f t="shared" ref="AJ73:AJ99" si="49">AD73/$AD$100</f>
        <v>0.20902420269548122</v>
      </c>
      <c r="AL73" s="52">
        <f t="shared" si="41"/>
        <v>2.478787448431647</v>
      </c>
      <c r="AM73" s="74">
        <f t="shared" si="41"/>
        <v>2.4462566502298202</v>
      </c>
      <c r="AN73" s="74">
        <f t="shared" si="41"/>
        <v>2.5928232265212503</v>
      </c>
      <c r="AO73" s="74">
        <f t="shared" si="41"/>
        <v>2.6103383804082032</v>
      </c>
      <c r="AP73" s="74">
        <f t="shared" si="41"/>
        <v>2.6090100023491254</v>
      </c>
      <c r="AQ73" s="74">
        <f t="shared" si="41"/>
        <v>2.9306360157859395</v>
      </c>
      <c r="AR73" s="74">
        <f t="shared" si="41"/>
        <v>2.8843343517251938</v>
      </c>
      <c r="AS73" s="74">
        <f t="shared" si="41"/>
        <v>2.879740818123814</v>
      </c>
      <c r="AT73" s="74">
        <f t="shared" si="41"/>
        <v>2.8630499299528234</v>
      </c>
      <c r="AU73" s="74">
        <f t="shared" si="41"/>
        <v>2.8868821147215855</v>
      </c>
      <c r="AV73" s="111">
        <f t="shared" si="41"/>
        <v>2.7453872400722279</v>
      </c>
      <c r="AW73" s="42">
        <f t="shared" ref="AW73:AW100" si="50">(AV73-AU73)/AU73</f>
        <v>-4.9013042107887927E-2</v>
      </c>
    </row>
    <row r="74" spans="1:49" ht="20.100000000000001" customHeight="1">
      <c r="A74" s="88" t="s">
        <v>135</v>
      </c>
      <c r="B74" s="90">
        <v>48698.29</v>
      </c>
      <c r="C74" s="61">
        <v>53046.670000000006</v>
      </c>
      <c r="D74" s="61">
        <v>58099.999999999993</v>
      </c>
      <c r="E74" s="61">
        <v>65518.460000000006</v>
      </c>
      <c r="F74" s="61">
        <v>65845.48</v>
      </c>
      <c r="G74" s="61">
        <v>75403.899999999994</v>
      </c>
      <c r="H74" s="61">
        <v>79710.070000000007</v>
      </c>
      <c r="I74" s="61">
        <v>86523.11</v>
      </c>
      <c r="J74" s="61">
        <v>96133.840000000011</v>
      </c>
      <c r="K74" s="61">
        <v>98236.680000000022</v>
      </c>
      <c r="L74" s="82">
        <v>105241.39000000001</v>
      </c>
      <c r="M74" s="42">
        <f t="shared" si="39"/>
        <v>7.1304425190264878E-2</v>
      </c>
      <c r="O74" s="361">
        <f t="shared" si="42"/>
        <v>0.11593048935144643</v>
      </c>
      <c r="P74" s="362">
        <f t="shared" si="43"/>
        <v>0.13353296364324535</v>
      </c>
      <c r="Q74" s="362">
        <f t="shared" si="44"/>
        <v>0.14337180013143827</v>
      </c>
      <c r="R74" s="363">
        <f t="shared" si="45"/>
        <v>0.12278847162620378</v>
      </c>
      <c r="T74" s="97">
        <v>15764.507000000001</v>
      </c>
      <c r="U74" s="61">
        <v>17684.307000000001</v>
      </c>
      <c r="V74" s="61">
        <v>20115.495999999999</v>
      </c>
      <c r="W74" s="61">
        <v>21765.058000000001</v>
      </c>
      <c r="X74" s="61">
        <v>20791.052000000003</v>
      </c>
      <c r="Y74" s="61">
        <v>24088.492000000006</v>
      </c>
      <c r="Z74" s="61">
        <v>26072.823</v>
      </c>
      <c r="AA74" s="61">
        <v>29177.759000000002</v>
      </c>
      <c r="AB74" s="61">
        <v>31142.264999999999</v>
      </c>
      <c r="AC74" s="61">
        <v>32750.864000000001</v>
      </c>
      <c r="AD74" s="38">
        <v>34299.705000000002</v>
      </c>
      <c r="AE74" s="42">
        <f t="shared" si="40"/>
        <v>4.7291607329809693E-2</v>
      </c>
      <c r="AG74" s="361">
        <f t="shared" si="46"/>
        <v>0.14430325431910224</v>
      </c>
      <c r="AH74" s="362">
        <f t="shared" si="47"/>
        <v>0.14115387324868436</v>
      </c>
      <c r="AI74" s="362">
        <f t="shared" si="48"/>
        <v>0.15591561861762571</v>
      </c>
      <c r="AJ74" s="363">
        <f t="shared" si="49"/>
        <v>0.13680750074992498</v>
      </c>
      <c r="AL74" s="52">
        <f t="shared" si="41"/>
        <v>3.2371787592541752</v>
      </c>
      <c r="AM74" s="74">
        <f t="shared" si="41"/>
        <v>3.3337261321021656</v>
      </c>
      <c r="AN74" s="74">
        <f t="shared" si="41"/>
        <v>3.4622196213425132</v>
      </c>
      <c r="AO74" s="74">
        <f t="shared" si="41"/>
        <v>3.3219733797161899</v>
      </c>
      <c r="AP74" s="74">
        <f t="shared" si="41"/>
        <v>3.1575518927039492</v>
      </c>
      <c r="AQ74" s="74">
        <f t="shared" si="41"/>
        <v>3.1945949745304962</v>
      </c>
      <c r="AR74" s="74">
        <f t="shared" si="41"/>
        <v>3.2709572328816168</v>
      </c>
      <c r="AS74" s="74">
        <f t="shared" si="41"/>
        <v>3.3722503733395626</v>
      </c>
      <c r="AT74" s="74">
        <f t="shared" si="41"/>
        <v>3.2394695769980681</v>
      </c>
      <c r="AU74" s="74">
        <f t="shared" si="41"/>
        <v>3.3338732538599629</v>
      </c>
      <c r="AV74" s="111">
        <f t="shared" si="41"/>
        <v>3.2591459500867481</v>
      </c>
      <c r="AW74" s="42">
        <f t="shared" si="50"/>
        <v>-2.2414560507570413E-2</v>
      </c>
    </row>
    <row r="75" spans="1:49" ht="20.100000000000001" customHeight="1">
      <c r="A75" s="88" t="s">
        <v>132</v>
      </c>
      <c r="B75" s="90"/>
      <c r="C75" s="61"/>
      <c r="D75" s="61"/>
      <c r="E75" s="61"/>
      <c r="F75" s="61"/>
      <c r="G75" s="61"/>
      <c r="H75" s="61"/>
      <c r="I75" s="61"/>
      <c r="J75" s="61"/>
      <c r="K75" s="61"/>
      <c r="L75" s="82">
        <v>113512.68</v>
      </c>
      <c r="M75" s="42"/>
      <c r="O75" s="361">
        <f t="shared" si="42"/>
        <v>0</v>
      </c>
      <c r="P75" s="362">
        <f t="shared" si="43"/>
        <v>0</v>
      </c>
      <c r="Q75" s="362">
        <f t="shared" si="44"/>
        <v>0</v>
      </c>
      <c r="R75" s="363">
        <f t="shared" si="45"/>
        <v>0.13243884832188502</v>
      </c>
      <c r="T75" s="97"/>
      <c r="U75" s="61"/>
      <c r="V75" s="61"/>
      <c r="W75" s="61"/>
      <c r="X75" s="61"/>
      <c r="Y75" s="61"/>
      <c r="Z75" s="61"/>
      <c r="AA75" s="61"/>
      <c r="AB75" s="61"/>
      <c r="AC75" s="61"/>
      <c r="AD75" s="38">
        <v>30245.971000000005</v>
      </c>
      <c r="AE75" s="42" t="e">
        <f t="shared" si="40"/>
        <v>#DIV/0!</v>
      </c>
      <c r="AG75" s="361">
        <f t="shared" si="46"/>
        <v>0</v>
      </c>
      <c r="AH75" s="362">
        <f t="shared" si="47"/>
        <v>0</v>
      </c>
      <c r="AI75" s="362">
        <f t="shared" si="48"/>
        <v>0</v>
      </c>
      <c r="AJ75" s="363">
        <f t="shared" si="49"/>
        <v>0.1206388130820574</v>
      </c>
      <c r="AL75" s="52"/>
      <c r="AM75" s="74"/>
      <c r="AN75" s="74"/>
      <c r="AO75" s="74"/>
      <c r="AP75" s="74"/>
      <c r="AQ75" s="74"/>
      <c r="AR75" s="74"/>
      <c r="AS75" s="74"/>
      <c r="AT75" s="74"/>
      <c r="AU75" s="74"/>
      <c r="AV75" s="111">
        <f t="shared" si="41"/>
        <v>2.664545582044227</v>
      </c>
      <c r="AW75" s="42"/>
    </row>
    <row r="76" spans="1:49" ht="20.100000000000001" customHeight="1">
      <c r="A76" s="88" t="s">
        <v>139</v>
      </c>
      <c r="B76" s="90">
        <v>33351.35</v>
      </c>
      <c r="C76" s="61">
        <v>36700.949999999997</v>
      </c>
      <c r="D76" s="61">
        <v>41785.070000000007</v>
      </c>
      <c r="E76" s="61">
        <v>44433.36</v>
      </c>
      <c r="F76" s="61">
        <v>50611.96</v>
      </c>
      <c r="G76" s="61">
        <v>50796.590000000004</v>
      </c>
      <c r="H76" s="61">
        <v>55488.719999999994</v>
      </c>
      <c r="I76" s="61">
        <v>58085.86</v>
      </c>
      <c r="J76" s="61">
        <v>63508.740000000005</v>
      </c>
      <c r="K76" s="61">
        <v>64902.229999999996</v>
      </c>
      <c r="L76" s="82">
        <v>65352.709999999992</v>
      </c>
      <c r="M76" s="42">
        <f t="shared" si="39"/>
        <v>6.9409017224831247E-3</v>
      </c>
      <c r="O76" s="361">
        <f t="shared" si="42"/>
        <v>7.9395771926105876E-2</v>
      </c>
      <c r="P76" s="362">
        <f t="shared" si="43"/>
        <v>8.9955814031778741E-2</v>
      </c>
      <c r="Q76" s="362">
        <f t="shared" si="44"/>
        <v>9.4721742913590257E-2</v>
      </c>
      <c r="R76" s="363">
        <f t="shared" si="45"/>
        <v>7.6249082015455341E-2</v>
      </c>
      <c r="T76" s="97">
        <v>10282.76</v>
      </c>
      <c r="U76" s="61">
        <v>11092.782999999999</v>
      </c>
      <c r="V76" s="61">
        <v>12638.658999999998</v>
      </c>
      <c r="W76" s="61">
        <v>14556.799000000001</v>
      </c>
      <c r="X76" s="61">
        <v>15604.846</v>
      </c>
      <c r="Y76" s="61">
        <v>16699.563999999998</v>
      </c>
      <c r="Z76" s="61">
        <v>19191.043000000001</v>
      </c>
      <c r="AA76" s="61">
        <v>19927.647000000004</v>
      </c>
      <c r="AB76" s="61">
        <v>21536.322999999997</v>
      </c>
      <c r="AC76" s="61">
        <v>22616.536</v>
      </c>
      <c r="AD76" s="38">
        <v>22778.702999999998</v>
      </c>
      <c r="AE76" s="42">
        <f t="shared" si="40"/>
        <v>7.1702846094555614E-3</v>
      </c>
      <c r="AG76" s="361">
        <f t="shared" si="46"/>
        <v>9.4125095785253007E-2</v>
      </c>
      <c r="AH76" s="362">
        <f t="shared" si="47"/>
        <v>9.7856193744477293E-2</v>
      </c>
      <c r="AI76" s="362">
        <f t="shared" si="48"/>
        <v>0.10766956259315179</v>
      </c>
      <c r="AJ76" s="363">
        <f t="shared" si="49"/>
        <v>9.0854933818084377E-2</v>
      </c>
      <c r="AL76" s="52">
        <f t="shared" si="41"/>
        <v>3.0831615511815862</v>
      </c>
      <c r="AM76" s="74">
        <f t="shared" si="41"/>
        <v>3.0224784372066664</v>
      </c>
      <c r="AN76" s="74">
        <f t="shared" si="41"/>
        <v>3.0246829788725966</v>
      </c>
      <c r="AO76" s="74">
        <f t="shared" si="41"/>
        <v>3.2760968335502878</v>
      </c>
      <c r="AP76" s="74">
        <f t="shared" si="41"/>
        <v>3.0832328959400108</v>
      </c>
      <c r="AQ76" s="74">
        <f t="shared" si="41"/>
        <v>3.2875364271499317</v>
      </c>
      <c r="AR76" s="74">
        <f t="shared" si="41"/>
        <v>3.4585485122021202</v>
      </c>
      <c r="AS76" s="74">
        <f t="shared" si="41"/>
        <v>3.4307225545081033</v>
      </c>
      <c r="AT76" s="74">
        <f t="shared" si="41"/>
        <v>3.3910801883331327</v>
      </c>
      <c r="AU76" s="74">
        <f t="shared" si="41"/>
        <v>3.4847086147887367</v>
      </c>
      <c r="AV76" s="111">
        <f t="shared" si="41"/>
        <v>3.4855024374658679</v>
      </c>
      <c r="AW76" s="42">
        <f t="shared" si="50"/>
        <v>2.2780173750029732E-4</v>
      </c>
    </row>
    <row r="77" spans="1:49" ht="20.100000000000001" customHeight="1">
      <c r="A77" s="88" t="s">
        <v>145</v>
      </c>
      <c r="B77" s="90">
        <v>20200.37</v>
      </c>
      <c r="C77" s="61">
        <v>21368.43</v>
      </c>
      <c r="D77" s="61">
        <v>25298.760000000002</v>
      </c>
      <c r="E77" s="61">
        <v>25692.06</v>
      </c>
      <c r="F77" s="61">
        <v>25287.32</v>
      </c>
      <c r="G77" s="61">
        <v>29048.26</v>
      </c>
      <c r="H77" s="61">
        <v>31774.749999999996</v>
      </c>
      <c r="I77" s="61">
        <v>30447.600000000002</v>
      </c>
      <c r="J77" s="61">
        <v>31418.14</v>
      </c>
      <c r="K77" s="61">
        <v>31054.010000000002</v>
      </c>
      <c r="L77" s="82">
        <v>43375.77</v>
      </c>
      <c r="M77" s="42">
        <f t="shared" si="39"/>
        <v>0.39678482746672633</v>
      </c>
      <c r="O77" s="361">
        <f t="shared" si="42"/>
        <v>4.8088727123278406E-2</v>
      </c>
      <c r="P77" s="362">
        <f t="shared" si="43"/>
        <v>5.1441639576726643E-2</v>
      </c>
      <c r="Q77" s="362">
        <f t="shared" si="44"/>
        <v>4.5321862617910998E-2</v>
      </c>
      <c r="R77" s="363">
        <f t="shared" si="45"/>
        <v>5.0607888245392238E-2</v>
      </c>
      <c r="T77" s="97">
        <v>4092.2719999999995</v>
      </c>
      <c r="U77" s="61">
        <v>4185.91</v>
      </c>
      <c r="V77" s="61">
        <v>5117.9319999999998</v>
      </c>
      <c r="W77" s="61">
        <v>5230.2070000000003</v>
      </c>
      <c r="X77" s="61">
        <v>6492.1359999999995</v>
      </c>
      <c r="Y77" s="61">
        <v>6442.7330000000002</v>
      </c>
      <c r="Z77" s="61">
        <v>7052.9350000000004</v>
      </c>
      <c r="AA77" s="61">
        <v>7165.9959999999992</v>
      </c>
      <c r="AB77" s="61">
        <v>7584.9160000000011</v>
      </c>
      <c r="AC77" s="61">
        <v>7801.3879999999999</v>
      </c>
      <c r="AD77" s="38">
        <v>10662.270000000002</v>
      </c>
      <c r="AE77" s="42">
        <f t="shared" si="40"/>
        <v>0.36671448721689043</v>
      </c>
      <c r="AG77" s="361">
        <f t="shared" si="46"/>
        <v>3.7459348849852456E-2</v>
      </c>
      <c r="AH77" s="362">
        <f t="shared" si="47"/>
        <v>3.7753161022164264E-2</v>
      </c>
      <c r="AI77" s="362">
        <f t="shared" si="48"/>
        <v>3.7139729690676915E-2</v>
      </c>
      <c r="AJ77" s="363">
        <f t="shared" si="49"/>
        <v>4.252743605290199E-2</v>
      </c>
      <c r="AL77" s="52">
        <f t="shared" si="41"/>
        <v>2.0258401207502632</v>
      </c>
      <c r="AM77" s="74">
        <f t="shared" si="41"/>
        <v>1.9589225787762601</v>
      </c>
      <c r="AN77" s="74">
        <f t="shared" si="41"/>
        <v>2.0229971745650772</v>
      </c>
      <c r="AO77" s="74">
        <f t="shared" si="41"/>
        <v>2.0357289372670002</v>
      </c>
      <c r="AP77" s="74">
        <f t="shared" si="41"/>
        <v>2.5673483785549434</v>
      </c>
      <c r="AQ77" s="74">
        <f t="shared" si="41"/>
        <v>2.2179411090371683</v>
      </c>
      <c r="AR77" s="74">
        <f t="shared" si="41"/>
        <v>2.2196665591389393</v>
      </c>
      <c r="AS77" s="74">
        <f t="shared" si="41"/>
        <v>2.353550361933288</v>
      </c>
      <c r="AT77" s="74">
        <f t="shared" si="41"/>
        <v>2.4141836531379646</v>
      </c>
      <c r="AU77" s="74">
        <f t="shared" si="41"/>
        <v>2.5121998737039113</v>
      </c>
      <c r="AV77" s="111">
        <f t="shared" si="41"/>
        <v>2.4581165936650815</v>
      </c>
      <c r="AW77" s="42">
        <f t="shared" si="50"/>
        <v>-2.1528255217643587E-2</v>
      </c>
    </row>
    <row r="78" spans="1:49" ht="20.100000000000001" customHeight="1">
      <c r="A78" s="88" t="s">
        <v>146</v>
      </c>
      <c r="B78" s="90">
        <v>9731.7200000000012</v>
      </c>
      <c r="C78" s="61">
        <v>16263.83</v>
      </c>
      <c r="D78" s="61">
        <v>19693.099999999999</v>
      </c>
      <c r="E78" s="61">
        <v>21302.3</v>
      </c>
      <c r="F78" s="61">
        <v>22089.070000000003</v>
      </c>
      <c r="G78" s="61">
        <v>33802.53</v>
      </c>
      <c r="H78" s="61">
        <v>40598.839999999989</v>
      </c>
      <c r="I78" s="61">
        <v>45674.18</v>
      </c>
      <c r="J78" s="61">
        <v>45204.319999999992</v>
      </c>
      <c r="K78" s="61">
        <v>36841.99</v>
      </c>
      <c r="L78" s="82">
        <v>22391.81</v>
      </c>
      <c r="M78" s="42">
        <f t="shared" si="39"/>
        <v>-0.39222039851810386</v>
      </c>
      <c r="O78" s="361">
        <f t="shared" si="42"/>
        <v>2.3167200775042786E-2</v>
      </c>
      <c r="P78" s="362">
        <f t="shared" si="43"/>
        <v>5.9860988749119215E-2</v>
      </c>
      <c r="Q78" s="362">
        <f t="shared" si="44"/>
        <v>5.3769146379177776E-2</v>
      </c>
      <c r="R78" s="363">
        <f t="shared" si="45"/>
        <v>2.6125235773152997E-2</v>
      </c>
      <c r="T78" s="97">
        <v>2766.1919999999996</v>
      </c>
      <c r="U78" s="61">
        <v>4984.2589999999991</v>
      </c>
      <c r="V78" s="61">
        <v>6385.0219999999999</v>
      </c>
      <c r="W78" s="61">
        <v>6165.5829999999996</v>
      </c>
      <c r="X78" s="61">
        <v>6291.2709999999988</v>
      </c>
      <c r="Y78" s="61">
        <v>9774.853000000001</v>
      </c>
      <c r="Z78" s="61">
        <v>11631.428999999998</v>
      </c>
      <c r="AA78" s="61">
        <v>13993.570000000002</v>
      </c>
      <c r="AB78" s="61">
        <v>14775.829000000003</v>
      </c>
      <c r="AC78" s="61">
        <v>13209.247000000001</v>
      </c>
      <c r="AD78" s="38">
        <v>8355.146999999999</v>
      </c>
      <c r="AE78" s="42">
        <f t="shared" si="40"/>
        <v>-0.36747741941686773</v>
      </c>
      <c r="AG78" s="361">
        <f t="shared" si="46"/>
        <v>2.5320836717029331E-2</v>
      </c>
      <c r="AH78" s="362">
        <f t="shared" si="47"/>
        <v>5.7278735480266754E-2</v>
      </c>
      <c r="AI78" s="362">
        <f t="shared" si="48"/>
        <v>6.288468962156285E-2</v>
      </c>
      <c r="AJ78" s="363">
        <f t="shared" si="49"/>
        <v>3.332526560995884E-2</v>
      </c>
      <c r="AL78" s="52">
        <f t="shared" si="41"/>
        <v>2.8424492278857172</v>
      </c>
      <c r="AM78" s="74">
        <f t="shared" si="41"/>
        <v>3.0646280734611708</v>
      </c>
      <c r="AN78" s="74">
        <f t="shared" si="41"/>
        <v>3.2422635339281274</v>
      </c>
      <c r="AO78" s="74">
        <f t="shared" si="41"/>
        <v>2.8943273731005572</v>
      </c>
      <c r="AP78" s="74">
        <f t="shared" si="41"/>
        <v>2.848137563057203</v>
      </c>
      <c r="AQ78" s="74">
        <f t="shared" si="41"/>
        <v>2.8917518895774963</v>
      </c>
      <c r="AR78" s="74">
        <f t="shared" si="41"/>
        <v>2.8649658463148207</v>
      </c>
      <c r="AS78" s="74">
        <f t="shared" si="41"/>
        <v>3.0637813311590927</v>
      </c>
      <c r="AT78" s="74">
        <f t="shared" si="41"/>
        <v>3.2686763123524494</v>
      </c>
      <c r="AU78" s="74">
        <f t="shared" si="41"/>
        <v>3.585378259969128</v>
      </c>
      <c r="AV78" s="111">
        <f t="shared" si="41"/>
        <v>3.7313406106964999</v>
      </c>
      <c r="AW78" s="42">
        <f t="shared" si="50"/>
        <v>4.0710446748965554E-2</v>
      </c>
    </row>
    <row r="79" spans="1:49" ht="20.100000000000001" customHeight="1">
      <c r="A79" s="88" t="s">
        <v>141</v>
      </c>
      <c r="B79" s="90">
        <v>101145.99</v>
      </c>
      <c r="C79" s="61">
        <v>145939.35000000003</v>
      </c>
      <c r="D79" s="61">
        <v>141477.43999999997</v>
      </c>
      <c r="E79" s="61">
        <v>144378.30999999997</v>
      </c>
      <c r="F79" s="61">
        <v>137397.88</v>
      </c>
      <c r="G79" s="61">
        <v>110243.86000000003</v>
      </c>
      <c r="H79" s="61">
        <v>60026.779999999984</v>
      </c>
      <c r="I79" s="61">
        <v>75125.070000000007</v>
      </c>
      <c r="J79" s="61">
        <v>50209.37</v>
      </c>
      <c r="K79" s="61">
        <v>38953.99</v>
      </c>
      <c r="L79" s="82">
        <v>19181.05</v>
      </c>
      <c r="M79" s="42">
        <f t="shared" si="39"/>
        <v>-0.50759729619481853</v>
      </c>
      <c r="O79" s="361">
        <f t="shared" si="42"/>
        <v>0.2407867733474113</v>
      </c>
      <c r="P79" s="362">
        <f t="shared" si="43"/>
        <v>0.19523113989158433</v>
      </c>
      <c r="Q79" s="362">
        <f t="shared" si="44"/>
        <v>5.6851510745294362E-2</v>
      </c>
      <c r="R79" s="363">
        <f t="shared" si="45"/>
        <v>2.2379140124297061E-2</v>
      </c>
      <c r="T79" s="97">
        <v>25794.815999999995</v>
      </c>
      <c r="U79" s="61">
        <v>34601.439999999988</v>
      </c>
      <c r="V79" s="61">
        <v>39152.085000000006</v>
      </c>
      <c r="W79" s="61">
        <v>44859.09</v>
      </c>
      <c r="X79" s="61">
        <v>45298.811999999998</v>
      </c>
      <c r="Y79" s="61">
        <v>34490.585000000006</v>
      </c>
      <c r="Z79" s="61">
        <v>18505.439999999999</v>
      </c>
      <c r="AA79" s="61">
        <v>24314.710999999999</v>
      </c>
      <c r="AB79" s="61">
        <v>18109.995999999996</v>
      </c>
      <c r="AC79" s="61">
        <v>12505.429</v>
      </c>
      <c r="AD79" s="38">
        <v>6696.38</v>
      </c>
      <c r="AE79" s="42">
        <f t="shared" si="40"/>
        <v>-0.46452216873167645</v>
      </c>
      <c r="AG79" s="361">
        <f t="shared" si="46"/>
        <v>0.23611749440451554</v>
      </c>
      <c r="AH79" s="362">
        <f t="shared" si="47"/>
        <v>0.20210811300943926</v>
      </c>
      <c r="AI79" s="362">
        <f t="shared" si="48"/>
        <v>5.95340537768346E-2</v>
      </c>
      <c r="AJ79" s="363">
        <f t="shared" si="49"/>
        <v>2.6709122188420645E-2</v>
      </c>
      <c r="AL79" s="52">
        <f t="shared" si="41"/>
        <v>2.5502559221576648</v>
      </c>
      <c r="AM79" s="74">
        <f t="shared" si="41"/>
        <v>2.3709465610200384</v>
      </c>
      <c r="AN79" s="74">
        <f t="shared" si="41"/>
        <v>2.7673730172103772</v>
      </c>
      <c r="AO79" s="74">
        <f t="shared" si="41"/>
        <v>3.1070518833472982</v>
      </c>
      <c r="AP79" s="74">
        <f t="shared" si="41"/>
        <v>3.2969076378762177</v>
      </c>
      <c r="AQ79" s="74">
        <f t="shared" si="41"/>
        <v>3.1285719676361112</v>
      </c>
      <c r="AR79" s="74">
        <f t="shared" si="41"/>
        <v>3.0828640150279596</v>
      </c>
      <c r="AS79" s="74">
        <f t="shared" si="41"/>
        <v>3.2365641722530167</v>
      </c>
      <c r="AT79" s="74">
        <f t="shared" si="41"/>
        <v>3.6068956850085936</v>
      </c>
      <c r="AU79" s="74">
        <f t="shared" si="41"/>
        <v>3.2103075962180001</v>
      </c>
      <c r="AV79" s="111">
        <f t="shared" si="41"/>
        <v>3.491143602670344</v>
      </c>
      <c r="AW79" s="42">
        <f t="shared" si="50"/>
        <v>8.7479469812547311E-2</v>
      </c>
    </row>
    <row r="80" spans="1:49" ht="20.100000000000001" customHeight="1">
      <c r="A80" s="88" t="s">
        <v>152</v>
      </c>
      <c r="B80" s="90">
        <v>9189.98</v>
      </c>
      <c r="C80" s="61">
        <v>11877.699999999999</v>
      </c>
      <c r="D80" s="61">
        <v>10736.75</v>
      </c>
      <c r="E80" s="61">
        <v>7814.2800000000007</v>
      </c>
      <c r="F80" s="61">
        <v>10562.400000000001</v>
      </c>
      <c r="G80" s="61">
        <v>9306.35</v>
      </c>
      <c r="H80" s="61">
        <v>8957.91</v>
      </c>
      <c r="I80" s="61">
        <v>9196.7999999999993</v>
      </c>
      <c r="J80" s="61">
        <v>8057.170000000001</v>
      </c>
      <c r="K80" s="61">
        <v>8027.9599999999991</v>
      </c>
      <c r="L80" s="82">
        <v>7174.0300000000007</v>
      </c>
      <c r="M80" s="42">
        <f t="shared" si="39"/>
        <v>-0.10636948863721277</v>
      </c>
      <c r="O80" s="361">
        <f t="shared" si="42"/>
        <v>2.1877541871182859E-2</v>
      </c>
      <c r="P80" s="362">
        <f t="shared" si="43"/>
        <v>1.6480639545186873E-2</v>
      </c>
      <c r="Q80" s="362">
        <f t="shared" si="44"/>
        <v>1.1716428899909696E-2</v>
      </c>
      <c r="R80" s="363">
        <f t="shared" si="45"/>
        <v>8.3701686104728813E-3</v>
      </c>
      <c r="T80" s="97">
        <v>3349.6410000000001</v>
      </c>
      <c r="U80" s="61">
        <v>4554.442</v>
      </c>
      <c r="V80" s="61">
        <v>5128.4409999999989</v>
      </c>
      <c r="W80" s="61">
        <v>3440.1479999999997</v>
      </c>
      <c r="X80" s="61">
        <v>4143.7539999999999</v>
      </c>
      <c r="Y80" s="61">
        <v>3971.0219999999999</v>
      </c>
      <c r="Z80" s="61">
        <v>4287.7219999999998</v>
      </c>
      <c r="AA80" s="61">
        <v>4589.9589999999998</v>
      </c>
      <c r="AB80" s="61">
        <v>4061.8759999999997</v>
      </c>
      <c r="AC80" s="61">
        <v>4002.08</v>
      </c>
      <c r="AD80" s="38">
        <v>3943.0300000000007</v>
      </c>
      <c r="AE80" s="42">
        <f t="shared" si="40"/>
        <v>-1.4754827489705172E-2</v>
      </c>
      <c r="AG80" s="361">
        <f t="shared" si="46"/>
        <v>3.0661542229052381E-2</v>
      </c>
      <c r="AH80" s="362">
        <f t="shared" si="47"/>
        <v>2.3269415788075769E-2</v>
      </c>
      <c r="AI80" s="362">
        <f t="shared" si="48"/>
        <v>1.9052528780835444E-2</v>
      </c>
      <c r="AJ80" s="363">
        <f t="shared" si="49"/>
        <v>1.5727134670166308E-2</v>
      </c>
      <c r="AL80" s="52">
        <f t="shared" si="41"/>
        <v>3.6448838844045368</v>
      </c>
      <c r="AM80" s="74">
        <f t="shared" si="41"/>
        <v>3.8344477466176112</v>
      </c>
      <c r="AN80" s="74">
        <f t="shared" si="41"/>
        <v>4.7765301418026862</v>
      </c>
      <c r="AO80" s="74">
        <f t="shared" si="41"/>
        <v>4.402386400282559</v>
      </c>
      <c r="AP80" s="74">
        <f t="shared" si="41"/>
        <v>3.9231178520033323</v>
      </c>
      <c r="AQ80" s="74">
        <f t="shared" si="41"/>
        <v>4.267002637983742</v>
      </c>
      <c r="AR80" s="74">
        <f t="shared" si="41"/>
        <v>4.7865205165044076</v>
      </c>
      <c r="AS80" s="74">
        <f t="shared" si="41"/>
        <v>4.9908218075852471</v>
      </c>
      <c r="AT80" s="74">
        <f t="shared" si="41"/>
        <v>5.0413184778278222</v>
      </c>
      <c r="AU80" s="74">
        <f t="shared" si="41"/>
        <v>4.9851768070593288</v>
      </c>
      <c r="AV80" s="111">
        <f t="shared" si="41"/>
        <v>5.4962552428690712</v>
      </c>
      <c r="AW80" s="42">
        <f t="shared" si="50"/>
        <v>0.10251962078577087</v>
      </c>
    </row>
    <row r="81" spans="1:49" ht="20.100000000000001" customHeight="1">
      <c r="A81" s="88" t="s">
        <v>151</v>
      </c>
      <c r="B81" s="90">
        <v>4579.4699999999993</v>
      </c>
      <c r="C81" s="61">
        <v>5244.67</v>
      </c>
      <c r="D81" s="61">
        <v>6550.4299999999994</v>
      </c>
      <c r="E81" s="61">
        <v>6846.48</v>
      </c>
      <c r="F81" s="61">
        <v>6596.51</v>
      </c>
      <c r="G81" s="61">
        <v>7626.74</v>
      </c>
      <c r="H81" s="61">
        <v>9711.24</v>
      </c>
      <c r="I81" s="61">
        <v>9702.61</v>
      </c>
      <c r="J81" s="61">
        <v>11687.13</v>
      </c>
      <c r="K81" s="61">
        <v>12170.649999999998</v>
      </c>
      <c r="L81" s="82">
        <v>11983.900000000001</v>
      </c>
      <c r="M81" s="42">
        <f t="shared" si="39"/>
        <v>-1.5344291389531077E-2</v>
      </c>
      <c r="O81" s="361">
        <f t="shared" si="42"/>
        <v>1.0901824233874912E-2</v>
      </c>
      <c r="P81" s="362">
        <f t="shared" si="43"/>
        <v>1.3506213805074871E-2</v>
      </c>
      <c r="Q81" s="362">
        <f t="shared" si="44"/>
        <v>1.7762489522953021E-2</v>
      </c>
      <c r="R81" s="363">
        <f t="shared" si="45"/>
        <v>1.3981996675654544E-2</v>
      </c>
      <c r="T81" s="97">
        <v>1085.4149999999997</v>
      </c>
      <c r="U81" s="61">
        <v>1290.6110000000001</v>
      </c>
      <c r="V81" s="61">
        <v>1655.8509999999999</v>
      </c>
      <c r="W81" s="61">
        <v>1602.1650000000002</v>
      </c>
      <c r="X81" s="61">
        <v>1643.5310000000002</v>
      </c>
      <c r="Y81" s="61">
        <v>1934.202</v>
      </c>
      <c r="Z81" s="61">
        <v>2661.1749999999997</v>
      </c>
      <c r="AA81" s="61">
        <v>2940.453</v>
      </c>
      <c r="AB81" s="61">
        <v>3574.5439999999999</v>
      </c>
      <c r="AC81" s="61">
        <v>3582.5010000000002</v>
      </c>
      <c r="AD81" s="38">
        <v>3549.5920000000006</v>
      </c>
      <c r="AE81" s="42">
        <f t="shared" si="40"/>
        <v>-9.1860407017331329E-3</v>
      </c>
      <c r="AG81" s="361">
        <f t="shared" si="46"/>
        <v>9.9355417068715361E-3</v>
      </c>
      <c r="AH81" s="362">
        <f t="shared" si="47"/>
        <v>1.1334047143563479E-2</v>
      </c>
      <c r="AI81" s="362">
        <f t="shared" si="48"/>
        <v>1.7055057222712132E-2</v>
      </c>
      <c r="AJ81" s="363">
        <f t="shared" si="49"/>
        <v>1.4157871334518117E-2</v>
      </c>
      <c r="AL81" s="52">
        <f t="shared" si="41"/>
        <v>2.3701760247364865</v>
      </c>
      <c r="AM81" s="74">
        <f t="shared" si="41"/>
        <v>2.4608049696167731</v>
      </c>
      <c r="AN81" s="74">
        <f t="shared" si="41"/>
        <v>2.5278508433797473</v>
      </c>
      <c r="AO81" s="74">
        <f t="shared" si="41"/>
        <v>2.3401295264135733</v>
      </c>
      <c r="AP81" s="74">
        <f t="shared" si="41"/>
        <v>2.4915159682923242</v>
      </c>
      <c r="AQ81" s="74">
        <f t="shared" si="41"/>
        <v>2.5360796355979094</v>
      </c>
      <c r="AR81" s="74">
        <f t="shared" si="41"/>
        <v>2.7403040188482626</v>
      </c>
      <c r="AS81" s="74">
        <f t="shared" si="41"/>
        <v>3.030579400800403</v>
      </c>
      <c r="AT81" s="74">
        <f t="shared" si="41"/>
        <v>3.0585301951805106</v>
      </c>
      <c r="AU81" s="74">
        <f t="shared" si="41"/>
        <v>2.9435576571506052</v>
      </c>
      <c r="AV81" s="111">
        <f t="shared" si="41"/>
        <v>2.9619673061357323</v>
      </c>
      <c r="AW81" s="42">
        <f t="shared" si="50"/>
        <v>6.254217219223022E-3</v>
      </c>
    </row>
    <row r="82" spans="1:49" ht="20.100000000000001" customHeight="1">
      <c r="A82" s="88" t="s">
        <v>149</v>
      </c>
      <c r="B82" s="90">
        <v>758.98000000000013</v>
      </c>
      <c r="C82" s="61">
        <v>2550.63</v>
      </c>
      <c r="D82" s="61">
        <v>2251.62</v>
      </c>
      <c r="E82" s="61">
        <v>2937.9199999999996</v>
      </c>
      <c r="F82" s="61">
        <v>4297.0400000000009</v>
      </c>
      <c r="G82" s="61">
        <v>4651.0600000000004</v>
      </c>
      <c r="H82" s="61">
        <v>7737.0700000000006</v>
      </c>
      <c r="I82" s="61">
        <v>11594</v>
      </c>
      <c r="J82" s="61">
        <v>9253.52</v>
      </c>
      <c r="K82" s="61">
        <v>18018.82</v>
      </c>
      <c r="L82" s="82">
        <v>15459.600000000002</v>
      </c>
      <c r="M82" s="42">
        <f t="shared" si="39"/>
        <v>-0.14203038822741987</v>
      </c>
      <c r="O82" s="361">
        <f t="shared" si="42"/>
        <v>1.8068175044331294E-3</v>
      </c>
      <c r="P82" s="362">
        <f t="shared" si="43"/>
        <v>8.2365743135640566E-3</v>
      </c>
      <c r="Q82" s="362">
        <f t="shared" si="44"/>
        <v>2.6297617749748484E-2</v>
      </c>
      <c r="R82" s="363">
        <f t="shared" si="45"/>
        <v>1.8037206235611863E-2</v>
      </c>
      <c r="T82" s="97">
        <v>113.63500000000001</v>
      </c>
      <c r="U82" s="61">
        <v>583.10500000000002</v>
      </c>
      <c r="V82" s="61">
        <v>553.14400000000001</v>
      </c>
      <c r="W82" s="61">
        <v>548.17700000000002</v>
      </c>
      <c r="X82" s="61">
        <v>767.36399999999992</v>
      </c>
      <c r="Y82" s="61">
        <v>893.72600000000011</v>
      </c>
      <c r="Z82" s="61">
        <v>1547.2900000000002</v>
      </c>
      <c r="AA82" s="61">
        <v>2384.3090000000002</v>
      </c>
      <c r="AB82" s="61">
        <v>1994.395</v>
      </c>
      <c r="AC82" s="61">
        <v>3868.2329999999993</v>
      </c>
      <c r="AD82" s="38">
        <v>2991.2469999999998</v>
      </c>
      <c r="AE82" s="42">
        <f t="shared" si="40"/>
        <v>-0.22671488506509291</v>
      </c>
      <c r="AG82" s="361">
        <f t="shared" si="46"/>
        <v>1.0401784403756603E-3</v>
      </c>
      <c r="AH82" s="362">
        <f t="shared" si="47"/>
        <v>5.2370603574127287E-3</v>
      </c>
      <c r="AI82" s="362">
        <f t="shared" si="48"/>
        <v>1.8415329169701108E-2</v>
      </c>
      <c r="AJ82" s="363">
        <f t="shared" si="49"/>
        <v>1.1930861393580813E-2</v>
      </c>
      <c r="AL82" s="52">
        <f t="shared" si="41"/>
        <v>1.497206777517194</v>
      </c>
      <c r="AM82" s="74">
        <f t="shared" si="41"/>
        <v>2.2861214680294673</v>
      </c>
      <c r="AN82" s="74">
        <f t="shared" si="41"/>
        <v>2.4566489905046147</v>
      </c>
      <c r="AO82" s="74">
        <f t="shared" si="41"/>
        <v>1.8658676887049344</v>
      </c>
      <c r="AP82" s="74">
        <f t="shared" si="41"/>
        <v>1.7857967344963037</v>
      </c>
      <c r="AQ82" s="74">
        <f t="shared" si="41"/>
        <v>1.921553366329396</v>
      </c>
      <c r="AR82" s="74">
        <f t="shared" si="41"/>
        <v>1.9998397326119579</v>
      </c>
      <c r="AS82" s="74">
        <f t="shared" si="41"/>
        <v>2.0565025012937728</v>
      </c>
      <c r="AT82" s="74">
        <f t="shared" si="41"/>
        <v>2.1552825303235954</v>
      </c>
      <c r="AU82" s="74">
        <f t="shared" si="41"/>
        <v>2.1467737620998486</v>
      </c>
      <c r="AV82" s="111">
        <f t="shared" si="41"/>
        <v>1.9348799451473515</v>
      </c>
      <c r="AW82" s="42">
        <f t="shared" si="50"/>
        <v>-9.8703375592421511E-2</v>
      </c>
    </row>
    <row r="83" spans="1:49" ht="20.100000000000001" customHeight="1">
      <c r="A83" s="88" t="s">
        <v>155</v>
      </c>
      <c r="B83" s="90">
        <v>2036.72</v>
      </c>
      <c r="C83" s="61">
        <v>2628.9800000000005</v>
      </c>
      <c r="D83" s="61">
        <v>3023.22</v>
      </c>
      <c r="E83" s="61">
        <v>3277.67</v>
      </c>
      <c r="F83" s="61">
        <v>2524.2799999999997</v>
      </c>
      <c r="G83" s="61">
        <v>2702.67</v>
      </c>
      <c r="H83" s="61">
        <v>3209.19</v>
      </c>
      <c r="I83" s="61">
        <v>3777.4199999999996</v>
      </c>
      <c r="J83" s="61">
        <v>5209.7899999999991</v>
      </c>
      <c r="K83" s="61">
        <v>8429.4</v>
      </c>
      <c r="L83" s="82">
        <v>8667.7699999999986</v>
      </c>
      <c r="M83" s="42">
        <f t="shared" si="39"/>
        <v>2.8278406529527487E-2</v>
      </c>
      <c r="O83" s="361">
        <f t="shared" si="42"/>
        <v>4.8485880360866459E-3</v>
      </c>
      <c r="P83" s="362">
        <f t="shared" si="43"/>
        <v>4.7861653687632857E-3</v>
      </c>
      <c r="Q83" s="362">
        <f t="shared" si="44"/>
        <v>1.2302311641923826E-2</v>
      </c>
      <c r="R83" s="363">
        <f t="shared" si="45"/>
        <v>1.011296250180143E-2</v>
      </c>
      <c r="T83" s="97">
        <v>474.92399999999998</v>
      </c>
      <c r="U83" s="61">
        <v>795.21699999999998</v>
      </c>
      <c r="V83" s="61">
        <v>827.70899999999995</v>
      </c>
      <c r="W83" s="61">
        <v>955.15800000000002</v>
      </c>
      <c r="X83" s="61">
        <v>766.899</v>
      </c>
      <c r="Y83" s="61">
        <v>775.39699999999993</v>
      </c>
      <c r="Z83" s="61">
        <v>968.29500000000007</v>
      </c>
      <c r="AA83" s="61">
        <v>1027.3489999999999</v>
      </c>
      <c r="AB83" s="61">
        <v>1395.049</v>
      </c>
      <c r="AC83" s="61">
        <v>2066.0329999999999</v>
      </c>
      <c r="AD83" s="38">
        <v>2140.3109999999997</v>
      </c>
      <c r="AE83" s="42">
        <f t="shared" si="40"/>
        <v>3.5951991086299102E-2</v>
      </c>
      <c r="AG83" s="361">
        <f t="shared" si="46"/>
        <v>4.3473023770578614E-3</v>
      </c>
      <c r="AH83" s="362">
        <f t="shared" si="47"/>
        <v>4.5436754552925134E-3</v>
      </c>
      <c r="AI83" s="362">
        <f t="shared" si="48"/>
        <v>9.8356737483148247E-3</v>
      </c>
      <c r="AJ83" s="363">
        <f t="shared" si="49"/>
        <v>8.5368255714611142E-3</v>
      </c>
      <c r="AL83" s="52">
        <f t="shared" si="41"/>
        <v>2.3318080050276917</v>
      </c>
      <c r="AM83" s="74">
        <f t="shared" si="41"/>
        <v>3.0248119042366235</v>
      </c>
      <c r="AN83" s="74">
        <f t="shared" si="41"/>
        <v>2.7378391251711753</v>
      </c>
      <c r="AO83" s="74">
        <f t="shared" si="41"/>
        <v>2.9141371767139463</v>
      </c>
      <c r="AP83" s="74">
        <f t="shared" si="41"/>
        <v>3.0380900692474686</v>
      </c>
      <c r="AQ83" s="74">
        <f t="shared" si="41"/>
        <v>2.8690036149437406</v>
      </c>
      <c r="AR83" s="74">
        <f t="shared" si="41"/>
        <v>3.0172566909407053</v>
      </c>
      <c r="AS83" s="74">
        <f t="shared" si="41"/>
        <v>2.7197108079059253</v>
      </c>
      <c r="AT83" s="74">
        <f t="shared" si="41"/>
        <v>2.6777451682313496</v>
      </c>
      <c r="AU83" s="74">
        <f t="shared" si="41"/>
        <v>2.4509846489667115</v>
      </c>
      <c r="AV83" s="111">
        <f t="shared" si="41"/>
        <v>2.4692752576498918</v>
      </c>
      <c r="AW83" s="42">
        <f t="shared" si="50"/>
        <v>7.4625553819323972E-3</v>
      </c>
    </row>
    <row r="84" spans="1:49" ht="20.100000000000001" customHeight="1">
      <c r="A84" s="88" t="s">
        <v>168</v>
      </c>
      <c r="B84" s="90">
        <v>5766.18</v>
      </c>
      <c r="C84" s="61">
        <v>8253.14</v>
      </c>
      <c r="D84" s="61">
        <v>9605.15</v>
      </c>
      <c r="E84" s="61">
        <v>10421.469999999999</v>
      </c>
      <c r="F84" s="61">
        <v>14029.669999999998</v>
      </c>
      <c r="G84" s="61">
        <v>11541.37</v>
      </c>
      <c r="H84" s="61">
        <v>12008.59</v>
      </c>
      <c r="I84" s="61">
        <v>5004.58</v>
      </c>
      <c r="J84" s="61">
        <v>7392.7600000000011</v>
      </c>
      <c r="K84" s="61">
        <v>4967.43</v>
      </c>
      <c r="L84" s="82">
        <v>8073.84</v>
      </c>
      <c r="M84" s="42">
        <f t="shared" si="39"/>
        <v>0.62535556615795285</v>
      </c>
      <c r="O84" s="361">
        <f t="shared" si="42"/>
        <v>1.3726889980911514E-2</v>
      </c>
      <c r="P84" s="362">
        <f t="shared" si="43"/>
        <v>2.0438642306342812E-2</v>
      </c>
      <c r="Q84" s="362">
        <f t="shared" si="44"/>
        <v>7.2497297458231514E-3</v>
      </c>
      <c r="R84" s="363">
        <f t="shared" si="45"/>
        <v>9.4200055107074229E-3</v>
      </c>
      <c r="T84" s="97">
        <v>1223.279</v>
      </c>
      <c r="U84" s="61">
        <v>1951.2640000000001</v>
      </c>
      <c r="V84" s="61">
        <v>2245.5349999999999</v>
      </c>
      <c r="W84" s="61">
        <v>2915.9740000000006</v>
      </c>
      <c r="X84" s="61">
        <v>4125.7219999999998</v>
      </c>
      <c r="Y84" s="61">
        <v>3249.1239999999998</v>
      </c>
      <c r="Z84" s="61">
        <v>3144.6979999999994</v>
      </c>
      <c r="AA84" s="61">
        <v>1413.279</v>
      </c>
      <c r="AB84" s="61">
        <v>2135.2919999999999</v>
      </c>
      <c r="AC84" s="61">
        <v>1450.4590000000001</v>
      </c>
      <c r="AD84" s="38">
        <v>2070.9859999999999</v>
      </c>
      <c r="AE84" s="42">
        <f t="shared" si="40"/>
        <v>0.42781422984034695</v>
      </c>
      <c r="AG84" s="361">
        <f t="shared" si="46"/>
        <v>1.1197504662861771E-2</v>
      </c>
      <c r="AH84" s="362">
        <f t="shared" si="47"/>
        <v>1.9039234056879035E-2</v>
      </c>
      <c r="AI84" s="362">
        <f t="shared" si="48"/>
        <v>6.9051372893399925E-3</v>
      </c>
      <c r="AJ84" s="363">
        <f t="shared" si="49"/>
        <v>8.2603164880888647E-3</v>
      </c>
      <c r="AL84" s="52">
        <f t="shared" si="41"/>
        <v>2.1214721011137354</v>
      </c>
      <c r="AM84" s="74">
        <f t="shared" si="41"/>
        <v>2.3642686298790525</v>
      </c>
      <c r="AN84" s="74">
        <f t="shared" si="41"/>
        <v>2.3378448020072566</v>
      </c>
      <c r="AO84" s="74">
        <f t="shared" si="41"/>
        <v>2.7980448055792522</v>
      </c>
      <c r="AP84" s="74">
        <f t="shared" si="41"/>
        <v>2.9407120766204766</v>
      </c>
      <c r="AQ84" s="74">
        <f t="shared" si="41"/>
        <v>2.8151978491288294</v>
      </c>
      <c r="AR84" s="74">
        <f t="shared" si="41"/>
        <v>2.6187071088279303</v>
      </c>
      <c r="AS84" s="74">
        <f t="shared" si="41"/>
        <v>2.8239712423420151</v>
      </c>
      <c r="AT84" s="74">
        <f t="shared" si="41"/>
        <v>2.888355634431524</v>
      </c>
      <c r="AU84" s="74">
        <f t="shared" si="41"/>
        <v>2.9199384792538599</v>
      </c>
      <c r="AV84" s="111">
        <f t="shared" si="41"/>
        <v>2.5650570236715122</v>
      </c>
      <c r="AW84" s="42">
        <f t="shared" si="50"/>
        <v>-0.12153730570139666</v>
      </c>
    </row>
    <row r="85" spans="1:49" ht="20.100000000000001" customHeight="1">
      <c r="A85" s="88" t="s">
        <v>166</v>
      </c>
      <c r="B85" s="90">
        <v>49.26</v>
      </c>
      <c r="C85" s="61">
        <v>3.67</v>
      </c>
      <c r="D85" s="61">
        <v>268.84999999999997</v>
      </c>
      <c r="E85" s="61">
        <v>119.60000000000001</v>
      </c>
      <c r="F85" s="61">
        <v>348.12000000000006</v>
      </c>
      <c r="G85" s="61">
        <v>275.12</v>
      </c>
      <c r="H85" s="61">
        <v>642.43999999999994</v>
      </c>
      <c r="I85" s="61">
        <v>854.1</v>
      </c>
      <c r="J85" s="61">
        <v>998.26</v>
      </c>
      <c r="K85" s="61">
        <v>1471.9599999999998</v>
      </c>
      <c r="L85" s="82">
        <v>6211.119999999999</v>
      </c>
      <c r="M85" s="42">
        <f t="shared" si="39"/>
        <v>3.2196255333025352</v>
      </c>
      <c r="O85" s="361">
        <f t="shared" si="42"/>
        <v>1.1726768856672894E-4</v>
      </c>
      <c r="P85" s="362">
        <f t="shared" si="43"/>
        <v>4.8721072726383733E-4</v>
      </c>
      <c r="Q85" s="362">
        <f t="shared" si="44"/>
        <v>2.1482561800894718E-3</v>
      </c>
      <c r="R85" s="363">
        <f t="shared" si="45"/>
        <v>7.2467109365141093E-3</v>
      </c>
      <c r="T85" s="97">
        <v>10.448</v>
      </c>
      <c r="U85" s="61">
        <v>1.173</v>
      </c>
      <c r="V85" s="61">
        <v>72.317999999999998</v>
      </c>
      <c r="W85" s="61">
        <v>58.453000000000003</v>
      </c>
      <c r="X85" s="61">
        <v>116.238</v>
      </c>
      <c r="Y85" s="61">
        <v>119.24999999999999</v>
      </c>
      <c r="Z85" s="61">
        <v>272.85300000000001</v>
      </c>
      <c r="AA85" s="61">
        <v>291.22300000000001</v>
      </c>
      <c r="AB85" s="61">
        <v>379.47500000000002</v>
      </c>
      <c r="AC85" s="61">
        <v>523.88700000000006</v>
      </c>
      <c r="AD85" s="38">
        <v>1945.1910000000003</v>
      </c>
      <c r="AE85" s="42">
        <f t="shared" si="40"/>
        <v>2.7129972684949233</v>
      </c>
      <c r="AG85" s="361">
        <f t="shared" si="46"/>
        <v>9.5637649888193776E-5</v>
      </c>
      <c r="AH85" s="362">
        <f t="shared" si="47"/>
        <v>6.9878178280755824E-4</v>
      </c>
      <c r="AI85" s="362">
        <f t="shared" si="48"/>
        <v>2.4940461323625564E-3</v>
      </c>
      <c r="AJ85" s="363">
        <f t="shared" si="49"/>
        <v>7.7585716609296588E-3</v>
      </c>
      <c r="AL85" s="52">
        <f t="shared" si="41"/>
        <v>2.1209906617945595</v>
      </c>
      <c r="AM85" s="74">
        <f t="shared" si="41"/>
        <v>3.1961852861035425</v>
      </c>
      <c r="AN85" s="74">
        <f t="shared" si="41"/>
        <v>2.6899014320252936</v>
      </c>
      <c r="AO85" s="74">
        <f t="shared" si="41"/>
        <v>4.8873745819397989</v>
      </c>
      <c r="AP85" s="74">
        <f t="shared" si="41"/>
        <v>3.339021027231988</v>
      </c>
      <c r="AQ85" s="74">
        <f t="shared" si="41"/>
        <v>4.3344722302995056</v>
      </c>
      <c r="AR85" s="74">
        <f t="shared" si="41"/>
        <v>4.2471359193076399</v>
      </c>
      <c r="AS85" s="74">
        <f t="shared" si="41"/>
        <v>3.4097061234047539</v>
      </c>
      <c r="AT85" s="74">
        <f t="shared" si="41"/>
        <v>3.8013643740107788</v>
      </c>
      <c r="AU85" s="74">
        <f t="shared" si="41"/>
        <v>3.5591116606429529</v>
      </c>
      <c r="AV85" s="111">
        <f t="shared" si="41"/>
        <v>3.1317878257061538</v>
      </c>
      <c r="AW85" s="42">
        <f t="shared" si="50"/>
        <v>-0.12006474527399434</v>
      </c>
    </row>
    <row r="86" spans="1:49" ht="20.100000000000001" customHeight="1">
      <c r="A86" s="88" t="s">
        <v>170</v>
      </c>
      <c r="B86" s="90">
        <v>361.98</v>
      </c>
      <c r="C86" s="61">
        <v>523.34</v>
      </c>
      <c r="D86" s="61">
        <v>685.68999999999994</v>
      </c>
      <c r="E86" s="61">
        <v>1559.92</v>
      </c>
      <c r="F86" s="61">
        <v>1377.3999999999999</v>
      </c>
      <c r="G86" s="61">
        <v>904.79</v>
      </c>
      <c r="H86" s="61">
        <v>1461.48</v>
      </c>
      <c r="I86" s="61">
        <v>1604.1000000000001</v>
      </c>
      <c r="J86" s="61">
        <v>2050.54</v>
      </c>
      <c r="K86" s="61">
        <v>4142.0199999999995</v>
      </c>
      <c r="L86" s="82">
        <v>7425.1399999999994</v>
      </c>
      <c r="M86" s="42">
        <f t="shared" si="39"/>
        <v>0.79263740880053701</v>
      </c>
      <c r="O86" s="361">
        <f t="shared" si="42"/>
        <v>8.6172468346294251E-4</v>
      </c>
      <c r="P86" s="362">
        <f t="shared" si="43"/>
        <v>1.6022949764504483E-3</v>
      </c>
      <c r="Q86" s="362">
        <f t="shared" si="44"/>
        <v>6.0450827896506654E-3</v>
      </c>
      <c r="R86" s="363">
        <f t="shared" si="45"/>
        <v>8.6631466214061835E-3</v>
      </c>
      <c r="T86" s="97">
        <v>95.955999999999989</v>
      </c>
      <c r="U86" s="61">
        <v>138.768</v>
      </c>
      <c r="V86" s="61">
        <v>157.62100000000001</v>
      </c>
      <c r="W86" s="61">
        <v>323.91899999999998</v>
      </c>
      <c r="X86" s="61">
        <v>294.84199999999998</v>
      </c>
      <c r="Y86" s="61">
        <v>194.08</v>
      </c>
      <c r="Z86" s="61">
        <v>313.73400000000004</v>
      </c>
      <c r="AA86" s="61">
        <v>369.65199999999999</v>
      </c>
      <c r="AB86" s="61">
        <v>483.065</v>
      </c>
      <c r="AC86" s="61">
        <v>924.26599999999996</v>
      </c>
      <c r="AD86" s="38">
        <v>1669.373</v>
      </c>
      <c r="AE86" s="42">
        <f t="shared" si="40"/>
        <v>0.80616078055451579</v>
      </c>
      <c r="AG86" s="361">
        <f t="shared" si="46"/>
        <v>8.7835052954359882E-4</v>
      </c>
      <c r="AH86" s="362">
        <f t="shared" si="47"/>
        <v>1.1372710138976177E-3</v>
      </c>
      <c r="AI86" s="362">
        <f t="shared" si="48"/>
        <v>4.4001130827338916E-3</v>
      </c>
      <c r="AJ86" s="363">
        <f t="shared" si="49"/>
        <v>6.6584464195655474E-3</v>
      </c>
      <c r="AL86" s="52">
        <f t="shared" si="41"/>
        <v>2.6508646886568314</v>
      </c>
      <c r="AM86" s="74">
        <f t="shared" si="41"/>
        <v>2.6515840562540607</v>
      </c>
      <c r="AN86" s="74">
        <f t="shared" si="41"/>
        <v>2.2987209963686217</v>
      </c>
      <c r="AO86" s="74">
        <f t="shared" si="41"/>
        <v>2.0765103338632747</v>
      </c>
      <c r="AP86" s="74">
        <f t="shared" si="41"/>
        <v>2.1405691883258311</v>
      </c>
      <c r="AQ86" s="74">
        <f t="shared" si="41"/>
        <v>2.1450281280739176</v>
      </c>
      <c r="AR86" s="74">
        <f t="shared" si="41"/>
        <v>2.1466869201083836</v>
      </c>
      <c r="AS86" s="74">
        <f t="shared" si="41"/>
        <v>2.304419923944891</v>
      </c>
      <c r="AT86" s="74">
        <f t="shared" si="41"/>
        <v>2.3557940835097098</v>
      </c>
      <c r="AU86" s="74">
        <f t="shared" si="41"/>
        <v>2.231437800879764</v>
      </c>
      <c r="AV86" s="111">
        <f t="shared" si="41"/>
        <v>2.2482714130642654</v>
      </c>
      <c r="AW86" s="42">
        <f t="shared" si="50"/>
        <v>7.5438410955773055E-3</v>
      </c>
    </row>
    <row r="87" spans="1:49" ht="20.100000000000001" customHeight="1">
      <c r="A87" s="88" t="s">
        <v>172</v>
      </c>
      <c r="B87" s="90">
        <v>1492.9300000000003</v>
      </c>
      <c r="C87" s="61">
        <v>2104.1</v>
      </c>
      <c r="D87" s="61">
        <v>1871.18</v>
      </c>
      <c r="E87" s="61">
        <v>2769.35</v>
      </c>
      <c r="F87" s="61">
        <v>3603.8700000000003</v>
      </c>
      <c r="G87" s="61">
        <v>6187.6399999999994</v>
      </c>
      <c r="H87" s="61">
        <v>7248.6799999999994</v>
      </c>
      <c r="I87" s="61">
        <v>5625.83</v>
      </c>
      <c r="J87" s="61">
        <v>5593.41</v>
      </c>
      <c r="K87" s="61">
        <v>6663.49</v>
      </c>
      <c r="L87" s="82">
        <v>5893.99</v>
      </c>
      <c r="M87" s="42">
        <f t="shared" si="39"/>
        <v>-0.1154800262324998</v>
      </c>
      <c r="O87" s="361">
        <f t="shared" si="42"/>
        <v>3.5540489300025717E-3</v>
      </c>
      <c r="P87" s="362">
        <f t="shared" si="43"/>
        <v>1.0957707852743567E-2</v>
      </c>
      <c r="Q87" s="362">
        <f t="shared" si="44"/>
        <v>9.7250493039650505E-3</v>
      </c>
      <c r="R87" s="363">
        <f t="shared" si="45"/>
        <v>6.8767052951327293E-3</v>
      </c>
      <c r="T87" s="97">
        <v>400.90500000000003</v>
      </c>
      <c r="U87" s="61">
        <v>578.28199999999993</v>
      </c>
      <c r="V87" s="61">
        <v>513.49699999999996</v>
      </c>
      <c r="W87" s="61">
        <v>783.476</v>
      </c>
      <c r="X87" s="61">
        <v>958.32400000000007</v>
      </c>
      <c r="Y87" s="61">
        <v>1560.6379999999999</v>
      </c>
      <c r="Z87" s="61">
        <v>1686.0889999999999</v>
      </c>
      <c r="AA87" s="61">
        <v>1378.3960000000002</v>
      </c>
      <c r="AB87" s="61">
        <v>1467.277</v>
      </c>
      <c r="AC87" s="61">
        <v>1656.749</v>
      </c>
      <c r="AD87" s="38">
        <v>1420.3600000000001</v>
      </c>
      <c r="AE87" s="42">
        <f t="shared" si="40"/>
        <v>-0.1426824461641443</v>
      </c>
      <c r="AG87" s="361">
        <f t="shared" si="46"/>
        <v>3.6697561282950158E-3</v>
      </c>
      <c r="AH87" s="362">
        <f t="shared" si="47"/>
        <v>9.1450348340228263E-3</v>
      </c>
      <c r="AI87" s="362">
        <f t="shared" si="48"/>
        <v>7.8872131504418557E-3</v>
      </c>
      <c r="AJ87" s="363">
        <f t="shared" si="49"/>
        <v>5.6652353647112545E-3</v>
      </c>
      <c r="AL87" s="52">
        <f t="shared" si="41"/>
        <v>2.6853569825778836</v>
      </c>
      <c r="AM87" s="74">
        <f t="shared" si="41"/>
        <v>2.748357967777197</v>
      </c>
      <c r="AN87" s="74">
        <f t="shared" si="41"/>
        <v>2.744241601556237</v>
      </c>
      <c r="AO87" s="74">
        <f t="shared" si="41"/>
        <v>2.8290970805423656</v>
      </c>
      <c r="AP87" s="74">
        <f t="shared" si="41"/>
        <v>2.6591525221498005</v>
      </c>
      <c r="AQ87" s="74">
        <f t="shared" si="41"/>
        <v>2.5221861646766781</v>
      </c>
      <c r="AR87" s="74">
        <f t="shared" si="41"/>
        <v>2.3260635039758966</v>
      </c>
      <c r="AS87" s="74">
        <f t="shared" si="41"/>
        <v>2.4501202489232705</v>
      </c>
      <c r="AT87" s="74">
        <f t="shared" si="41"/>
        <v>2.6232244730852914</v>
      </c>
      <c r="AU87" s="74">
        <f t="shared" si="41"/>
        <v>2.4863082258696272</v>
      </c>
      <c r="AV87" s="111">
        <f t="shared" si="41"/>
        <v>2.409844604419078</v>
      </c>
      <c r="AW87" s="42">
        <f t="shared" si="50"/>
        <v>-3.0753878644231562E-2</v>
      </c>
    </row>
    <row r="88" spans="1:49" ht="20.100000000000001" customHeight="1">
      <c r="A88" s="88" t="s">
        <v>174</v>
      </c>
      <c r="B88" s="90">
        <v>66.680000000000007</v>
      </c>
      <c r="C88" s="61">
        <v>129.91999999999999</v>
      </c>
      <c r="D88" s="61">
        <v>72.81</v>
      </c>
      <c r="E88" s="61">
        <v>230.52999999999997</v>
      </c>
      <c r="F88" s="61">
        <v>254.39000000000001</v>
      </c>
      <c r="G88" s="61">
        <v>647.67999999999995</v>
      </c>
      <c r="H88" s="61">
        <v>1487.48</v>
      </c>
      <c r="I88" s="61">
        <v>1408.7699999999998</v>
      </c>
      <c r="J88" s="61">
        <v>1314.33</v>
      </c>
      <c r="K88" s="61">
        <v>4289.3599999999997</v>
      </c>
      <c r="L88" s="82">
        <v>4995.2500000000009</v>
      </c>
      <c r="M88" s="42">
        <f t="shared" si="39"/>
        <v>0.16456767443161713</v>
      </c>
      <c r="O88" s="361">
        <f t="shared" si="42"/>
        <v>1.5873750453977847E-4</v>
      </c>
      <c r="P88" s="362">
        <f t="shared" si="43"/>
        <v>1.1469782052713074E-3</v>
      </c>
      <c r="Q88" s="362">
        <f t="shared" si="44"/>
        <v>6.2601185688663935E-3</v>
      </c>
      <c r="R88" s="363">
        <f t="shared" si="45"/>
        <v>5.8281167978757641E-3</v>
      </c>
      <c r="T88" s="97">
        <v>21.346</v>
      </c>
      <c r="U88" s="61">
        <v>58.956000000000003</v>
      </c>
      <c r="V88" s="61">
        <v>25.286999999999999</v>
      </c>
      <c r="W88" s="61">
        <v>106.69399999999999</v>
      </c>
      <c r="X88" s="61">
        <v>76.87</v>
      </c>
      <c r="Y88" s="61">
        <v>191.46900000000002</v>
      </c>
      <c r="Z88" s="61">
        <v>325.76799999999997</v>
      </c>
      <c r="AA88" s="61">
        <v>278.779</v>
      </c>
      <c r="AB88" s="61">
        <v>291.41300000000001</v>
      </c>
      <c r="AC88" s="61">
        <v>824.78099999999995</v>
      </c>
      <c r="AD88" s="38">
        <v>1110.952</v>
      </c>
      <c r="AE88" s="42">
        <f t="shared" si="40"/>
        <v>0.34696604310720064</v>
      </c>
      <c r="AG88" s="361">
        <f t="shared" si="46"/>
        <v>1.9539445583014779E-4</v>
      </c>
      <c r="AH88" s="362">
        <f t="shared" si="47"/>
        <v>1.1219710622421837E-3</v>
      </c>
      <c r="AI88" s="362">
        <f t="shared" si="48"/>
        <v>3.9264991555356807E-3</v>
      </c>
      <c r="AJ88" s="363">
        <f t="shared" si="49"/>
        <v>4.4311333456987642E-3</v>
      </c>
      <c r="AL88" s="52">
        <f t="shared" si="41"/>
        <v>3.2012597480503895</v>
      </c>
      <c r="AM88" s="74">
        <f t="shared" si="41"/>
        <v>4.5378694581280792</v>
      </c>
      <c r="AN88" s="74">
        <f t="shared" si="41"/>
        <v>3.473011948908117</v>
      </c>
      <c r="AO88" s="74">
        <f t="shared" si="41"/>
        <v>4.6282045720730487</v>
      </c>
      <c r="AP88" s="74">
        <f t="shared" si="41"/>
        <v>3.0217382758756237</v>
      </c>
      <c r="AQ88" s="74">
        <f t="shared" si="41"/>
        <v>2.956228384387352</v>
      </c>
      <c r="AR88" s="74">
        <f t="shared" si="41"/>
        <v>2.1900664210611236</v>
      </c>
      <c r="AS88" s="74">
        <f t="shared" si="41"/>
        <v>1.9788822873854501</v>
      </c>
      <c r="AT88" s="74">
        <f t="shared" si="41"/>
        <v>2.2171981161504344</v>
      </c>
      <c r="AU88" s="74">
        <f t="shared" si="41"/>
        <v>1.9228532927989259</v>
      </c>
      <c r="AV88" s="111">
        <f t="shared" si="41"/>
        <v>2.2240168159751761</v>
      </c>
      <c r="AW88" s="42">
        <f t="shared" si="50"/>
        <v>0.15662324541560491</v>
      </c>
    </row>
    <row r="89" spans="1:49" ht="20.100000000000001" customHeight="1">
      <c r="A89" s="88" t="s">
        <v>169</v>
      </c>
      <c r="B89" s="90">
        <v>403.67</v>
      </c>
      <c r="C89" s="61">
        <v>491.11</v>
      </c>
      <c r="D89" s="61">
        <v>527.23</v>
      </c>
      <c r="E89" s="61">
        <v>737.59</v>
      </c>
      <c r="F89" s="61">
        <v>853.3</v>
      </c>
      <c r="G89" s="61">
        <v>791.19</v>
      </c>
      <c r="H89" s="61">
        <v>965.78999999999985</v>
      </c>
      <c r="I89" s="61">
        <v>1288.3799999999999</v>
      </c>
      <c r="J89" s="61">
        <v>1449.72</v>
      </c>
      <c r="K89" s="61">
        <v>1769.04</v>
      </c>
      <c r="L89" s="82">
        <v>591.39</v>
      </c>
      <c r="M89" s="42">
        <f t="shared" si="39"/>
        <v>-0.66570004070004074</v>
      </c>
      <c r="O89" s="361">
        <f t="shared" si="42"/>
        <v>9.6097133259706612E-4</v>
      </c>
      <c r="P89" s="362">
        <f t="shared" si="43"/>
        <v>1.4011204394586924E-3</v>
      </c>
      <c r="Q89" s="362">
        <f t="shared" si="44"/>
        <v>2.5818304253006057E-3</v>
      </c>
      <c r="R89" s="363">
        <f t="shared" si="45"/>
        <v>6.8999349243696465E-4</v>
      </c>
      <c r="T89" s="97">
        <v>725.24900000000002</v>
      </c>
      <c r="U89" s="61">
        <v>950.37800000000016</v>
      </c>
      <c r="V89" s="61">
        <v>956.59500000000003</v>
      </c>
      <c r="W89" s="61">
        <v>1304.9569999999999</v>
      </c>
      <c r="X89" s="61">
        <v>1331.9280000000001</v>
      </c>
      <c r="Y89" s="61">
        <v>1601.5920000000001</v>
      </c>
      <c r="Z89" s="61">
        <v>1653.511</v>
      </c>
      <c r="AA89" s="61">
        <v>2411.9609999999998</v>
      </c>
      <c r="AB89" s="61">
        <v>2643.7060000000001</v>
      </c>
      <c r="AC89" s="61">
        <v>3219.6150000000002</v>
      </c>
      <c r="AD89" s="38">
        <v>1084.056</v>
      </c>
      <c r="AE89" s="42">
        <f t="shared" si="40"/>
        <v>-0.66329638792215839</v>
      </c>
      <c r="AG89" s="361">
        <f t="shared" si="46"/>
        <v>6.6386973529634994E-3</v>
      </c>
      <c r="AH89" s="362">
        <f t="shared" si="47"/>
        <v>9.3850173005477818E-3</v>
      </c>
      <c r="AI89" s="362">
        <f t="shared" si="48"/>
        <v>1.5327481572259802E-2</v>
      </c>
      <c r="AJ89" s="363">
        <f t="shared" si="49"/>
        <v>4.3238561973918043E-3</v>
      </c>
      <c r="AL89" s="52">
        <f t="shared" si="41"/>
        <v>17.966383432011298</v>
      </c>
      <c r="AM89" s="74">
        <f t="shared" si="41"/>
        <v>19.351632017267011</v>
      </c>
      <c r="AN89" s="74">
        <f t="shared" si="41"/>
        <v>18.143789238093429</v>
      </c>
      <c r="AO89" s="74">
        <f t="shared" si="41"/>
        <v>17.692173158529805</v>
      </c>
      <c r="AP89" s="74">
        <f t="shared" si="41"/>
        <v>15.609140982069613</v>
      </c>
      <c r="AQ89" s="74">
        <f t="shared" si="41"/>
        <v>20.242824100405716</v>
      </c>
      <c r="AR89" s="74">
        <f t="shared" si="41"/>
        <v>17.120813013180921</v>
      </c>
      <c r="AS89" s="74">
        <f t="shared" si="41"/>
        <v>18.720882037908069</v>
      </c>
      <c r="AT89" s="74">
        <f t="shared" si="41"/>
        <v>18.23597660237839</v>
      </c>
      <c r="AU89" s="74">
        <f t="shared" si="41"/>
        <v>18.199786324786327</v>
      </c>
      <c r="AV89" s="111">
        <f t="shared" si="41"/>
        <v>18.330644752193987</v>
      </c>
      <c r="AW89" s="42">
        <f t="shared" si="50"/>
        <v>7.1901078986538998E-3</v>
      </c>
    </row>
    <row r="90" spans="1:49" ht="20.100000000000001" customHeight="1">
      <c r="A90" s="88" t="s">
        <v>173</v>
      </c>
      <c r="B90" s="90">
        <v>90.87</v>
      </c>
      <c r="C90" s="61">
        <v>203.36</v>
      </c>
      <c r="D90" s="61">
        <v>516.81000000000006</v>
      </c>
      <c r="E90" s="61">
        <v>419.66999999999996</v>
      </c>
      <c r="F90" s="61">
        <v>325.81</v>
      </c>
      <c r="G90" s="61">
        <v>354.06</v>
      </c>
      <c r="H90" s="61">
        <v>251.20000000000005</v>
      </c>
      <c r="I90" s="61">
        <v>255.39</v>
      </c>
      <c r="J90" s="61">
        <v>195.78</v>
      </c>
      <c r="K90" s="61">
        <v>225.90999999999997</v>
      </c>
      <c r="L90" s="82">
        <v>995.45</v>
      </c>
      <c r="M90" s="42">
        <f t="shared" si="39"/>
        <v>3.4064007790713124</v>
      </c>
      <c r="O90" s="361">
        <f t="shared" si="42"/>
        <v>2.1632389078478806E-4</v>
      </c>
      <c r="P90" s="362">
        <f t="shared" si="43"/>
        <v>6.2700577964173543E-4</v>
      </c>
      <c r="Q90" s="362">
        <f t="shared" si="44"/>
        <v>3.2970498766543419E-4</v>
      </c>
      <c r="R90" s="363">
        <f t="shared" si="45"/>
        <v>1.161423125258081E-3</v>
      </c>
      <c r="T90" s="97">
        <v>52.09</v>
      </c>
      <c r="U90" s="61">
        <v>156.64499999999998</v>
      </c>
      <c r="V90" s="61">
        <v>207.94200000000001</v>
      </c>
      <c r="W90" s="61">
        <v>190.672</v>
      </c>
      <c r="X90" s="61">
        <v>180.58500000000001</v>
      </c>
      <c r="Y90" s="61">
        <v>173.321</v>
      </c>
      <c r="Z90" s="61">
        <v>135.267</v>
      </c>
      <c r="AA90" s="61">
        <v>135.40799999999996</v>
      </c>
      <c r="AB90" s="61">
        <v>138.23499999999999</v>
      </c>
      <c r="AC90" s="61">
        <v>152.36899999999997</v>
      </c>
      <c r="AD90" s="38">
        <v>814.32300000000009</v>
      </c>
      <c r="AE90" s="42">
        <f t="shared" si="40"/>
        <v>4.3444138899644962</v>
      </c>
      <c r="AG90" s="361">
        <f t="shared" si="46"/>
        <v>4.7681519742304878E-4</v>
      </c>
      <c r="AH90" s="362">
        <f t="shared" si="47"/>
        <v>1.0156273155386903E-3</v>
      </c>
      <c r="AI90" s="362">
        <f t="shared" si="48"/>
        <v>7.2537649367506775E-4</v>
      </c>
      <c r="AJ90" s="363">
        <f t="shared" si="49"/>
        <v>3.2480015333420844E-3</v>
      </c>
      <c r="AL90" s="52">
        <f t="shared" si="41"/>
        <v>5.732364916914273</v>
      </c>
      <c r="AM90" s="74">
        <f t="shared" si="41"/>
        <v>7.702842250196694</v>
      </c>
      <c r="AN90" s="74">
        <f t="shared" si="41"/>
        <v>4.0235676554246238</v>
      </c>
      <c r="AO90" s="74">
        <f t="shared" si="41"/>
        <v>4.5433793218481187</v>
      </c>
      <c r="AP90" s="74">
        <f t="shared" si="41"/>
        <v>5.5426475553236552</v>
      </c>
      <c r="AQ90" s="74">
        <f t="shared" si="41"/>
        <v>4.8952437439981917</v>
      </c>
      <c r="AR90" s="74">
        <f t="shared" si="41"/>
        <v>5.3848328025477699</v>
      </c>
      <c r="AS90" s="74">
        <f t="shared" si="41"/>
        <v>5.3020086925878047</v>
      </c>
      <c r="AT90" s="74">
        <f t="shared" si="41"/>
        <v>7.0607314332413926</v>
      </c>
      <c r="AU90" s="74">
        <f t="shared" si="41"/>
        <v>6.7446770837944312</v>
      </c>
      <c r="AV90" s="111">
        <f t="shared" si="41"/>
        <v>8.1804510522879106</v>
      </c>
      <c r="AW90" s="42">
        <f t="shared" si="50"/>
        <v>0.21287512369468983</v>
      </c>
    </row>
    <row r="91" spans="1:49" ht="20.100000000000001" customHeight="1">
      <c r="A91" s="88" t="s">
        <v>171</v>
      </c>
      <c r="B91" s="90">
        <v>7205.8999999999987</v>
      </c>
      <c r="C91" s="61">
        <v>5782.83</v>
      </c>
      <c r="D91" s="61">
        <v>5986.3200000000006</v>
      </c>
      <c r="E91" s="61">
        <v>8008.47</v>
      </c>
      <c r="F91" s="61">
        <v>7409.6399999999994</v>
      </c>
      <c r="G91" s="61">
        <v>6094.19</v>
      </c>
      <c r="H91" s="61">
        <v>5665.54</v>
      </c>
      <c r="I91" s="61">
        <v>4878.9399999999996</v>
      </c>
      <c r="J91" s="61">
        <v>5316.8</v>
      </c>
      <c r="K91" s="61">
        <v>5449.6100000000015</v>
      </c>
      <c r="L91" s="82">
        <v>4330.71</v>
      </c>
      <c r="M91" s="42">
        <f t="shared" si="39"/>
        <v>-0.20531744473457755</v>
      </c>
      <c r="O91" s="361">
        <f t="shared" si="42"/>
        <v>1.7154267905866667E-2</v>
      </c>
      <c r="P91" s="362">
        <f t="shared" si="43"/>
        <v>1.0792217003431246E-2</v>
      </c>
      <c r="Q91" s="362">
        <f t="shared" si="44"/>
        <v>7.9534487089169478E-3</v>
      </c>
      <c r="R91" s="363">
        <f t="shared" si="45"/>
        <v>5.0527768775794095E-3</v>
      </c>
      <c r="T91" s="97">
        <v>1533.0220000000004</v>
      </c>
      <c r="U91" s="61">
        <v>1258.577</v>
      </c>
      <c r="V91" s="61">
        <v>1191.5</v>
      </c>
      <c r="W91" s="61">
        <v>1155.4270000000004</v>
      </c>
      <c r="X91" s="61">
        <v>1064.3780000000002</v>
      </c>
      <c r="Y91" s="61">
        <v>1146.8840000000002</v>
      </c>
      <c r="Z91" s="61">
        <v>1022.0669999999999</v>
      </c>
      <c r="AA91" s="61">
        <v>925.99199999999985</v>
      </c>
      <c r="AB91" s="61">
        <v>992.73699999999997</v>
      </c>
      <c r="AC91" s="61">
        <v>1073.0909999999999</v>
      </c>
      <c r="AD91" s="38">
        <v>753.98699999999997</v>
      </c>
      <c r="AE91" s="42">
        <f t="shared" si="40"/>
        <v>-0.29736900225609941</v>
      </c>
      <c r="AG91" s="361">
        <f t="shared" si="46"/>
        <v>1.4032793004105917E-2</v>
      </c>
      <c r="AH91" s="362">
        <f t="shared" si="47"/>
        <v>6.720516949211437E-3</v>
      </c>
      <c r="AI91" s="362">
        <f t="shared" si="48"/>
        <v>5.1086178092280728E-3</v>
      </c>
      <c r="AJ91" s="363">
        <f t="shared" si="49"/>
        <v>3.0073458960633531E-3</v>
      </c>
      <c r="AL91" s="52">
        <f t="shared" si="41"/>
        <v>2.1274538919496533</v>
      </c>
      <c r="AM91" s="74">
        <f t="shared" si="41"/>
        <v>2.1764032489282927</v>
      </c>
      <c r="AN91" s="74">
        <f t="shared" si="41"/>
        <v>1.9903713800799152</v>
      </c>
      <c r="AO91" s="74">
        <f t="shared" si="41"/>
        <v>1.4427562318395404</v>
      </c>
      <c r="AP91" s="74">
        <f t="shared" si="41"/>
        <v>1.4364773457279978</v>
      </c>
      <c r="AQ91" s="74">
        <f t="shared" si="41"/>
        <v>1.8819301662731229</v>
      </c>
      <c r="AR91" s="74">
        <f t="shared" si="41"/>
        <v>1.8040063259636328</v>
      </c>
      <c r="AS91" s="74">
        <f t="shared" si="41"/>
        <v>1.8979368469380642</v>
      </c>
      <c r="AT91" s="74">
        <f t="shared" si="41"/>
        <v>1.8671701023171834</v>
      </c>
      <c r="AU91" s="74">
        <f t="shared" si="41"/>
        <v>1.9691152210892149</v>
      </c>
      <c r="AV91" s="111">
        <f t="shared" si="41"/>
        <v>1.7410239891380397</v>
      </c>
      <c r="AW91" s="42">
        <f t="shared" si="50"/>
        <v>-0.11583437551460633</v>
      </c>
    </row>
    <row r="92" spans="1:49" ht="20.100000000000001" customHeight="1">
      <c r="A92" s="88" t="s">
        <v>167</v>
      </c>
      <c r="B92" s="90">
        <v>4001.15</v>
      </c>
      <c r="C92" s="61">
        <v>2791.3299999999995</v>
      </c>
      <c r="D92" s="61">
        <v>3587.67</v>
      </c>
      <c r="E92" s="61">
        <v>3498.3900000000003</v>
      </c>
      <c r="F92" s="61">
        <v>3635.7900000000004</v>
      </c>
      <c r="G92" s="61">
        <v>3920.2400000000002</v>
      </c>
      <c r="H92" s="61">
        <v>4481.6899999999996</v>
      </c>
      <c r="I92" s="61">
        <v>3959.07</v>
      </c>
      <c r="J92" s="61">
        <v>4248.1400000000003</v>
      </c>
      <c r="K92" s="61">
        <v>3493.7700000000004</v>
      </c>
      <c r="L92" s="82">
        <v>3376.3599999999997</v>
      </c>
      <c r="M92" s="42">
        <f t="shared" si="39"/>
        <v>-3.3605532132911078E-2</v>
      </c>
      <c r="O92" s="361">
        <f t="shared" si="42"/>
        <v>9.5250834776444901E-3</v>
      </c>
      <c r="P92" s="362">
        <f t="shared" si="43"/>
        <v>6.9423632649345222E-3</v>
      </c>
      <c r="Q92" s="362">
        <f t="shared" si="44"/>
        <v>5.098992495931408E-3</v>
      </c>
      <c r="R92" s="363">
        <f t="shared" si="45"/>
        <v>3.9393064274412309E-3</v>
      </c>
      <c r="T92" s="97">
        <v>577.44500000000005</v>
      </c>
      <c r="U92" s="61">
        <v>542.62500000000011</v>
      </c>
      <c r="V92" s="61">
        <v>651.22300000000007</v>
      </c>
      <c r="W92" s="61">
        <v>702.88199999999995</v>
      </c>
      <c r="X92" s="61">
        <v>713.4190000000001</v>
      </c>
      <c r="Y92" s="61">
        <v>828.88</v>
      </c>
      <c r="Z92" s="61">
        <v>839.37199999999996</v>
      </c>
      <c r="AA92" s="61">
        <v>817.00099999999986</v>
      </c>
      <c r="AB92" s="61">
        <v>859.81399999999996</v>
      </c>
      <c r="AC92" s="61">
        <v>774.73400000000004</v>
      </c>
      <c r="AD92" s="38">
        <v>740.53599999999983</v>
      </c>
      <c r="AE92" s="42">
        <f t="shared" si="40"/>
        <v>-4.4141602149899456E-2</v>
      </c>
      <c r="AG92" s="361">
        <f t="shared" si="46"/>
        <v>5.2857468165857634E-3</v>
      </c>
      <c r="AH92" s="362">
        <f t="shared" si="47"/>
        <v>4.8570754225033871E-3</v>
      </c>
      <c r="AI92" s="362">
        <f t="shared" si="48"/>
        <v>3.6882425719855093E-3</v>
      </c>
      <c r="AJ92" s="363">
        <f t="shared" si="49"/>
        <v>2.9536953561363401E-3</v>
      </c>
      <c r="AL92" s="52">
        <f t="shared" si="41"/>
        <v>1.4431975806955502</v>
      </c>
      <c r="AM92" s="74">
        <f t="shared" si="41"/>
        <v>1.9439657797537382</v>
      </c>
      <c r="AN92" s="74">
        <f t="shared" si="41"/>
        <v>1.8151697341171291</v>
      </c>
      <c r="AO92" s="74">
        <f t="shared" si="41"/>
        <v>2.0091584986236519</v>
      </c>
      <c r="AP92" s="74">
        <f t="shared" si="41"/>
        <v>1.9622117889097004</v>
      </c>
      <c r="AQ92" s="74">
        <f t="shared" si="41"/>
        <v>2.1143603452849824</v>
      </c>
      <c r="AR92" s="74">
        <f t="shared" si="41"/>
        <v>1.8728916993366342</v>
      </c>
      <c r="AS92" s="74">
        <f t="shared" si="41"/>
        <v>2.063618476056245</v>
      </c>
      <c r="AT92" s="74">
        <f t="shared" si="41"/>
        <v>2.023977552528871</v>
      </c>
      <c r="AU92" s="74">
        <f t="shared" si="41"/>
        <v>2.2174728158980126</v>
      </c>
      <c r="AV92" s="111">
        <f t="shared" si="41"/>
        <v>2.1932969233138646</v>
      </c>
      <c r="AW92" s="42">
        <f t="shared" si="50"/>
        <v>-1.0902452742969679E-2</v>
      </c>
    </row>
    <row r="93" spans="1:49" ht="20.100000000000001" customHeight="1">
      <c r="A93" s="88" t="s">
        <v>153</v>
      </c>
      <c r="B93" s="90">
        <v>20498.27</v>
      </c>
      <c r="C93" s="61">
        <v>6142.45</v>
      </c>
      <c r="D93" s="61">
        <v>2132.65</v>
      </c>
      <c r="E93" s="61">
        <v>2623.4400000000005</v>
      </c>
      <c r="F93" s="61">
        <v>1750.1599999999999</v>
      </c>
      <c r="G93" s="61">
        <v>1934.28</v>
      </c>
      <c r="H93" s="61">
        <v>2762.8999999999996</v>
      </c>
      <c r="I93" s="61">
        <v>2495.1000000000004</v>
      </c>
      <c r="J93" s="61">
        <v>2815.9399999999996</v>
      </c>
      <c r="K93" s="61">
        <v>4375.1399999999994</v>
      </c>
      <c r="L93" s="82">
        <v>5454.4100000000008</v>
      </c>
      <c r="M93" s="42">
        <f t="shared" si="39"/>
        <v>0.24668239187774596</v>
      </c>
      <c r="O93" s="361">
        <f t="shared" si="42"/>
        <v>4.8797903826973674E-2</v>
      </c>
      <c r="P93" s="362">
        <f t="shared" si="43"/>
        <v>3.4254215089120936E-3</v>
      </c>
      <c r="Q93" s="362">
        <f t="shared" si="44"/>
        <v>6.3853104321833819E-3</v>
      </c>
      <c r="R93" s="363">
        <f t="shared" si="45"/>
        <v>6.3638333503831732E-3</v>
      </c>
      <c r="T93" s="97">
        <v>825.66300000000001</v>
      </c>
      <c r="U93" s="61">
        <v>509.76499999999999</v>
      </c>
      <c r="V93" s="61">
        <v>272.423</v>
      </c>
      <c r="W93" s="61">
        <v>409.93599999999998</v>
      </c>
      <c r="X93" s="61">
        <v>357.30700000000002</v>
      </c>
      <c r="Y93" s="61">
        <v>417.14799999999997</v>
      </c>
      <c r="Z93" s="61">
        <v>574.88599999999997</v>
      </c>
      <c r="AA93" s="61">
        <v>500.09100000000001</v>
      </c>
      <c r="AB93" s="61">
        <v>649.07799999999997</v>
      </c>
      <c r="AC93" s="61">
        <v>949.33800000000008</v>
      </c>
      <c r="AD93" s="38">
        <v>733.85400000000016</v>
      </c>
      <c r="AE93" s="42">
        <f t="shared" si="40"/>
        <v>-0.22698343477244132</v>
      </c>
      <c r="AG93" s="361">
        <f t="shared" si="46"/>
        <v>7.5578549884796837E-3</v>
      </c>
      <c r="AH93" s="362">
        <f t="shared" si="47"/>
        <v>2.4444060640218643E-3</v>
      </c>
      <c r="AI93" s="362">
        <f t="shared" si="48"/>
        <v>4.5194722663566842E-3</v>
      </c>
      <c r="AJ93" s="363">
        <f t="shared" si="49"/>
        <v>2.9270435898890519E-3</v>
      </c>
      <c r="AL93" s="52">
        <f t="shared" si="41"/>
        <v>0.40279643111345492</v>
      </c>
      <c r="AM93" s="74">
        <f t="shared" si="41"/>
        <v>0.82990500533174871</v>
      </c>
      <c r="AN93" s="74">
        <f t="shared" si="41"/>
        <v>1.2773919771176703</v>
      </c>
      <c r="AO93" s="74">
        <f t="shared" si="41"/>
        <v>1.5625895770438807</v>
      </c>
      <c r="AP93" s="74">
        <f t="shared" si="41"/>
        <v>2.0415676281025736</v>
      </c>
      <c r="AQ93" s="74">
        <f t="shared" si="41"/>
        <v>2.1566060756457182</v>
      </c>
      <c r="AR93" s="74">
        <f t="shared" si="41"/>
        <v>2.0807340113648705</v>
      </c>
      <c r="AS93" s="74">
        <f t="shared" si="41"/>
        <v>2.0042924131297339</v>
      </c>
      <c r="AT93" s="74">
        <f t="shared" si="41"/>
        <v>2.3050136011420701</v>
      </c>
      <c r="AU93" s="74">
        <f t="shared" si="41"/>
        <v>2.1698459934996368</v>
      </c>
      <c r="AV93" s="111">
        <f t="shared" si="41"/>
        <v>1.3454324115715541</v>
      </c>
      <c r="AW93" s="42">
        <f t="shared" si="50"/>
        <v>-0.37994105775148906</v>
      </c>
    </row>
    <row r="94" spans="1:49" ht="20.100000000000001" customHeight="1">
      <c r="A94" s="88" t="s">
        <v>185</v>
      </c>
      <c r="B94" s="90">
        <v>75.320000000000007</v>
      </c>
      <c r="C94" s="61">
        <v>41.05</v>
      </c>
      <c r="D94" s="61">
        <v>283.03000000000003</v>
      </c>
      <c r="E94" s="61">
        <v>262.81</v>
      </c>
      <c r="F94" s="61">
        <v>592.79</v>
      </c>
      <c r="G94" s="61">
        <v>721.79</v>
      </c>
      <c r="H94" s="61">
        <v>572.70999999999992</v>
      </c>
      <c r="I94" s="61">
        <v>290.71999999999997</v>
      </c>
      <c r="J94" s="61">
        <v>449.48</v>
      </c>
      <c r="K94" s="61">
        <v>726.31999999999994</v>
      </c>
      <c r="L94" s="82">
        <v>1768.83</v>
      </c>
      <c r="M94" s="42">
        <f t="shared" si="39"/>
        <v>1.4353315343099462</v>
      </c>
      <c r="O94" s="361">
        <f t="shared" si="42"/>
        <v>1.7930577147474676E-4</v>
      </c>
      <c r="P94" s="362">
        <f t="shared" si="43"/>
        <v>1.2782197980218271E-3</v>
      </c>
      <c r="Q94" s="362">
        <f t="shared" si="44"/>
        <v>1.0600297757565322E-3</v>
      </c>
      <c r="R94" s="363">
        <f t="shared" si="45"/>
        <v>2.0637501297405708E-3</v>
      </c>
      <c r="T94" s="97">
        <v>29.843000000000004</v>
      </c>
      <c r="U94" s="61">
        <v>20.266000000000002</v>
      </c>
      <c r="V94" s="61">
        <v>86.204000000000008</v>
      </c>
      <c r="W94" s="61">
        <v>89.188999999999993</v>
      </c>
      <c r="X94" s="61">
        <v>118.78700000000001</v>
      </c>
      <c r="Y94" s="61">
        <v>185.94900000000001</v>
      </c>
      <c r="Z94" s="61">
        <v>151.99</v>
      </c>
      <c r="AA94" s="61">
        <v>118.14399999999999</v>
      </c>
      <c r="AB94" s="61">
        <v>156.928</v>
      </c>
      <c r="AC94" s="61">
        <v>280.173</v>
      </c>
      <c r="AD94" s="38">
        <v>587.495</v>
      </c>
      <c r="AE94" s="42">
        <f t="shared" si="40"/>
        <v>1.0969008434074661</v>
      </c>
      <c r="AG94" s="361">
        <f t="shared" si="46"/>
        <v>2.7317327580526099E-4</v>
      </c>
      <c r="AH94" s="362">
        <f t="shared" si="47"/>
        <v>1.0896249369499594E-3</v>
      </c>
      <c r="AI94" s="362">
        <f t="shared" si="48"/>
        <v>1.3338074566507938E-3</v>
      </c>
      <c r="AJ94" s="363">
        <f t="shared" si="49"/>
        <v>2.3432773737580882E-3</v>
      </c>
      <c r="AL94" s="52">
        <f t="shared" si="41"/>
        <v>3.9621614445034519</v>
      </c>
      <c r="AM94" s="74">
        <f t="shared" si="41"/>
        <v>4.9369062119366633</v>
      </c>
      <c r="AN94" s="74">
        <f t="shared" si="41"/>
        <v>3.0457548669752321</v>
      </c>
      <c r="AO94" s="74">
        <f t="shared" si="41"/>
        <v>3.3936684296640158</v>
      </c>
      <c r="AP94" s="74">
        <f t="shared" si="41"/>
        <v>2.003863088108774</v>
      </c>
      <c r="AQ94" s="74">
        <f t="shared" si="41"/>
        <v>2.5762202302608794</v>
      </c>
      <c r="AR94" s="74">
        <f t="shared" si="41"/>
        <v>2.653873688254091</v>
      </c>
      <c r="AS94" s="74">
        <f t="shared" si="41"/>
        <v>4.0638414969730325</v>
      </c>
      <c r="AT94" s="74">
        <f t="shared" si="41"/>
        <v>3.491323306932455</v>
      </c>
      <c r="AU94" s="74">
        <f t="shared" si="41"/>
        <v>3.8574319859015316</v>
      </c>
      <c r="AV94" s="111">
        <f t="shared" si="41"/>
        <v>3.3213762769740454</v>
      </c>
      <c r="AW94" s="42">
        <f t="shared" si="50"/>
        <v>-0.13896698914892289</v>
      </c>
    </row>
    <row r="95" spans="1:49" ht="20.100000000000001" customHeight="1">
      <c r="A95" s="88" t="s">
        <v>175</v>
      </c>
      <c r="B95" s="90">
        <v>415.04000000000008</v>
      </c>
      <c r="C95" s="61">
        <v>906.62</v>
      </c>
      <c r="D95" s="61">
        <v>337.13000000000005</v>
      </c>
      <c r="E95" s="61">
        <v>415.86</v>
      </c>
      <c r="F95" s="61">
        <v>464.38</v>
      </c>
      <c r="G95" s="61">
        <v>706.6</v>
      </c>
      <c r="H95" s="61">
        <v>701.57999999999993</v>
      </c>
      <c r="I95" s="61">
        <v>1375.25</v>
      </c>
      <c r="J95" s="61">
        <v>1396.08</v>
      </c>
      <c r="K95" s="61">
        <v>1831.4099999999999</v>
      </c>
      <c r="L95" s="82">
        <v>1695.08</v>
      </c>
      <c r="M95" s="42">
        <f t="shared" si="39"/>
        <v>-7.443991241720857E-2</v>
      </c>
      <c r="O95" s="361">
        <f t="shared" si="42"/>
        <v>9.8803860054273631E-4</v>
      </c>
      <c r="P95" s="362">
        <f t="shared" si="43"/>
        <v>1.2513197873096375E-3</v>
      </c>
      <c r="Q95" s="362">
        <f t="shared" si="44"/>
        <v>2.6728564979874858E-3</v>
      </c>
      <c r="R95" s="363">
        <f t="shared" si="45"/>
        <v>1.9777036628283364E-3</v>
      </c>
      <c r="T95" s="97">
        <v>159.458</v>
      </c>
      <c r="U95" s="61">
        <v>278.68000000000006</v>
      </c>
      <c r="V95" s="61">
        <v>110.24000000000001</v>
      </c>
      <c r="W95" s="61">
        <v>164.21299999999999</v>
      </c>
      <c r="X95" s="61">
        <v>162.05500000000001</v>
      </c>
      <c r="Y95" s="61">
        <v>262.053</v>
      </c>
      <c r="Z95" s="61">
        <v>246.41300000000001</v>
      </c>
      <c r="AA95" s="61">
        <v>498.17399999999998</v>
      </c>
      <c r="AB95" s="61">
        <v>476.78300000000002</v>
      </c>
      <c r="AC95" s="61">
        <v>644.34800000000007</v>
      </c>
      <c r="AD95" s="38">
        <v>587.43000000000006</v>
      </c>
      <c r="AE95" s="42">
        <f t="shared" si="40"/>
        <v>-8.83342541607951E-2</v>
      </c>
      <c r="AG95" s="361">
        <f t="shared" si="46"/>
        <v>1.4596275244900079E-3</v>
      </c>
      <c r="AH95" s="362">
        <f t="shared" si="47"/>
        <v>1.5355795600005791E-3</v>
      </c>
      <c r="AI95" s="362">
        <f t="shared" si="48"/>
        <v>3.0675195935298042E-3</v>
      </c>
      <c r="AJ95" s="363">
        <f t="shared" si="49"/>
        <v>2.3430181153315586E-3</v>
      </c>
      <c r="AL95" s="52">
        <f t="shared" si="41"/>
        <v>3.8419911333847336</v>
      </c>
      <c r="AM95" s="74">
        <f t="shared" si="41"/>
        <v>3.0738346826674912</v>
      </c>
      <c r="AN95" s="74">
        <f t="shared" ref="AN95:AV100" si="51">(V95/D95)*10</f>
        <v>3.2699552101563194</v>
      </c>
      <c r="AO95" s="74">
        <f t="shared" si="51"/>
        <v>3.9487567931515413</v>
      </c>
      <c r="AP95" s="74">
        <f t="shared" si="51"/>
        <v>3.4897067057151472</v>
      </c>
      <c r="AQ95" s="74">
        <f t="shared" si="51"/>
        <v>3.7086470421737898</v>
      </c>
      <c r="AR95" s="74">
        <f t="shared" si="51"/>
        <v>3.5122580461244626</v>
      </c>
      <c r="AS95" s="74">
        <f t="shared" si="51"/>
        <v>3.6224250136338849</v>
      </c>
      <c r="AT95" s="74">
        <f t="shared" si="51"/>
        <v>3.4151552919603461</v>
      </c>
      <c r="AU95" s="74">
        <f t="shared" si="51"/>
        <v>3.5183164883887286</v>
      </c>
      <c r="AV95" s="111">
        <f t="shared" si="51"/>
        <v>3.4655001533850918</v>
      </c>
      <c r="AW95" s="42">
        <f t="shared" si="50"/>
        <v>-1.5011820334510305E-2</v>
      </c>
    </row>
    <row r="96" spans="1:49" ht="20.100000000000001" customHeight="1">
      <c r="A96" s="88" t="s">
        <v>177</v>
      </c>
      <c r="B96" s="90">
        <v>27</v>
      </c>
      <c r="C96" s="61">
        <v>75.180000000000007</v>
      </c>
      <c r="D96" s="61">
        <v>0.18</v>
      </c>
      <c r="E96" s="61">
        <v>13.96</v>
      </c>
      <c r="F96" s="61">
        <v>13.149999999999999</v>
      </c>
      <c r="G96" s="61">
        <v>13.06</v>
      </c>
      <c r="H96" s="61">
        <v>146.48000000000002</v>
      </c>
      <c r="I96" s="61">
        <v>140.18</v>
      </c>
      <c r="J96" s="61">
        <v>146.71</v>
      </c>
      <c r="K96" s="61">
        <v>964.35</v>
      </c>
      <c r="L96" s="82">
        <v>2535.65</v>
      </c>
      <c r="M96" s="42">
        <f t="shared" si="39"/>
        <v>1.6293876704515997</v>
      </c>
      <c r="O96" s="361">
        <f t="shared" si="42"/>
        <v>6.4275834171775915E-5</v>
      </c>
      <c r="P96" s="362">
        <f t="shared" si="43"/>
        <v>2.3127988143594487E-5</v>
      </c>
      <c r="Q96" s="362">
        <f t="shared" si="44"/>
        <v>1.4074233316593401E-3</v>
      </c>
      <c r="R96" s="363">
        <f t="shared" si="45"/>
        <v>2.9584233739119521E-3</v>
      </c>
      <c r="T96" s="97">
        <v>2.8980000000000001</v>
      </c>
      <c r="U96" s="61">
        <v>20.009</v>
      </c>
      <c r="V96" s="61">
        <v>0.111</v>
      </c>
      <c r="W96" s="61">
        <v>4.4320000000000004</v>
      </c>
      <c r="X96" s="61">
        <v>4.2549999999999999</v>
      </c>
      <c r="Y96" s="61">
        <v>4.5119999999999996</v>
      </c>
      <c r="Z96" s="61">
        <v>45.655000000000001</v>
      </c>
      <c r="AA96" s="61">
        <v>36.027999999999999</v>
      </c>
      <c r="AB96" s="61">
        <v>43.661999999999999</v>
      </c>
      <c r="AC96" s="61">
        <v>225.83300000000003</v>
      </c>
      <c r="AD96" s="38">
        <v>533.00699999999995</v>
      </c>
      <c r="AE96" s="42">
        <f t="shared" si="40"/>
        <v>1.3601820814495662</v>
      </c>
      <c r="AG96" s="361">
        <f t="shared" si="46"/>
        <v>2.6527364986216074E-5</v>
      </c>
      <c r="AH96" s="362">
        <f t="shared" si="47"/>
        <v>2.6439441543209248E-5</v>
      </c>
      <c r="AI96" s="362">
        <f t="shared" si="48"/>
        <v>1.075113374086078E-3</v>
      </c>
      <c r="AJ96" s="363">
        <f t="shared" si="49"/>
        <v>2.1259470176847074E-3</v>
      </c>
      <c r="AL96" s="52">
        <f t="shared" ref="AL96:AM100" si="52">(T96/B96)*10</f>
        <v>1.0733333333333333</v>
      </c>
      <c r="AM96" s="74">
        <f t="shared" si="52"/>
        <v>2.6614791167863796</v>
      </c>
      <c r="AN96" s="74">
        <f t="shared" si="51"/>
        <v>6.166666666666667</v>
      </c>
      <c r="AO96" s="74">
        <f t="shared" si="51"/>
        <v>3.1747851002865328</v>
      </c>
      <c r="AP96" s="74">
        <f t="shared" si="51"/>
        <v>3.2357414448669202</v>
      </c>
      <c r="AQ96" s="74">
        <f t="shared" si="51"/>
        <v>3.4548238897396626</v>
      </c>
      <c r="AR96" s="74">
        <f t="shared" si="51"/>
        <v>3.1168077553249587</v>
      </c>
      <c r="AS96" s="74">
        <f t="shared" si="51"/>
        <v>2.570124126123555</v>
      </c>
      <c r="AT96" s="74">
        <f t="shared" si="51"/>
        <v>2.9760752504941719</v>
      </c>
      <c r="AU96" s="74">
        <f t="shared" si="51"/>
        <v>2.3418157308031318</v>
      </c>
      <c r="AV96" s="111">
        <f t="shared" si="51"/>
        <v>2.1020527280973318</v>
      </c>
      <c r="AW96" s="42">
        <f t="shared" si="50"/>
        <v>-0.10238337694638878</v>
      </c>
    </row>
    <row r="97" spans="1:49" ht="20.100000000000001" customHeight="1">
      <c r="A97" s="88" t="s">
        <v>178</v>
      </c>
      <c r="B97" s="90">
        <v>2505.71</v>
      </c>
      <c r="C97" s="61">
        <v>2516.5600000000004</v>
      </c>
      <c r="D97" s="61">
        <v>1890.4800000000002</v>
      </c>
      <c r="E97" s="61">
        <v>3097.1499999999996</v>
      </c>
      <c r="F97" s="61">
        <v>2664.3499999999995</v>
      </c>
      <c r="G97" s="61">
        <v>3413.29</v>
      </c>
      <c r="H97" s="61">
        <v>2025.1599999999999</v>
      </c>
      <c r="I97" s="61">
        <v>2296.2200000000007</v>
      </c>
      <c r="J97" s="61">
        <v>1400.85</v>
      </c>
      <c r="K97" s="61">
        <v>1476.05</v>
      </c>
      <c r="L97" s="82">
        <v>740.00999999999988</v>
      </c>
      <c r="M97" s="42">
        <f t="shared" si="39"/>
        <v>-0.49865519460722885</v>
      </c>
      <c r="O97" s="361">
        <f t="shared" si="42"/>
        <v>5.965059275650394E-3</v>
      </c>
      <c r="P97" s="362">
        <f t="shared" si="43"/>
        <v>6.0446041845826663E-3</v>
      </c>
      <c r="Q97" s="362">
        <f t="shared" si="44"/>
        <v>2.1542253421431732E-3</v>
      </c>
      <c r="R97" s="363">
        <f t="shared" si="45"/>
        <v>8.63393165826744E-4</v>
      </c>
      <c r="T97" s="97">
        <v>849.09799999999996</v>
      </c>
      <c r="U97" s="61">
        <v>1131.614</v>
      </c>
      <c r="V97" s="61">
        <v>1256.72</v>
      </c>
      <c r="W97" s="61">
        <v>1131.3810000000001</v>
      </c>
      <c r="X97" s="61">
        <v>955.0920000000001</v>
      </c>
      <c r="Y97" s="61">
        <v>1128.1439999999998</v>
      </c>
      <c r="Z97" s="61">
        <v>1224.5239999999999</v>
      </c>
      <c r="AA97" s="61">
        <v>903.22900000000004</v>
      </c>
      <c r="AB97" s="61">
        <v>644.80200000000002</v>
      </c>
      <c r="AC97" s="61">
        <v>690.31899999999996</v>
      </c>
      <c r="AD97" s="38">
        <v>515.16399999999999</v>
      </c>
      <c r="AE97" s="42">
        <f t="shared" si="40"/>
        <v>-0.2537305216863508</v>
      </c>
      <c r="AG97" s="361">
        <f t="shared" si="46"/>
        <v>7.7723714820793982E-3</v>
      </c>
      <c r="AH97" s="362">
        <f t="shared" si="47"/>
        <v>6.6107041977664562E-3</v>
      </c>
      <c r="AI97" s="362">
        <f t="shared" si="48"/>
        <v>3.2863717405592946E-3</v>
      </c>
      <c r="AJ97" s="363">
        <f t="shared" si="49"/>
        <v>2.0547785853066184E-3</v>
      </c>
      <c r="AL97" s="52">
        <f t="shared" si="52"/>
        <v>3.3886523181054469</v>
      </c>
      <c r="AM97" s="74">
        <f t="shared" si="52"/>
        <v>4.4966700575388616</v>
      </c>
      <c r="AN97" s="74">
        <f t="shared" si="51"/>
        <v>6.6476238838813417</v>
      </c>
      <c r="AO97" s="74">
        <f t="shared" si="51"/>
        <v>3.652974508822628</v>
      </c>
      <c r="AP97" s="74">
        <f t="shared" si="51"/>
        <v>3.5847092161315155</v>
      </c>
      <c r="AQ97" s="74">
        <f t="shared" si="51"/>
        <v>3.3051513349290564</v>
      </c>
      <c r="AR97" s="74">
        <f t="shared" si="51"/>
        <v>6.0465543463232532</v>
      </c>
      <c r="AS97" s="74">
        <f t="shared" si="51"/>
        <v>3.933547308184755</v>
      </c>
      <c r="AT97" s="74">
        <f t="shared" si="51"/>
        <v>4.6029339329692691</v>
      </c>
      <c r="AU97" s="74">
        <f t="shared" si="51"/>
        <v>4.6767995664103514</v>
      </c>
      <c r="AV97" s="111">
        <f t="shared" si="51"/>
        <v>6.9615816002486461</v>
      </c>
      <c r="AW97" s="42">
        <f t="shared" si="50"/>
        <v>0.48853537582581608</v>
      </c>
    </row>
    <row r="98" spans="1:49" ht="20.100000000000001" customHeight="1">
      <c r="A98" s="88" t="s">
        <v>187</v>
      </c>
      <c r="B98" s="90">
        <v>1051.28</v>
      </c>
      <c r="C98" s="61">
        <v>1522.2899999999997</v>
      </c>
      <c r="D98" s="61">
        <v>1980.25</v>
      </c>
      <c r="E98" s="61">
        <v>1811.88</v>
      </c>
      <c r="F98" s="61">
        <v>2314.91</v>
      </c>
      <c r="G98" s="61">
        <v>2260.16</v>
      </c>
      <c r="H98" s="61">
        <v>1952.17</v>
      </c>
      <c r="I98" s="61">
        <v>1772.6999999999998</v>
      </c>
      <c r="J98" s="61">
        <v>2276.42</v>
      </c>
      <c r="K98" s="61">
        <v>2190.4499999999998</v>
      </c>
      <c r="L98" s="82">
        <v>1261.83</v>
      </c>
      <c r="M98" s="42">
        <f t="shared" si="39"/>
        <v>-0.42394028624255287</v>
      </c>
      <c r="O98" s="361">
        <f t="shared" si="42"/>
        <v>2.5026629240038735E-3</v>
      </c>
      <c r="P98" s="362">
        <f t="shared" si="43"/>
        <v>4.0025232528810503E-3</v>
      </c>
      <c r="Q98" s="362">
        <f t="shared" si="44"/>
        <v>3.1968584402273046E-3</v>
      </c>
      <c r="R98" s="363">
        <f t="shared" si="45"/>
        <v>1.4722171300862968E-3</v>
      </c>
      <c r="T98" s="97">
        <v>253.21300000000002</v>
      </c>
      <c r="U98" s="61">
        <v>356.64400000000001</v>
      </c>
      <c r="V98" s="61">
        <v>470.96800000000002</v>
      </c>
      <c r="W98" s="61">
        <v>446.53699999999998</v>
      </c>
      <c r="X98" s="61">
        <v>667.85699999999997</v>
      </c>
      <c r="Y98" s="61">
        <v>641.76900000000001</v>
      </c>
      <c r="Z98" s="61">
        <v>450.81700000000001</v>
      </c>
      <c r="AA98" s="61">
        <v>463.00100000000003</v>
      </c>
      <c r="AB98" s="61">
        <v>633.71600000000012</v>
      </c>
      <c r="AC98" s="61">
        <v>584.89699999999993</v>
      </c>
      <c r="AD98" s="38">
        <v>353.29700000000003</v>
      </c>
      <c r="AE98" s="42">
        <f t="shared" si="40"/>
        <v>-0.39596715319107456</v>
      </c>
      <c r="AG98" s="361">
        <f t="shared" si="46"/>
        <v>2.3178308040906594E-3</v>
      </c>
      <c r="AH98" s="362">
        <f t="shared" si="47"/>
        <v>3.7606413917872024E-3</v>
      </c>
      <c r="AI98" s="362">
        <f t="shared" si="48"/>
        <v>2.7844937948077767E-3</v>
      </c>
      <c r="AJ98" s="363">
        <f t="shared" si="49"/>
        <v>1.4091572971967614E-3</v>
      </c>
      <c r="AL98" s="52">
        <f t="shared" si="52"/>
        <v>2.4086161631534893</v>
      </c>
      <c r="AM98" s="74">
        <f t="shared" si="52"/>
        <v>2.3428124733132325</v>
      </c>
      <c r="AN98" s="74">
        <f t="shared" si="51"/>
        <v>2.3783259689433152</v>
      </c>
      <c r="AO98" s="74">
        <f t="shared" si="51"/>
        <v>2.4644954411991962</v>
      </c>
      <c r="AP98" s="74">
        <f t="shared" si="51"/>
        <v>2.8850236078292464</v>
      </c>
      <c r="AQ98" s="74">
        <f t="shared" si="51"/>
        <v>2.8394848152343197</v>
      </c>
      <c r="AR98" s="74">
        <f t="shared" si="51"/>
        <v>2.3093122012939444</v>
      </c>
      <c r="AS98" s="74">
        <f t="shared" si="51"/>
        <v>2.6118406949850517</v>
      </c>
      <c r="AT98" s="74">
        <f t="shared" si="51"/>
        <v>2.7838272375045032</v>
      </c>
      <c r="AU98" s="74">
        <f t="shared" si="51"/>
        <v>2.670213882992079</v>
      </c>
      <c r="AV98" s="111">
        <f t="shared" si="51"/>
        <v>2.7998779550335628</v>
      </c>
      <c r="AW98" s="42">
        <f t="shared" si="50"/>
        <v>4.8559432960550049E-2</v>
      </c>
    </row>
    <row r="99" spans="1:49" ht="20.100000000000001" customHeight="1" thickBot="1">
      <c r="A99" s="48" t="s">
        <v>33</v>
      </c>
      <c r="B99" s="91">
        <f t="shared" ref="B99:J99" si="53">B100-SUM(B72:B98)</f>
        <v>7662.2799999997951</v>
      </c>
      <c r="C99" s="67">
        <f t="shared" si="53"/>
        <v>9449.1100000000442</v>
      </c>
      <c r="D99" s="67">
        <f t="shared" si="53"/>
        <v>10953.130000000121</v>
      </c>
      <c r="E99" s="67">
        <f t="shared" si="53"/>
        <v>9571.3699999999953</v>
      </c>
      <c r="F99" s="67">
        <f t="shared" si="53"/>
        <v>9932.6699999998091</v>
      </c>
      <c r="G99" s="67">
        <f t="shared" si="53"/>
        <v>9604.2699999997858</v>
      </c>
      <c r="H99" s="67">
        <f t="shared" si="53"/>
        <v>11462.120000000345</v>
      </c>
      <c r="I99" s="67">
        <f t="shared" si="53"/>
        <v>11957.940000000293</v>
      </c>
      <c r="J99" s="67">
        <f t="shared" si="53"/>
        <v>11682.010000000009</v>
      </c>
      <c r="K99" s="67">
        <f t="shared" ref="K99:L99" si="54">K100-SUM(K72:K98)</f>
        <v>12995.380000000354</v>
      </c>
      <c r="L99" s="107">
        <f t="shared" si="54"/>
        <v>13767.010000000242</v>
      </c>
      <c r="M99" s="42">
        <f t="shared" si="39"/>
        <v>5.9377255609290934E-2</v>
      </c>
      <c r="O99" s="361">
        <f t="shared" si="42"/>
        <v>1.8240719950285259E-2</v>
      </c>
      <c r="P99" s="370">
        <f t="shared" si="43"/>
        <v>1.7008226852057832E-2</v>
      </c>
      <c r="Q99" s="370">
        <f t="shared" si="44"/>
        <v>1.8966144051205117E-2</v>
      </c>
      <c r="R99" s="363">
        <f t="shared" si="45"/>
        <v>1.6062407734853113E-2</v>
      </c>
      <c r="T99" s="97">
        <f t="shared" ref="T99:AD99" si="55">T100-SUM(T72:T98)</f>
        <v>1984.0979999999836</v>
      </c>
      <c r="U99" s="61">
        <f t="shared" si="55"/>
        <v>2336.0949999999575</v>
      </c>
      <c r="V99" s="61">
        <f t="shared" si="55"/>
        <v>2887.9629999999888</v>
      </c>
      <c r="W99" s="61">
        <f t="shared" si="55"/>
        <v>2701.2310000000871</v>
      </c>
      <c r="X99" s="61">
        <f t="shared" si="55"/>
        <v>2914.7719999999099</v>
      </c>
      <c r="Y99" s="61">
        <f t="shared" si="55"/>
        <v>3177.7040000000852</v>
      </c>
      <c r="Z99" s="61">
        <f t="shared" si="55"/>
        <v>3430.2299999999232</v>
      </c>
      <c r="AA99" s="61">
        <f t="shared" si="55"/>
        <v>4124.6009999999951</v>
      </c>
      <c r="AB99" s="61">
        <f t="shared" si="55"/>
        <v>3842.8539999999921</v>
      </c>
      <c r="AC99" s="61">
        <f t="shared" si="55"/>
        <v>3907.6609999999928</v>
      </c>
      <c r="AD99" s="38">
        <f t="shared" si="55"/>
        <v>3638.3989999999758</v>
      </c>
      <c r="AE99" s="42">
        <f t="shared" si="40"/>
        <v>-6.890618198457274E-2</v>
      </c>
      <c r="AG99" s="361">
        <f t="shared" si="46"/>
        <v>1.8161798417674572E-2</v>
      </c>
      <c r="AH99" s="370">
        <f t="shared" si="47"/>
        <v>1.8620726761884854E-2</v>
      </c>
      <c r="AI99" s="370">
        <f t="shared" si="48"/>
        <v>1.8603032340245091E-2</v>
      </c>
      <c r="AJ99" s="363">
        <f t="shared" si="49"/>
        <v>1.4512086151208092E-2</v>
      </c>
      <c r="AL99" s="112">
        <f t="shared" si="52"/>
        <v>2.589435520497863</v>
      </c>
      <c r="AM99" s="76">
        <f t="shared" si="52"/>
        <v>2.4722910411667836</v>
      </c>
      <c r="AN99" s="76">
        <f t="shared" si="51"/>
        <v>2.6366554583027475</v>
      </c>
      <c r="AO99" s="76">
        <f t="shared" si="51"/>
        <v>2.822198911963584</v>
      </c>
      <c r="AP99" s="76">
        <f t="shared" si="51"/>
        <v>2.9345301917812288</v>
      </c>
      <c r="AQ99" s="76">
        <f t="shared" si="51"/>
        <v>3.3086366793105109</v>
      </c>
      <c r="AR99" s="76">
        <f t="shared" si="51"/>
        <v>2.9926662781403612</v>
      </c>
      <c r="AS99" s="76">
        <f t="shared" si="51"/>
        <v>3.4492571462976853</v>
      </c>
      <c r="AT99" s="76">
        <f t="shared" si="51"/>
        <v>3.2895486307578823</v>
      </c>
      <c r="AU99" s="76">
        <f t="shared" si="51"/>
        <v>3.0069617048519448</v>
      </c>
      <c r="AV99" s="113">
        <f t="shared" si="51"/>
        <v>2.6428389316198011</v>
      </c>
      <c r="AW99" s="42">
        <f t="shared" si="50"/>
        <v>-0.12109325258270032</v>
      </c>
    </row>
    <row r="100" spans="1:49" s="6" customFormat="1" ht="26.25" customHeight="1" thickBot="1">
      <c r="A100" s="58" t="s">
        <v>34</v>
      </c>
      <c r="B100" s="94">
        <v>420064.55999999976</v>
      </c>
      <c r="C100" s="95">
        <v>487870.82</v>
      </c>
      <c r="D100" s="95">
        <v>506823.32999999996</v>
      </c>
      <c r="E100" s="95">
        <v>526327.82999999996</v>
      </c>
      <c r="F100" s="95">
        <v>553590.45000000007</v>
      </c>
      <c r="G100" s="95">
        <v>564683.79</v>
      </c>
      <c r="H100" s="95">
        <v>562847.18000000017</v>
      </c>
      <c r="I100" s="95">
        <v>641130.33000000007</v>
      </c>
      <c r="J100" s="95">
        <v>652250.22000000009</v>
      </c>
      <c r="K100" s="95">
        <v>685188.3000000004</v>
      </c>
      <c r="L100" s="96">
        <v>857095.04000000015</v>
      </c>
      <c r="M100" s="140">
        <f t="shared" si="39"/>
        <v>0.25088977730647133</v>
      </c>
      <c r="N100"/>
      <c r="O100" s="355">
        <f>SUM(O72:O99)</f>
        <v>1</v>
      </c>
      <c r="P100" s="359">
        <f t="shared" ref="P100:R100" si="56">SUM(P72:P99)</f>
        <v>0.99999999999999967</v>
      </c>
      <c r="Q100" s="359">
        <f t="shared" si="56"/>
        <v>0.99999999999999978</v>
      </c>
      <c r="R100" s="356">
        <f t="shared" si="56"/>
        <v>1</v>
      </c>
      <c r="T100" s="99">
        <v>109245.67899999997</v>
      </c>
      <c r="U100" s="69">
        <v>130933.26099999997</v>
      </c>
      <c r="V100" s="69">
        <v>146496.09500000003</v>
      </c>
      <c r="W100" s="69">
        <v>156178.42400000003</v>
      </c>
      <c r="X100" s="69">
        <v>165396.06399999993</v>
      </c>
      <c r="Y100" s="69">
        <v>170654.13400000008</v>
      </c>
      <c r="Z100" s="69">
        <v>166448.19899999996</v>
      </c>
      <c r="AA100" s="69">
        <v>194789.97200000001</v>
      </c>
      <c r="AB100" s="69">
        <v>202238.40699999995</v>
      </c>
      <c r="AC100" s="69">
        <v>210055.05599999995</v>
      </c>
      <c r="AD100" s="85">
        <v>250715.09099999996</v>
      </c>
      <c r="AE100" s="86">
        <f t="shared" si="40"/>
        <v>0.19356846616441364</v>
      </c>
      <c r="AF100"/>
      <c r="AG100" s="355">
        <f>SUM(AG72:AG99)</f>
        <v>1</v>
      </c>
      <c r="AH100" s="359">
        <f t="shared" ref="AH100:AJ100" si="57">SUM(AH72:AH99)</f>
        <v>1.0000000000000002</v>
      </c>
      <c r="AI100" s="359">
        <f t="shared" si="57"/>
        <v>1.0000000000000004</v>
      </c>
      <c r="AJ100" s="356">
        <f t="shared" si="57"/>
        <v>1.0000000000000002</v>
      </c>
      <c r="AL100" s="72">
        <f t="shared" si="52"/>
        <v>2.600687832365578</v>
      </c>
      <c r="AM100" s="77">
        <f t="shared" si="52"/>
        <v>2.6837690559152518</v>
      </c>
      <c r="AN100" s="77">
        <f t="shared" si="51"/>
        <v>2.8904765492938149</v>
      </c>
      <c r="AO100" s="77">
        <f t="shared" si="51"/>
        <v>2.9673221725706589</v>
      </c>
      <c r="AP100" s="77">
        <f t="shared" si="51"/>
        <v>2.987697204675404</v>
      </c>
      <c r="AQ100" s="77">
        <f t="shared" si="51"/>
        <v>3.0221185205263295</v>
      </c>
      <c r="AR100" s="77">
        <f t="shared" si="51"/>
        <v>2.9572538499704293</v>
      </c>
      <c r="AS100" s="77">
        <f t="shared" si="51"/>
        <v>3.0382273757037819</v>
      </c>
      <c r="AT100" s="77">
        <f t="shared" si="51"/>
        <v>3.1006261216745918</v>
      </c>
      <c r="AU100" s="77">
        <f t="shared" si="51"/>
        <v>3.06565444856545</v>
      </c>
      <c r="AV100" s="87">
        <f t="shared" si="51"/>
        <v>2.9251725806276969</v>
      </c>
      <c r="AW100" s="86">
        <f t="shared" si="50"/>
        <v>-4.5824430083269987E-2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31" priority="15" operator="greaterThan">
      <formula>0</formula>
    </cfRule>
    <cfRule type="cellIs" dxfId="3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99:AD99 B99:L99 B65:L65 T65:AD65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6AB6F4EF-8AF2-4C3E-8B2D-5E65A1366D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9DA708AA-E166-4132-89CA-57FF040D6D2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E5F23D33-492A-4679-9BDB-67EFB47820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08F20A66-FDB2-4B58-A6D7-A41686618A3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9452567D-60EC-47A8-ACCB-3377646F5DE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08A6EF20-2286-433E-85EF-83B91174E75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04E32AB7-E6BF-4A6B-B499-04FBBC5D65F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D4F70334-7E7B-4425-A7AC-7F98009AFCA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6CA4A7F3-6EBE-4260-BF7E-17FFF3E4AC9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62F503F1-1B79-42D4-B5CD-CADE5CC4DD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66FF4B98-C893-4AE4-B247-AB682E7943D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9DD00523-C449-47E1-8FEE-4B19E9CFE59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F0229CA5-AB21-4C73-AB1B-3A69B5B35F3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B785024F-BBDE-42FD-A792-AA3190DCFAE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C2568-3867-4D56-B4F2-B5CA1BDC3EB5}">
  <sheetPr>
    <pageSetUpPr fitToPage="1"/>
  </sheetPr>
  <dimension ref="A1:AJ111"/>
  <sheetViews>
    <sheetView showGridLines="0" workbookViewId="0">
      <selection activeCell="S15" sqref="S15"/>
    </sheetView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7" max="17" width="10.5703125" customWidth="1"/>
    <col min="18" max="18" width="1.140625" customWidth="1"/>
    <col min="19" max="22" width="9.140625" customWidth="1"/>
    <col min="33" max="33" width="10.5703125" customWidth="1"/>
    <col min="34" max="34" width="1.140625" customWidth="1"/>
    <col min="35" max="35" width="10.5703125" customWidth="1"/>
    <col min="36" max="36" width="2" customWidth="1"/>
    <col min="37" max="37" width="9.140625" customWidth="1"/>
    <col min="48" max="48" width="10.42578125" customWidth="1"/>
  </cols>
  <sheetData>
    <row r="1" spans="1:36" ht="15.75">
      <c r="A1" s="280" t="s">
        <v>102</v>
      </c>
      <c r="B1" s="208"/>
    </row>
    <row r="3" spans="1:36" ht="15.75" thickBot="1"/>
    <row r="4" spans="1:36" ht="15" customHeight="1">
      <c r="A4" s="489" t="s">
        <v>32</v>
      </c>
      <c r="B4" s="502"/>
      <c r="C4" s="502"/>
      <c r="D4" s="502"/>
      <c r="E4" s="502"/>
      <c r="F4" s="505" t="s">
        <v>19</v>
      </c>
      <c r="G4" s="506"/>
      <c r="H4" s="506"/>
      <c r="I4" s="506"/>
      <c r="J4" s="506"/>
      <c r="K4" s="506"/>
      <c r="L4" s="506"/>
      <c r="M4" s="506"/>
      <c r="N4" s="506"/>
      <c r="O4" s="506"/>
      <c r="P4" s="507"/>
      <c r="Q4" s="510" t="s">
        <v>121</v>
      </c>
      <c r="S4" s="480" t="s">
        <v>122</v>
      </c>
      <c r="T4" s="474"/>
      <c r="U4" s="474"/>
      <c r="V4" s="519"/>
    </row>
    <row r="5" spans="1:36" ht="15.75" thickBot="1">
      <c r="A5" s="503"/>
      <c r="B5" s="533"/>
      <c r="C5" s="533"/>
      <c r="D5" s="533"/>
      <c r="E5" s="533"/>
      <c r="F5" s="501" t="s">
        <v>70</v>
      </c>
      <c r="G5" s="499"/>
      <c r="H5" s="499"/>
      <c r="I5" s="499"/>
      <c r="J5" s="499"/>
      <c r="K5" s="499"/>
      <c r="L5" s="499"/>
      <c r="M5" s="499"/>
      <c r="N5" s="499"/>
      <c r="O5" s="499"/>
      <c r="P5" s="500"/>
      <c r="Q5" s="511"/>
      <c r="S5" s="520"/>
      <c r="T5" s="521"/>
      <c r="U5" s="521"/>
      <c r="V5" s="522"/>
    </row>
    <row r="6" spans="1:36" ht="23.25" customHeight="1" thickBot="1">
      <c r="A6" s="503"/>
      <c r="B6" s="533"/>
      <c r="C6" s="533"/>
      <c r="D6" s="533"/>
      <c r="E6" s="533"/>
      <c r="F6" s="28">
        <v>2010</v>
      </c>
      <c r="G6" s="201">
        <v>2011</v>
      </c>
      <c r="H6" s="201">
        <v>2012</v>
      </c>
      <c r="I6" s="201">
        <v>2013</v>
      </c>
      <c r="J6" s="201">
        <v>2014</v>
      </c>
      <c r="K6" s="201">
        <v>2015</v>
      </c>
      <c r="L6" s="201">
        <v>2016</v>
      </c>
      <c r="M6" s="201">
        <v>2017</v>
      </c>
      <c r="N6" s="201">
        <v>2018</v>
      </c>
      <c r="O6" s="201">
        <v>2019</v>
      </c>
      <c r="P6" s="301">
        <v>2020</v>
      </c>
      <c r="Q6" s="512"/>
      <c r="S6" s="298">
        <v>2010</v>
      </c>
      <c r="T6" s="360">
        <v>2015</v>
      </c>
      <c r="U6" s="408">
        <v>2019</v>
      </c>
      <c r="V6" s="302">
        <v>2020</v>
      </c>
      <c r="AJ6" s="195"/>
    </row>
    <row r="7" spans="1:36" ht="20.100000000000001" customHeight="1" thickBot="1">
      <c r="A7" s="32" t="s">
        <v>36</v>
      </c>
      <c r="B7" s="115"/>
      <c r="C7" s="115"/>
      <c r="D7" s="115"/>
      <c r="E7" s="115"/>
      <c r="F7" s="221">
        <v>199429.83</v>
      </c>
      <c r="G7" s="83">
        <v>196925.63</v>
      </c>
      <c r="H7" s="83">
        <v>173208.30000000008</v>
      </c>
      <c r="I7" s="83">
        <v>187783.07</v>
      </c>
      <c r="J7" s="83">
        <v>213062.43000000005</v>
      </c>
      <c r="K7" s="83">
        <v>219787.35</v>
      </c>
      <c r="L7" s="83">
        <v>251673.40000000002</v>
      </c>
      <c r="M7" s="83">
        <v>276377.09999999992</v>
      </c>
      <c r="N7" s="83">
        <v>289192.33999999997</v>
      </c>
      <c r="O7" s="83">
        <v>271240.15999999997</v>
      </c>
      <c r="P7" s="215">
        <v>275216</v>
      </c>
      <c r="Q7" s="333">
        <f t="shared" ref="Q7:Q38" si="0">(P7-O7)/O7</f>
        <v>1.4658006395513208E-2</v>
      </c>
      <c r="S7" s="412">
        <f>F7/$F$29</f>
        <v>0.47824747892884373</v>
      </c>
      <c r="T7" s="413">
        <f>K7/$K$29</f>
        <v>0.42458191438892795</v>
      </c>
      <c r="U7" s="413">
        <f>O7/$O$29</f>
        <v>0.44754784876693265</v>
      </c>
      <c r="V7" s="414">
        <f>P7/$P$29</f>
        <v>0.3995065104017349</v>
      </c>
    </row>
    <row r="8" spans="1:36" ht="20.100000000000001" customHeight="1" thickBot="1">
      <c r="A8" s="209"/>
      <c r="B8" s="115" t="s">
        <v>37</v>
      </c>
      <c r="C8" s="115"/>
      <c r="D8" s="115"/>
      <c r="E8" s="210"/>
      <c r="F8" s="79">
        <v>99909.049999999988</v>
      </c>
      <c r="G8" s="60">
        <v>102807.50000000001</v>
      </c>
      <c r="H8" s="60">
        <v>99790.200000000055</v>
      </c>
      <c r="I8" s="60">
        <v>102039.85999999997</v>
      </c>
      <c r="J8" s="60">
        <v>127543.77</v>
      </c>
      <c r="K8" s="60">
        <v>129007.22999999997</v>
      </c>
      <c r="L8" s="60">
        <v>156116.04000000004</v>
      </c>
      <c r="M8" s="60">
        <v>152325.07999999999</v>
      </c>
      <c r="N8" s="60">
        <v>159604.11999999997</v>
      </c>
      <c r="O8" s="60">
        <v>157777.41</v>
      </c>
      <c r="P8" s="36">
        <v>159359.73000000001</v>
      </c>
      <c r="Q8" s="390">
        <f t="shared" si="0"/>
        <v>1.0028812109414186E-2</v>
      </c>
      <c r="S8" s="415">
        <f t="shared" ref="S8:S28" si="1">F8/$F$29</f>
        <v>0.2395892895494911</v>
      </c>
      <c r="T8" s="416">
        <f t="shared" ref="T8:T28" si="2">K8/$K$29</f>
        <v>0.24921423677665128</v>
      </c>
      <c r="U8" s="416">
        <f t="shared" ref="U8:U28" si="3">O8/$O$29</f>
        <v>0.2603336483414489</v>
      </c>
      <c r="V8" s="417">
        <f t="shared" ref="V8:V28" si="4">P8/$P$29</f>
        <v>0.23132830079233282</v>
      </c>
    </row>
    <row r="9" spans="1:36" ht="20.100000000000001" customHeight="1">
      <c r="A9" s="204"/>
      <c r="B9" s="24"/>
      <c r="C9" s="392" t="s">
        <v>97</v>
      </c>
      <c r="D9" s="392"/>
      <c r="E9" s="205"/>
      <c r="F9" s="393">
        <v>95377.029999999984</v>
      </c>
      <c r="G9" s="394">
        <v>102149.78000000001</v>
      </c>
      <c r="H9" s="394">
        <v>99280.250000000058</v>
      </c>
      <c r="I9" s="394">
        <v>100982.99999999997</v>
      </c>
      <c r="J9" s="394">
        <v>126448.64</v>
      </c>
      <c r="K9" s="394">
        <v>128460.21999999997</v>
      </c>
      <c r="L9" s="394">
        <v>155350.10000000003</v>
      </c>
      <c r="M9" s="394">
        <v>150550.25999999998</v>
      </c>
      <c r="N9" s="394">
        <v>158997.34999999998</v>
      </c>
      <c r="O9" s="394">
        <v>157566.19</v>
      </c>
      <c r="P9" s="395">
        <v>158273.78</v>
      </c>
      <c r="Q9" s="396">
        <f t="shared" si="0"/>
        <v>4.4907476661077894E-3</v>
      </c>
      <c r="S9" s="361">
        <f t="shared" si="1"/>
        <v>0.22872117047495197</v>
      </c>
      <c r="T9" s="362">
        <f t="shared" si="2"/>
        <v>0.24815753104272306</v>
      </c>
      <c r="U9" s="362">
        <f t="shared" si="3"/>
        <v>0.25998513410736002</v>
      </c>
      <c r="V9" s="363">
        <f t="shared" si="4"/>
        <v>0.22975192407378897</v>
      </c>
    </row>
    <row r="10" spans="1:36" ht="20.100000000000001" customHeight="1">
      <c r="A10" s="204"/>
      <c r="B10" s="24"/>
      <c r="C10" s="400" t="s">
        <v>88</v>
      </c>
      <c r="D10" s="392"/>
      <c r="E10" s="199"/>
      <c r="F10" s="43">
        <f>F11+F12</f>
        <v>4532.0200000000004</v>
      </c>
      <c r="G10" s="63">
        <f t="shared" ref="G10:P10" si="5">G11+G12</f>
        <v>657.72</v>
      </c>
      <c r="H10" s="63">
        <f t="shared" si="5"/>
        <v>509.94999999999993</v>
      </c>
      <c r="I10" s="63">
        <f t="shared" si="5"/>
        <v>1056.8600000000001</v>
      </c>
      <c r="J10" s="63">
        <f t="shared" si="5"/>
        <v>1095.1300000000001</v>
      </c>
      <c r="K10" s="63">
        <f t="shared" si="5"/>
        <v>547.01</v>
      </c>
      <c r="L10" s="63">
        <f t="shared" si="5"/>
        <v>765.93999999999994</v>
      </c>
      <c r="M10" s="63">
        <f t="shared" si="5"/>
        <v>1774.8200000000002</v>
      </c>
      <c r="N10" s="63">
        <f t="shared" si="5"/>
        <v>606.77</v>
      </c>
      <c r="O10" s="63">
        <f t="shared" si="5"/>
        <v>211.22</v>
      </c>
      <c r="P10" s="445">
        <f t="shared" si="5"/>
        <v>1085.9499999999998</v>
      </c>
      <c r="Q10" s="401">
        <f t="shared" si="0"/>
        <v>4.1413218445222979</v>
      </c>
      <c r="S10" s="364">
        <f t="shared" si="1"/>
        <v>1.0868119074539143E-2</v>
      </c>
      <c r="T10" s="365">
        <f t="shared" si="2"/>
        <v>1.0567057339282151E-3</v>
      </c>
      <c r="U10" s="365">
        <f t="shared" si="3"/>
        <v>3.4851423408890306E-4</v>
      </c>
      <c r="V10" s="366">
        <f t="shared" si="4"/>
        <v>1.576376718543849E-3</v>
      </c>
    </row>
    <row r="11" spans="1:36" ht="20.100000000000001" customHeight="1">
      <c r="A11" s="47"/>
      <c r="D11" s="24" t="s">
        <v>98</v>
      </c>
      <c r="E11" s="24"/>
      <c r="F11" s="222"/>
      <c r="G11" s="65"/>
      <c r="H11" s="65"/>
      <c r="I11" s="65"/>
      <c r="J11" s="65"/>
      <c r="K11" s="65"/>
      <c r="L11" s="65"/>
      <c r="M11" s="65">
        <v>371.38</v>
      </c>
      <c r="N11" s="65">
        <v>501.20999999999992</v>
      </c>
      <c r="O11" s="65">
        <v>210.09</v>
      </c>
      <c r="P11" s="40">
        <v>1036.9499999999998</v>
      </c>
      <c r="Q11" s="396">
        <f t="shared" si="0"/>
        <v>3.9357418249321707</v>
      </c>
      <c r="S11" s="409">
        <f t="shared" si="1"/>
        <v>0</v>
      </c>
      <c r="T11" s="410">
        <f t="shared" si="2"/>
        <v>0</v>
      </c>
      <c r="U11" s="410">
        <f t="shared" si="3"/>
        <v>3.4664972748668519E-4</v>
      </c>
      <c r="V11" s="411">
        <f t="shared" si="4"/>
        <v>1.5052477906846947E-3</v>
      </c>
    </row>
    <row r="12" spans="1:36" ht="20.100000000000001" customHeight="1" thickBot="1">
      <c r="A12" s="47"/>
      <c r="D12" s="24" t="s">
        <v>99</v>
      </c>
      <c r="E12" s="24"/>
      <c r="F12" s="222">
        <v>4532.0200000000004</v>
      </c>
      <c r="G12" s="65">
        <v>657.72</v>
      </c>
      <c r="H12" s="65">
        <v>509.94999999999993</v>
      </c>
      <c r="I12" s="65">
        <v>1056.8600000000001</v>
      </c>
      <c r="J12" s="65">
        <v>1095.1300000000001</v>
      </c>
      <c r="K12" s="65">
        <v>547.01</v>
      </c>
      <c r="L12" s="65">
        <v>765.93999999999994</v>
      </c>
      <c r="M12" s="65">
        <v>1403.44</v>
      </c>
      <c r="N12" s="65">
        <v>105.56</v>
      </c>
      <c r="O12" s="65">
        <v>1.1299999999999999</v>
      </c>
      <c r="P12" s="40">
        <v>49</v>
      </c>
      <c r="Q12" s="396">
        <f t="shared" si="0"/>
        <v>42.362831858407084</v>
      </c>
      <c r="S12" s="409">
        <f t="shared" si="1"/>
        <v>1.0868119074539143E-2</v>
      </c>
      <c r="T12" s="410">
        <f t="shared" si="2"/>
        <v>1.0567057339282151E-3</v>
      </c>
      <c r="U12" s="410">
        <f t="shared" si="3"/>
        <v>1.864506602217879E-6</v>
      </c>
      <c r="V12" s="411">
        <f t="shared" si="4"/>
        <v>7.112892785915431E-5</v>
      </c>
    </row>
    <row r="13" spans="1:36" ht="20.100000000000001" customHeight="1" thickBot="1">
      <c r="A13" s="47"/>
      <c r="B13" s="115" t="s">
        <v>38</v>
      </c>
      <c r="C13" s="115"/>
      <c r="D13" s="115"/>
      <c r="E13" s="115"/>
      <c r="F13" s="223">
        <v>99520.78</v>
      </c>
      <c r="G13" s="156">
        <v>94118.129999999976</v>
      </c>
      <c r="H13" s="156">
        <v>73418.100000000006</v>
      </c>
      <c r="I13" s="156">
        <v>85743.210000000021</v>
      </c>
      <c r="J13" s="156">
        <v>85518.660000000018</v>
      </c>
      <c r="K13" s="156">
        <v>90780.120000000024</v>
      </c>
      <c r="L13" s="156">
        <v>95557.359999999986</v>
      </c>
      <c r="M13" s="156">
        <v>124052.01999999997</v>
      </c>
      <c r="N13" s="156">
        <v>129588.22</v>
      </c>
      <c r="O13" s="156">
        <v>113462.74999999997</v>
      </c>
      <c r="P13" s="157">
        <v>115856.27</v>
      </c>
      <c r="Q13" s="390">
        <f t="shared" si="0"/>
        <v>2.1095205254588259E-2</v>
      </c>
      <c r="S13" s="415">
        <f t="shared" si="1"/>
        <v>0.2386581893793526</v>
      </c>
      <c r="T13" s="416">
        <f t="shared" si="2"/>
        <v>0.17536767761227667</v>
      </c>
      <c r="U13" s="416">
        <f t="shared" si="3"/>
        <v>0.18721420042548373</v>
      </c>
      <c r="V13" s="417">
        <f t="shared" si="4"/>
        <v>0.16817820960940211</v>
      </c>
    </row>
    <row r="14" spans="1:36" ht="20.100000000000001" customHeight="1">
      <c r="A14" s="47"/>
      <c r="B14" s="24"/>
      <c r="C14" t="s">
        <v>97</v>
      </c>
      <c r="D14" s="392"/>
      <c r="F14" s="81">
        <v>86068.51</v>
      </c>
      <c r="G14" s="61">
        <v>78971.50999999998</v>
      </c>
      <c r="H14" s="61">
        <v>64851.68</v>
      </c>
      <c r="I14" s="61">
        <v>78389.640000000014</v>
      </c>
      <c r="J14" s="61">
        <v>78964.400000000023</v>
      </c>
      <c r="K14" s="61">
        <v>86234.640000000029</v>
      </c>
      <c r="L14" s="61">
        <v>88749.989999999991</v>
      </c>
      <c r="M14" s="61">
        <v>114373.41999999997</v>
      </c>
      <c r="N14" s="61">
        <v>116985.72</v>
      </c>
      <c r="O14" s="61">
        <v>103089.32999999997</v>
      </c>
      <c r="P14" s="38">
        <v>95536.760000000009</v>
      </c>
      <c r="Q14" s="396">
        <f t="shared" si="0"/>
        <v>-7.3262383216575036E-2</v>
      </c>
      <c r="S14" s="361">
        <f t="shared" si="1"/>
        <v>0.20639865120810649</v>
      </c>
      <c r="T14" s="362">
        <f t="shared" si="2"/>
        <v>0.16658678735532337</v>
      </c>
      <c r="U14" s="362">
        <f t="shared" si="3"/>
        <v>0.17009799681700677</v>
      </c>
      <c r="V14" s="363">
        <f t="shared" si="4"/>
        <v>0.1386821899987212</v>
      </c>
    </row>
    <row r="15" spans="1:36" ht="20.100000000000001" customHeight="1">
      <c r="A15" s="47"/>
      <c r="B15" s="24"/>
      <c r="C15" s="400" t="s">
        <v>88</v>
      </c>
      <c r="D15" s="392"/>
      <c r="E15" s="400"/>
      <c r="F15" s="43">
        <f>F16+F17</f>
        <v>13452.27</v>
      </c>
      <c r="G15" s="63">
        <f t="shared" ref="G15:P15" si="6">G16+G17</f>
        <v>15146.619999999999</v>
      </c>
      <c r="H15" s="63">
        <f t="shared" si="6"/>
        <v>8566.42</v>
      </c>
      <c r="I15" s="63">
        <f t="shared" si="6"/>
        <v>7353.57</v>
      </c>
      <c r="J15" s="63">
        <f t="shared" si="6"/>
        <v>6554.26</v>
      </c>
      <c r="K15" s="63">
        <f t="shared" si="6"/>
        <v>4545.4799999999996</v>
      </c>
      <c r="L15" s="63">
        <f t="shared" si="6"/>
        <v>6807.3700000000008</v>
      </c>
      <c r="M15" s="63">
        <f t="shared" si="6"/>
        <v>9678.6</v>
      </c>
      <c r="N15" s="63">
        <f t="shared" si="6"/>
        <v>12602.5</v>
      </c>
      <c r="O15" s="63">
        <f t="shared" si="6"/>
        <v>10373.419999999998</v>
      </c>
      <c r="P15" s="445">
        <f t="shared" si="6"/>
        <v>20319.509999999995</v>
      </c>
      <c r="Q15" s="401">
        <f t="shared" si="0"/>
        <v>0.95880529275783666</v>
      </c>
      <c r="S15" s="364">
        <f t="shared" si="1"/>
        <v>3.2259538171246084E-2</v>
      </c>
      <c r="T15" s="365">
        <f t="shared" si="2"/>
        <v>8.7808902569532967E-3</v>
      </c>
      <c r="U15" s="365">
        <f t="shared" si="3"/>
        <v>1.7116203608476984E-2</v>
      </c>
      <c r="V15" s="366">
        <f t="shared" si="4"/>
        <v>2.94960196106809E-2</v>
      </c>
    </row>
    <row r="16" spans="1:36" ht="20.100000000000001" customHeight="1">
      <c r="A16" s="47"/>
      <c r="D16" s="24" t="s">
        <v>98</v>
      </c>
      <c r="E16" s="24"/>
      <c r="F16" s="222"/>
      <c r="G16" s="65"/>
      <c r="H16" s="65"/>
      <c r="I16" s="65"/>
      <c r="J16" s="65"/>
      <c r="K16" s="65"/>
      <c r="L16" s="65"/>
      <c r="M16" s="65">
        <v>9248.6</v>
      </c>
      <c r="N16" s="65">
        <v>12542.48</v>
      </c>
      <c r="O16" s="65">
        <v>10347.719999999998</v>
      </c>
      <c r="P16" s="40">
        <v>20308.639999999996</v>
      </c>
      <c r="Q16" s="396">
        <f t="shared" si="0"/>
        <v>0.96261978484149169</v>
      </c>
      <c r="S16" s="409">
        <f t="shared" si="1"/>
        <v>0</v>
      </c>
      <c r="T16" s="410">
        <f t="shared" si="2"/>
        <v>0</v>
      </c>
      <c r="U16" s="410">
        <f t="shared" si="3"/>
        <v>1.7073798458320345E-2</v>
      </c>
      <c r="V16" s="411">
        <f t="shared" si="4"/>
        <v>2.9480240601582351E-2</v>
      </c>
    </row>
    <row r="17" spans="1:35" ht="20.100000000000001" customHeight="1" thickBot="1">
      <c r="A17" s="47"/>
      <c r="D17" s="24" t="s">
        <v>99</v>
      </c>
      <c r="E17" s="24"/>
      <c r="F17" s="222">
        <v>13452.27</v>
      </c>
      <c r="G17" s="65">
        <v>15146.619999999999</v>
      </c>
      <c r="H17" s="65">
        <v>8566.42</v>
      </c>
      <c r="I17" s="65">
        <v>7353.57</v>
      </c>
      <c r="J17" s="65">
        <v>6554.26</v>
      </c>
      <c r="K17" s="65">
        <v>4545.4799999999996</v>
      </c>
      <c r="L17" s="65">
        <v>6807.3700000000008</v>
      </c>
      <c r="M17" s="65">
        <v>430.00000000000006</v>
      </c>
      <c r="N17" s="65">
        <v>60.02</v>
      </c>
      <c r="O17" s="65">
        <v>25.700000000000003</v>
      </c>
      <c r="P17" s="40">
        <v>10.870000000000001</v>
      </c>
      <c r="Q17" s="396">
        <f t="shared" si="0"/>
        <v>-0.57704280155642029</v>
      </c>
      <c r="S17" s="409">
        <f t="shared" si="1"/>
        <v>3.2259538171246084E-2</v>
      </c>
      <c r="T17" s="410">
        <f t="shared" si="2"/>
        <v>8.7808902569532967E-3</v>
      </c>
      <c r="U17" s="410">
        <f t="shared" si="3"/>
        <v>4.2405150156636729E-5</v>
      </c>
      <c r="V17" s="411">
        <f t="shared" si="4"/>
        <v>1.5779009098551169E-5</v>
      </c>
    </row>
    <row r="18" spans="1:35" s="6" customFormat="1" ht="20.100000000000001" customHeight="1" thickBot="1">
      <c r="A18" s="32" t="s">
        <v>39</v>
      </c>
      <c r="B18" s="115"/>
      <c r="C18" s="115"/>
      <c r="D18" s="115"/>
      <c r="E18" s="115"/>
      <c r="F18" s="221">
        <v>217571.48999999996</v>
      </c>
      <c r="G18" s="83">
        <v>242474.96999999983</v>
      </c>
      <c r="H18" s="83">
        <v>261787.52999999988</v>
      </c>
      <c r="I18" s="83">
        <v>272047.40999999986</v>
      </c>
      <c r="J18" s="83">
        <v>297828.65999999992</v>
      </c>
      <c r="K18" s="83">
        <v>297868.58999999997</v>
      </c>
      <c r="L18" s="83">
        <v>299189.5799999999</v>
      </c>
      <c r="M18" s="83">
        <v>320113.54999999993</v>
      </c>
      <c r="N18" s="83">
        <v>329032.55</v>
      </c>
      <c r="O18" s="83">
        <v>334818.29999999981</v>
      </c>
      <c r="P18" s="215">
        <v>413673.89999999973</v>
      </c>
      <c r="Q18" s="343">
        <f t="shared" si="0"/>
        <v>0.23551759267638586</v>
      </c>
      <c r="R18"/>
      <c r="S18" s="415">
        <f t="shared" si="1"/>
        <v>0.52175252107115633</v>
      </c>
      <c r="T18" s="416">
        <f t="shared" si="2"/>
        <v>0.57541808561107211</v>
      </c>
      <c r="U18" s="416">
        <f t="shared" si="3"/>
        <v>0.55245215123306746</v>
      </c>
      <c r="V18" s="417">
        <f t="shared" si="4"/>
        <v>0.60049348959826521</v>
      </c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20.100000000000001" customHeight="1" thickBot="1">
      <c r="A19" s="209"/>
      <c r="B19" s="115" t="s">
        <v>37</v>
      </c>
      <c r="C19" s="115"/>
      <c r="D19" s="115"/>
      <c r="E19" s="210"/>
      <c r="F19" s="418">
        <v>92594.689999999959</v>
      </c>
      <c r="G19" s="229">
        <v>96222.329999999944</v>
      </c>
      <c r="H19" s="229">
        <v>109515.10999999996</v>
      </c>
      <c r="I19" s="229">
        <v>115872.66999999997</v>
      </c>
      <c r="J19" s="229">
        <v>122708.51999999999</v>
      </c>
      <c r="K19" s="229">
        <v>130624.60000000002</v>
      </c>
      <c r="L19" s="229">
        <v>129535.59000000001</v>
      </c>
      <c r="M19" s="229">
        <v>136361.08999999994</v>
      </c>
      <c r="N19" s="229">
        <v>145119.34999999995</v>
      </c>
      <c r="O19" s="229">
        <v>156805.4199999999</v>
      </c>
      <c r="P19" s="419">
        <v>199639.83999999988</v>
      </c>
      <c r="Q19" s="338">
        <f t="shared" si="0"/>
        <v>0.27316925652187285</v>
      </c>
      <c r="R19" s="6"/>
      <c r="S19" s="415">
        <f t="shared" si="1"/>
        <v>0.22204891341830757</v>
      </c>
      <c r="T19" s="416">
        <f t="shared" si="2"/>
        <v>0.25233864794442429</v>
      </c>
      <c r="U19" s="416">
        <f t="shared" si="3"/>
        <v>0.25872985916243124</v>
      </c>
      <c r="V19" s="417">
        <f t="shared" si="4"/>
        <v>0.28979934239128774</v>
      </c>
    </row>
    <row r="20" spans="1:35" ht="20.100000000000001" customHeight="1">
      <c r="A20" s="204"/>
      <c r="B20" s="24"/>
      <c r="C20" s="392" t="s">
        <v>97</v>
      </c>
      <c r="D20" s="392"/>
      <c r="E20" s="205"/>
      <c r="F20" s="393">
        <v>91823.339999999953</v>
      </c>
      <c r="G20" s="394">
        <v>95436.809999999939</v>
      </c>
      <c r="H20" s="394">
        <v>108149.29999999996</v>
      </c>
      <c r="I20" s="394">
        <v>115092.58999999997</v>
      </c>
      <c r="J20" s="394">
        <v>122089.26999999999</v>
      </c>
      <c r="K20" s="394">
        <v>129725.72000000002</v>
      </c>
      <c r="L20" s="394">
        <v>128210.52</v>
      </c>
      <c r="M20" s="394">
        <v>135844.26999999993</v>
      </c>
      <c r="N20" s="394">
        <v>144858.04999999993</v>
      </c>
      <c r="O20" s="394">
        <v>156656.22999999992</v>
      </c>
      <c r="P20" s="395">
        <v>198963.0499999999</v>
      </c>
      <c r="Q20" s="396">
        <f t="shared" si="0"/>
        <v>0.27006152260909122</v>
      </c>
      <c r="S20" s="361">
        <f t="shared" si="1"/>
        <v>0.22019915908179852</v>
      </c>
      <c r="T20" s="362">
        <f t="shared" si="2"/>
        <v>0.25060220500898728</v>
      </c>
      <c r="U20" s="362">
        <f t="shared" si="3"/>
        <v>0.25848369479076322</v>
      </c>
      <c r="V20" s="363">
        <f t="shared" si="4"/>
        <v>0.28881690673647559</v>
      </c>
    </row>
    <row r="21" spans="1:35" ht="20.100000000000001" customHeight="1">
      <c r="A21" s="204"/>
      <c r="B21" s="24"/>
      <c r="C21" s="400" t="s">
        <v>88</v>
      </c>
      <c r="D21" s="392"/>
      <c r="E21" s="199"/>
      <c r="F21" s="43">
        <f>F22+F23</f>
        <v>771.35</v>
      </c>
      <c r="G21" s="63">
        <f t="shared" ref="G21:P21" si="7">G22+G23</f>
        <v>785.52</v>
      </c>
      <c r="H21" s="63">
        <f t="shared" si="7"/>
        <v>1365.8099999999997</v>
      </c>
      <c r="I21" s="63">
        <f t="shared" si="7"/>
        <v>780.07999999999993</v>
      </c>
      <c r="J21" s="63">
        <f t="shared" si="7"/>
        <v>619.25</v>
      </c>
      <c r="K21" s="63">
        <f t="shared" si="7"/>
        <v>898.87999999999988</v>
      </c>
      <c r="L21" s="63">
        <f t="shared" si="7"/>
        <v>1325.0700000000002</v>
      </c>
      <c r="M21" s="63">
        <f t="shared" si="7"/>
        <v>516.82000000000005</v>
      </c>
      <c r="N21" s="63">
        <f t="shared" si="7"/>
        <v>261.3</v>
      </c>
      <c r="O21" s="63">
        <f t="shared" si="7"/>
        <v>149.19</v>
      </c>
      <c r="P21" s="445">
        <f t="shared" si="7"/>
        <v>676.79000000000008</v>
      </c>
      <c r="Q21" s="401">
        <f t="shared" si="0"/>
        <v>3.5364300556337565</v>
      </c>
      <c r="S21" s="364">
        <f t="shared" si="1"/>
        <v>1.8497543365090549E-3</v>
      </c>
      <c r="T21" s="365">
        <f t="shared" si="2"/>
        <v>1.7364429354370008E-3</v>
      </c>
      <c r="U21" s="365">
        <f t="shared" si="3"/>
        <v>2.461643716680402E-4</v>
      </c>
      <c r="V21" s="366">
        <f t="shared" si="4"/>
        <v>9.8243565481218455E-4</v>
      </c>
    </row>
    <row r="22" spans="1:35" ht="20.100000000000001" customHeight="1">
      <c r="A22" s="47"/>
      <c r="D22" s="24" t="s">
        <v>98</v>
      </c>
      <c r="E22" s="24"/>
      <c r="F22" s="222"/>
      <c r="G22" s="65"/>
      <c r="H22" s="65"/>
      <c r="I22" s="65"/>
      <c r="J22" s="65"/>
      <c r="K22" s="65"/>
      <c r="L22" s="65"/>
      <c r="M22" s="65">
        <v>194.73</v>
      </c>
      <c r="N22" s="65">
        <v>181.20000000000002</v>
      </c>
      <c r="O22" s="65">
        <v>103.86</v>
      </c>
      <c r="P22" s="40">
        <v>659.83</v>
      </c>
      <c r="Q22" s="396">
        <f t="shared" si="0"/>
        <v>5.3530714423262085</v>
      </c>
      <c r="S22" s="409">
        <f t="shared" si="1"/>
        <v>0</v>
      </c>
      <c r="T22" s="410">
        <f t="shared" si="2"/>
        <v>0</v>
      </c>
      <c r="U22" s="410">
        <f t="shared" si="3"/>
        <v>1.7136960681977782E-4</v>
      </c>
      <c r="V22" s="411">
        <f t="shared" si="4"/>
        <v>9.578163361082814E-4</v>
      </c>
    </row>
    <row r="23" spans="1:35" ht="20.100000000000001" customHeight="1" thickBot="1">
      <c r="A23" s="47"/>
      <c r="D23" s="24" t="s">
        <v>99</v>
      </c>
      <c r="E23" s="24"/>
      <c r="F23" s="222">
        <v>771.35</v>
      </c>
      <c r="G23" s="65">
        <v>785.52</v>
      </c>
      <c r="H23" s="65">
        <v>1365.8099999999997</v>
      </c>
      <c r="I23" s="65">
        <v>780.07999999999993</v>
      </c>
      <c r="J23" s="65">
        <v>619.25</v>
      </c>
      <c r="K23" s="65">
        <v>898.87999999999988</v>
      </c>
      <c r="L23" s="65">
        <v>1325.0700000000002</v>
      </c>
      <c r="M23" s="65">
        <v>322.09000000000003</v>
      </c>
      <c r="N23" s="65">
        <v>80.099999999999994</v>
      </c>
      <c r="O23" s="65">
        <v>45.33</v>
      </c>
      <c r="P23" s="40">
        <v>16.959999999999997</v>
      </c>
      <c r="Q23" s="396">
        <f t="shared" si="0"/>
        <v>-0.62585484226781385</v>
      </c>
      <c r="S23" s="409">
        <f t="shared" si="1"/>
        <v>1.8497543365090549E-3</v>
      </c>
      <c r="T23" s="410">
        <f t="shared" si="2"/>
        <v>1.7364429354370008E-3</v>
      </c>
      <c r="U23" s="410">
        <f t="shared" si="3"/>
        <v>7.4794764848262364E-5</v>
      </c>
      <c r="V23" s="411">
        <f t="shared" si="4"/>
        <v>2.4619318703903199E-5</v>
      </c>
    </row>
    <row r="24" spans="1:35" ht="20.100000000000001" customHeight="1" thickBot="1">
      <c r="A24" s="47"/>
      <c r="B24" s="115" t="s">
        <v>38</v>
      </c>
      <c r="C24" s="115"/>
      <c r="D24" s="115"/>
      <c r="E24" s="115"/>
      <c r="F24" s="221">
        <v>124976.80000000002</v>
      </c>
      <c r="G24" s="83">
        <v>146252.6399999999</v>
      </c>
      <c r="H24" s="83">
        <v>152272.41999999993</v>
      </c>
      <c r="I24" s="83">
        <v>156174.73999999987</v>
      </c>
      <c r="J24" s="83">
        <v>175120.13999999993</v>
      </c>
      <c r="K24" s="83">
        <v>167243.98999999996</v>
      </c>
      <c r="L24" s="83">
        <v>169653.9899999999</v>
      </c>
      <c r="M24" s="83">
        <v>183752.45999999996</v>
      </c>
      <c r="N24" s="83">
        <v>183913.20000000004</v>
      </c>
      <c r="O24" s="83">
        <v>178012.87999999998</v>
      </c>
      <c r="P24" s="215">
        <v>214034.05999999988</v>
      </c>
      <c r="Q24" s="343">
        <f t="shared" si="0"/>
        <v>0.20235153770895628</v>
      </c>
      <c r="R24" s="6"/>
      <c r="S24" s="415">
        <f t="shared" si="1"/>
        <v>0.29970360765284876</v>
      </c>
      <c r="T24" s="416">
        <f t="shared" si="2"/>
        <v>0.32307943766664782</v>
      </c>
      <c r="U24" s="416">
        <f t="shared" si="3"/>
        <v>0.29372229207063633</v>
      </c>
      <c r="V24" s="417">
        <f t="shared" si="4"/>
        <v>0.31069414720697747</v>
      </c>
    </row>
    <row r="25" spans="1:35" ht="20.100000000000001" customHeight="1">
      <c r="A25" s="47"/>
      <c r="B25" s="24"/>
      <c r="C25" t="s">
        <v>97</v>
      </c>
      <c r="D25" s="392"/>
      <c r="F25" s="81">
        <v>118597.69000000002</v>
      </c>
      <c r="G25" s="61">
        <v>140584.0499999999</v>
      </c>
      <c r="H25" s="61">
        <v>143943.69999999992</v>
      </c>
      <c r="I25" s="61">
        <v>145784.17999999988</v>
      </c>
      <c r="J25" s="61">
        <v>163198.45999999993</v>
      </c>
      <c r="K25" s="61">
        <v>155033.81999999995</v>
      </c>
      <c r="L25" s="61">
        <v>156807.6699999999</v>
      </c>
      <c r="M25" s="61">
        <v>179295.10999999996</v>
      </c>
      <c r="N25" s="61">
        <v>178764.04000000004</v>
      </c>
      <c r="O25" s="61">
        <v>172292.74999999997</v>
      </c>
      <c r="P25" s="38">
        <v>203182.20999999988</v>
      </c>
      <c r="Q25" s="396">
        <f t="shared" si="0"/>
        <v>0.17928473484809959</v>
      </c>
      <c r="S25" s="361">
        <f t="shared" si="1"/>
        <v>0.28440603017755445</v>
      </c>
      <c r="T25" s="362">
        <f t="shared" si="2"/>
        <v>0.29949201394269709</v>
      </c>
      <c r="U25" s="362">
        <f t="shared" si="3"/>
        <v>0.28428404414980041</v>
      </c>
      <c r="V25" s="363">
        <f t="shared" si="4"/>
        <v>0.29494148484394961</v>
      </c>
    </row>
    <row r="26" spans="1:35" ht="20.100000000000001" customHeight="1">
      <c r="A26" s="47"/>
      <c r="B26" s="24"/>
      <c r="C26" s="400" t="s">
        <v>88</v>
      </c>
      <c r="D26" s="392"/>
      <c r="E26" s="400"/>
      <c r="F26" s="43">
        <f>F27+F28</f>
        <v>6379.1099999999988</v>
      </c>
      <c r="G26" s="63">
        <f t="shared" ref="G26:P26" si="8">G27+G28</f>
        <v>5668.59</v>
      </c>
      <c r="H26" s="63">
        <f t="shared" si="8"/>
        <v>8328.7200000000012</v>
      </c>
      <c r="I26" s="63">
        <f t="shared" si="8"/>
        <v>10390.559999999998</v>
      </c>
      <c r="J26" s="63">
        <f t="shared" si="8"/>
        <v>11921.68</v>
      </c>
      <c r="K26" s="63">
        <f t="shared" si="8"/>
        <v>12210.170000000002</v>
      </c>
      <c r="L26" s="63">
        <f t="shared" si="8"/>
        <v>12846.319999999998</v>
      </c>
      <c r="M26" s="63">
        <f t="shared" si="8"/>
        <v>4457.3500000000004</v>
      </c>
      <c r="N26" s="63">
        <f t="shared" si="8"/>
        <v>5149.16</v>
      </c>
      <c r="O26" s="63">
        <f t="shared" si="8"/>
        <v>5720.1299999999992</v>
      </c>
      <c r="P26" s="445">
        <f t="shared" si="8"/>
        <v>10851.849999999999</v>
      </c>
      <c r="Q26" s="401">
        <f t="shared" si="0"/>
        <v>0.89713345675710165</v>
      </c>
      <c r="S26" s="364">
        <f t="shared" si="1"/>
        <v>1.5297577475294321E-2</v>
      </c>
      <c r="T26" s="365">
        <f t="shared" si="2"/>
        <v>2.3587423723950705E-2</v>
      </c>
      <c r="U26" s="365">
        <f t="shared" si="3"/>
        <v>9.4382479208358905E-3</v>
      </c>
      <c r="V26" s="366">
        <f t="shared" si="4"/>
        <v>1.5752662363027827E-2</v>
      </c>
    </row>
    <row r="27" spans="1:35" ht="20.100000000000001" customHeight="1">
      <c r="A27" s="47"/>
      <c r="D27" s="24" t="s">
        <v>98</v>
      </c>
      <c r="E27" s="24"/>
      <c r="F27" s="222"/>
      <c r="G27" s="65"/>
      <c r="H27" s="65"/>
      <c r="I27" s="65"/>
      <c r="J27" s="65"/>
      <c r="K27" s="65"/>
      <c r="L27" s="65"/>
      <c r="M27" s="65">
        <v>3264.9500000000003</v>
      </c>
      <c r="N27" s="65">
        <v>4694.62</v>
      </c>
      <c r="O27" s="65">
        <v>4864.9699999999993</v>
      </c>
      <c r="P27" s="40">
        <v>10445.849999999999</v>
      </c>
      <c r="Q27" s="396">
        <f t="shared" si="0"/>
        <v>1.1471560975710025</v>
      </c>
      <c r="S27" s="361">
        <f t="shared" si="1"/>
        <v>0</v>
      </c>
      <c r="T27" s="362">
        <f t="shared" si="2"/>
        <v>0</v>
      </c>
      <c r="U27" s="362">
        <f t="shared" si="3"/>
        <v>8.0272289244176231E-3</v>
      </c>
      <c r="V27" s="363">
        <f t="shared" si="4"/>
        <v>1.5163308389337691E-2</v>
      </c>
    </row>
    <row r="28" spans="1:35" ht="20.100000000000001" customHeight="1" thickBot="1">
      <c r="A28" s="47"/>
      <c r="D28" s="24" t="s">
        <v>99</v>
      </c>
      <c r="E28" s="24"/>
      <c r="F28" s="222">
        <v>6379.1099999999988</v>
      </c>
      <c r="G28" s="65">
        <v>5668.59</v>
      </c>
      <c r="H28" s="65">
        <v>8328.7200000000012</v>
      </c>
      <c r="I28" s="65">
        <v>10390.559999999998</v>
      </c>
      <c r="J28" s="65">
        <v>11921.68</v>
      </c>
      <c r="K28" s="65">
        <v>12210.170000000002</v>
      </c>
      <c r="L28" s="65">
        <v>12846.319999999998</v>
      </c>
      <c r="M28" s="65">
        <v>1192.4000000000001</v>
      </c>
      <c r="N28" s="65">
        <v>454.53999999999996</v>
      </c>
      <c r="O28" s="65">
        <v>855.16</v>
      </c>
      <c r="P28" s="40">
        <v>405.99999999999983</v>
      </c>
      <c r="Q28" s="405">
        <f t="shared" si="0"/>
        <v>-0.52523504373450602</v>
      </c>
      <c r="S28" s="361">
        <f t="shared" si="1"/>
        <v>1.5297577475294321E-2</v>
      </c>
      <c r="T28" s="362">
        <f t="shared" si="2"/>
        <v>2.3587423723950705E-2</v>
      </c>
      <c r="U28" s="362">
        <f t="shared" si="3"/>
        <v>1.4110189964182669E-3</v>
      </c>
      <c r="V28" s="363">
        <f t="shared" si="4"/>
        <v>5.8935397369013539E-4</v>
      </c>
    </row>
    <row r="29" spans="1:35" ht="20.100000000000001" customHeight="1" thickBot="1">
      <c r="A29" s="56" t="s">
        <v>30</v>
      </c>
      <c r="B29" s="218"/>
      <c r="C29" s="218"/>
      <c r="D29" s="218"/>
      <c r="E29" s="218"/>
      <c r="F29" s="59">
        <f>F7+F18</f>
        <v>417001.31999999995</v>
      </c>
      <c r="G29" s="69">
        <f t="shared" ref="G29:P29" si="9">G7+G18</f>
        <v>439400.59999999986</v>
      </c>
      <c r="H29" s="69">
        <f t="shared" si="9"/>
        <v>434995.82999999996</v>
      </c>
      <c r="I29" s="69">
        <f t="shared" si="9"/>
        <v>459830.47999999986</v>
      </c>
      <c r="J29" s="69">
        <f t="shared" si="9"/>
        <v>510891.08999999997</v>
      </c>
      <c r="K29" s="69">
        <f t="shared" si="9"/>
        <v>517655.93999999994</v>
      </c>
      <c r="L29" s="69">
        <f t="shared" si="9"/>
        <v>550862.98</v>
      </c>
      <c r="M29" s="69">
        <f t="shared" si="9"/>
        <v>596490.64999999991</v>
      </c>
      <c r="N29" s="69">
        <f t="shared" si="9"/>
        <v>618224.8899999999</v>
      </c>
      <c r="O29" s="69">
        <f t="shared" si="9"/>
        <v>606058.45999999973</v>
      </c>
      <c r="P29" s="85">
        <f t="shared" si="9"/>
        <v>688889.89999999967</v>
      </c>
      <c r="Q29" s="356">
        <f t="shared" si="0"/>
        <v>0.13667235995682658</v>
      </c>
      <c r="S29" s="387">
        <f>S7+S18</f>
        <v>1</v>
      </c>
      <c r="T29" s="389">
        <f t="shared" ref="T29:V29" si="10">T7+T18</f>
        <v>1</v>
      </c>
      <c r="U29" s="389">
        <f t="shared" si="10"/>
        <v>1</v>
      </c>
      <c r="V29" s="388">
        <f t="shared" si="10"/>
        <v>1</v>
      </c>
    </row>
    <row r="30" spans="1:35" s="6" customFormat="1" ht="20.100000000000001" customHeight="1" thickBot="1">
      <c r="A30" s="407"/>
      <c r="B30" s="115" t="s">
        <v>126</v>
      </c>
      <c r="C30" s="115"/>
      <c r="D30" s="115"/>
      <c r="E30" s="420"/>
      <c r="F30" s="33">
        <f>F9+F14+F20+F25</f>
        <v>391866.56999999995</v>
      </c>
      <c r="G30" s="83">
        <f t="shared" ref="G30:P30" si="11">G9+G14+G20+G25</f>
        <v>417142.14999999979</v>
      </c>
      <c r="H30" s="83">
        <f t="shared" si="11"/>
        <v>416224.92999999993</v>
      </c>
      <c r="I30" s="83">
        <f t="shared" si="11"/>
        <v>440249.40999999986</v>
      </c>
      <c r="J30" s="83">
        <f t="shared" si="11"/>
        <v>490700.77</v>
      </c>
      <c r="K30" s="83">
        <f t="shared" si="11"/>
        <v>499454.39999999997</v>
      </c>
      <c r="L30" s="83">
        <f t="shared" si="11"/>
        <v>529118.27999999991</v>
      </c>
      <c r="M30" s="83">
        <f t="shared" si="11"/>
        <v>580063.05999999982</v>
      </c>
      <c r="N30" s="83">
        <f t="shared" si="11"/>
        <v>599605.15999999992</v>
      </c>
      <c r="O30" s="83">
        <f t="shared" si="11"/>
        <v>589604.49999999988</v>
      </c>
      <c r="P30" s="215">
        <f t="shared" si="11"/>
        <v>655955.79999999981</v>
      </c>
      <c r="Q30" s="343">
        <f t="shared" si="0"/>
        <v>0.11253526728510373</v>
      </c>
      <c r="S30" s="421">
        <f>F30/$F$29</f>
        <v>0.93972501094241134</v>
      </c>
      <c r="T30" s="422">
        <f>K30/$K$29</f>
        <v>0.9648385373497308</v>
      </c>
      <c r="U30" s="422">
        <f>O30/$O$29</f>
        <v>0.97285086986493041</v>
      </c>
      <c r="V30" s="423">
        <f>P30/$P$29</f>
        <v>0.95219250565293545</v>
      </c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20.100000000000001" customHeight="1">
      <c r="A31" s="204"/>
      <c r="B31" s="1"/>
      <c r="C31" s="1" t="s">
        <v>37</v>
      </c>
      <c r="D31" s="1"/>
      <c r="E31" s="351"/>
      <c r="F31" s="7">
        <f>F9+F20</f>
        <v>187200.36999999994</v>
      </c>
      <c r="G31" s="61">
        <f t="shared" ref="G31:P31" si="12">G9+G20</f>
        <v>197586.58999999997</v>
      </c>
      <c r="H31" s="61">
        <f t="shared" si="12"/>
        <v>207429.55000000002</v>
      </c>
      <c r="I31" s="61">
        <f t="shared" si="12"/>
        <v>216075.58999999994</v>
      </c>
      <c r="J31" s="61">
        <f t="shared" si="12"/>
        <v>248537.90999999997</v>
      </c>
      <c r="K31" s="61">
        <f t="shared" si="12"/>
        <v>258185.94</v>
      </c>
      <c r="L31" s="61">
        <f t="shared" si="12"/>
        <v>283560.62000000005</v>
      </c>
      <c r="M31" s="61">
        <f t="shared" si="12"/>
        <v>286394.52999999991</v>
      </c>
      <c r="N31" s="61">
        <f t="shared" si="12"/>
        <v>303855.39999999991</v>
      </c>
      <c r="O31" s="61">
        <f t="shared" si="12"/>
        <v>314222.41999999993</v>
      </c>
      <c r="P31" s="7">
        <f t="shared" si="12"/>
        <v>357236.8299999999</v>
      </c>
      <c r="Q31" s="406">
        <f t="shared" si="0"/>
        <v>0.13689160054206184</v>
      </c>
      <c r="S31" s="361">
        <f t="shared" ref="S31:S38" si="13">F31/$F$29</f>
        <v>0.44892032955675049</v>
      </c>
      <c r="T31" s="362">
        <f t="shared" ref="T31:T38" si="14">K31/$K$29</f>
        <v>0.49875973605171037</v>
      </c>
      <c r="U31" s="362">
        <f t="shared" ref="U31:U38" si="15">O31/$O$29</f>
        <v>0.51846882889812329</v>
      </c>
      <c r="V31" s="363">
        <f t="shared" ref="V31:V38" si="16">P31/$P$29</f>
        <v>0.5185688308102645</v>
      </c>
    </row>
    <row r="32" spans="1:35" ht="20.100000000000001" customHeight="1" thickBot="1">
      <c r="A32" s="204"/>
      <c r="B32" s="1"/>
      <c r="C32" s="1" t="s">
        <v>38</v>
      </c>
      <c r="D32" s="1"/>
      <c r="E32" s="351"/>
      <c r="F32" s="7">
        <f>F14+F25</f>
        <v>204666.2</v>
      </c>
      <c r="G32" s="61">
        <f t="shared" ref="G32:P32" si="17">G14+G25</f>
        <v>219555.55999999988</v>
      </c>
      <c r="H32" s="61">
        <f t="shared" si="17"/>
        <v>208795.37999999992</v>
      </c>
      <c r="I32" s="61">
        <f t="shared" si="17"/>
        <v>224173.81999999989</v>
      </c>
      <c r="J32" s="61">
        <f t="shared" si="17"/>
        <v>242162.85999999996</v>
      </c>
      <c r="K32" s="61">
        <f t="shared" si="17"/>
        <v>241268.45999999996</v>
      </c>
      <c r="L32" s="61">
        <f t="shared" si="17"/>
        <v>245557.65999999989</v>
      </c>
      <c r="M32" s="61">
        <f t="shared" si="17"/>
        <v>293668.52999999991</v>
      </c>
      <c r="N32" s="61">
        <f t="shared" si="17"/>
        <v>295749.76000000001</v>
      </c>
      <c r="O32" s="61">
        <f t="shared" si="17"/>
        <v>275382.07999999996</v>
      </c>
      <c r="P32" s="7">
        <f t="shared" si="17"/>
        <v>298718.96999999986</v>
      </c>
      <c r="Q32" s="396">
        <f t="shared" si="0"/>
        <v>8.4743676857985464E-2</v>
      </c>
      <c r="S32" s="361">
        <f t="shared" si="13"/>
        <v>0.49080468138566091</v>
      </c>
      <c r="T32" s="362">
        <f t="shared" si="14"/>
        <v>0.46607880129802043</v>
      </c>
      <c r="U32" s="362">
        <f t="shared" si="15"/>
        <v>0.45438204096680718</v>
      </c>
      <c r="V32" s="363">
        <f t="shared" si="16"/>
        <v>0.43362367484267078</v>
      </c>
    </row>
    <row r="33" spans="1:35" ht="20.100000000000001" customHeight="1" thickBot="1">
      <c r="A33" s="47"/>
      <c r="B33" s="115" t="s">
        <v>98</v>
      </c>
      <c r="C33" s="115"/>
      <c r="D33" s="115"/>
      <c r="E33" s="420"/>
      <c r="F33" s="33">
        <f>F11+F16+F22+F27</f>
        <v>0</v>
      </c>
      <c r="G33" s="83">
        <f t="shared" ref="G33:P33" si="18">G11+G16+G22+G27</f>
        <v>0</v>
      </c>
      <c r="H33" s="83">
        <f t="shared" si="18"/>
        <v>0</v>
      </c>
      <c r="I33" s="83">
        <f t="shared" si="18"/>
        <v>0</v>
      </c>
      <c r="J33" s="83">
        <f t="shared" si="18"/>
        <v>0</v>
      </c>
      <c r="K33" s="83">
        <f t="shared" si="18"/>
        <v>0</v>
      </c>
      <c r="L33" s="83">
        <f t="shared" si="18"/>
        <v>0</v>
      </c>
      <c r="M33" s="83">
        <f t="shared" si="18"/>
        <v>13079.66</v>
      </c>
      <c r="N33" s="83">
        <f t="shared" si="18"/>
        <v>17919.509999999998</v>
      </c>
      <c r="O33" s="83">
        <f t="shared" si="18"/>
        <v>15526.639999999998</v>
      </c>
      <c r="P33" s="33">
        <f t="shared" si="18"/>
        <v>32451.269999999997</v>
      </c>
      <c r="Q33" s="343">
        <f t="shared" si="0"/>
        <v>1.0900381537795685</v>
      </c>
      <c r="R33" s="6"/>
      <c r="S33" s="415">
        <f t="shared" si="13"/>
        <v>0</v>
      </c>
      <c r="T33" s="416">
        <f t="shared" si="14"/>
        <v>0</v>
      </c>
      <c r="U33" s="416">
        <f t="shared" si="15"/>
        <v>2.5619046717044434E-2</v>
      </c>
      <c r="V33" s="417">
        <f t="shared" si="16"/>
        <v>4.7106613117713025E-2</v>
      </c>
    </row>
    <row r="34" spans="1:35" ht="20.100000000000001" customHeight="1">
      <c r="A34" s="47"/>
      <c r="B34" s="1"/>
      <c r="C34" s="1" t="s">
        <v>37</v>
      </c>
      <c r="D34" s="1"/>
      <c r="E34" s="351"/>
      <c r="F34" s="7">
        <f>F11+F22</f>
        <v>0</v>
      </c>
      <c r="G34" s="61">
        <f t="shared" ref="G34:P34" si="19">G11+G22</f>
        <v>0</v>
      </c>
      <c r="H34" s="61">
        <f t="shared" si="19"/>
        <v>0</v>
      </c>
      <c r="I34" s="61">
        <f t="shared" si="19"/>
        <v>0</v>
      </c>
      <c r="J34" s="61">
        <f t="shared" si="19"/>
        <v>0</v>
      </c>
      <c r="K34" s="61">
        <f t="shared" si="19"/>
        <v>0</v>
      </c>
      <c r="L34" s="61">
        <f t="shared" si="19"/>
        <v>0</v>
      </c>
      <c r="M34" s="61">
        <f t="shared" si="19"/>
        <v>566.11</v>
      </c>
      <c r="N34" s="61">
        <f t="shared" si="19"/>
        <v>682.41</v>
      </c>
      <c r="O34" s="61">
        <f t="shared" si="19"/>
        <v>313.95</v>
      </c>
      <c r="P34" s="7">
        <f t="shared" si="19"/>
        <v>1696.7799999999997</v>
      </c>
      <c r="Q34" s="406">
        <f t="shared" si="0"/>
        <v>4.4046185698359608</v>
      </c>
      <c r="S34" s="361">
        <f t="shared" si="13"/>
        <v>0</v>
      </c>
      <c r="T34" s="362">
        <f t="shared" si="14"/>
        <v>0</v>
      </c>
      <c r="U34" s="362">
        <f t="shared" si="15"/>
        <v>5.1801933430646303E-4</v>
      </c>
      <c r="V34" s="363">
        <f t="shared" si="16"/>
        <v>2.4630641267929759E-3</v>
      </c>
    </row>
    <row r="35" spans="1:35" s="6" customFormat="1" ht="20.100000000000001" customHeight="1" thickBot="1">
      <c r="A35" s="209"/>
      <c r="B35" s="1"/>
      <c r="C35" s="1" t="s">
        <v>38</v>
      </c>
      <c r="D35" s="1"/>
      <c r="E35" s="351"/>
      <c r="F35" s="7">
        <f>F16+F27</f>
        <v>0</v>
      </c>
      <c r="G35" s="61">
        <f t="shared" ref="G35:P35" si="20">G16+G27</f>
        <v>0</v>
      </c>
      <c r="H35" s="61">
        <f t="shared" si="20"/>
        <v>0</v>
      </c>
      <c r="I35" s="61">
        <f t="shared" si="20"/>
        <v>0</v>
      </c>
      <c r="J35" s="61">
        <f t="shared" si="20"/>
        <v>0</v>
      </c>
      <c r="K35" s="61">
        <f t="shared" si="20"/>
        <v>0</v>
      </c>
      <c r="L35" s="61">
        <f t="shared" si="20"/>
        <v>0</v>
      </c>
      <c r="M35" s="61">
        <f t="shared" si="20"/>
        <v>12513.550000000001</v>
      </c>
      <c r="N35" s="61">
        <f t="shared" si="20"/>
        <v>17237.099999999999</v>
      </c>
      <c r="O35" s="61">
        <f t="shared" si="20"/>
        <v>15212.689999999997</v>
      </c>
      <c r="P35" s="7">
        <f t="shared" si="20"/>
        <v>30754.489999999994</v>
      </c>
      <c r="Q35" s="338">
        <f t="shared" si="0"/>
        <v>1.0216339122140792</v>
      </c>
      <c r="R35"/>
      <c r="S35" s="361">
        <f t="shared" si="13"/>
        <v>0</v>
      </c>
      <c r="T35" s="362">
        <f t="shared" si="14"/>
        <v>0</v>
      </c>
      <c r="U35" s="362">
        <f t="shared" si="15"/>
        <v>2.5101027382737968E-2</v>
      </c>
      <c r="V35" s="363">
        <f t="shared" si="16"/>
        <v>4.4643548990920046E-2</v>
      </c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20.100000000000001" customHeight="1" thickBot="1">
      <c r="A36" s="209"/>
      <c r="B36" s="115" t="s">
        <v>99</v>
      </c>
      <c r="C36" s="115"/>
      <c r="D36" s="115"/>
      <c r="E36" s="420"/>
      <c r="F36" s="33">
        <f>F12+F17+F23+F28</f>
        <v>25134.75</v>
      </c>
      <c r="G36" s="83">
        <f t="shared" ref="G36:P36" si="21">G12+G17+G23+G28</f>
        <v>22258.449999999997</v>
      </c>
      <c r="H36" s="83">
        <f t="shared" si="21"/>
        <v>18770.900000000001</v>
      </c>
      <c r="I36" s="83">
        <f t="shared" si="21"/>
        <v>19581.07</v>
      </c>
      <c r="J36" s="83">
        <f t="shared" si="21"/>
        <v>20190.32</v>
      </c>
      <c r="K36" s="83">
        <f t="shared" si="21"/>
        <v>18201.54</v>
      </c>
      <c r="L36" s="83">
        <f t="shared" si="21"/>
        <v>21744.699999999997</v>
      </c>
      <c r="M36" s="83">
        <f t="shared" si="21"/>
        <v>3347.9300000000003</v>
      </c>
      <c r="N36" s="83">
        <f t="shared" si="21"/>
        <v>700.22</v>
      </c>
      <c r="O36" s="83">
        <f t="shared" si="21"/>
        <v>927.31999999999994</v>
      </c>
      <c r="P36" s="215">
        <f t="shared" si="21"/>
        <v>482.82999999999981</v>
      </c>
      <c r="Q36" s="343">
        <f t="shared" si="0"/>
        <v>-0.47932752447914434</v>
      </c>
      <c r="R36" s="6"/>
      <c r="S36" s="415">
        <f t="shared" si="13"/>
        <v>6.0274989057588602E-2</v>
      </c>
      <c r="T36" s="416">
        <f t="shared" si="14"/>
        <v>3.5161462650269218E-2</v>
      </c>
      <c r="U36" s="416">
        <f t="shared" si="15"/>
        <v>1.5300834180253838E-3</v>
      </c>
      <c r="V36" s="417">
        <f t="shared" si="16"/>
        <v>7.0088122935174407E-4</v>
      </c>
    </row>
    <row r="37" spans="1:35" ht="20.100000000000001" customHeight="1">
      <c r="A37" s="47"/>
      <c r="B37" s="9"/>
      <c r="C37" s="1" t="s">
        <v>37</v>
      </c>
      <c r="D37" s="1"/>
      <c r="E37" s="351"/>
      <c r="F37" s="7">
        <f>F12+F23</f>
        <v>5303.3700000000008</v>
      </c>
      <c r="G37" s="61">
        <f t="shared" ref="G37:P37" si="22">G12+G23</f>
        <v>1443.24</v>
      </c>
      <c r="H37" s="61">
        <f t="shared" si="22"/>
        <v>1875.7599999999998</v>
      </c>
      <c r="I37" s="61">
        <f t="shared" si="22"/>
        <v>1836.94</v>
      </c>
      <c r="J37" s="61">
        <f t="shared" si="22"/>
        <v>1714.38</v>
      </c>
      <c r="K37" s="61">
        <f t="shared" si="22"/>
        <v>1445.8899999999999</v>
      </c>
      <c r="L37" s="61">
        <f t="shared" si="22"/>
        <v>2091.0100000000002</v>
      </c>
      <c r="M37" s="61">
        <f t="shared" si="22"/>
        <v>1725.5300000000002</v>
      </c>
      <c r="N37" s="61">
        <f t="shared" si="22"/>
        <v>185.66</v>
      </c>
      <c r="O37" s="61">
        <f t="shared" si="22"/>
        <v>46.46</v>
      </c>
      <c r="P37" s="7">
        <f t="shared" si="22"/>
        <v>65.959999999999994</v>
      </c>
      <c r="Q37" s="406">
        <f t="shared" si="0"/>
        <v>0.41971588463194132</v>
      </c>
      <c r="S37" s="361">
        <f t="shared" si="13"/>
        <v>1.2717873411048198E-2</v>
      </c>
      <c r="T37" s="362">
        <f t="shared" si="14"/>
        <v>2.7931486693652157E-3</v>
      </c>
      <c r="U37" s="362">
        <f t="shared" si="15"/>
        <v>7.6659271450480243E-5</v>
      </c>
      <c r="V37" s="363">
        <f t="shared" si="16"/>
        <v>9.5748246563057506E-5</v>
      </c>
    </row>
    <row r="38" spans="1:35" ht="20.100000000000001" customHeight="1" thickBot="1">
      <c r="A38" s="48"/>
      <c r="B38" s="114"/>
      <c r="C38" s="114" t="s">
        <v>38</v>
      </c>
      <c r="D38" s="114"/>
      <c r="E38" s="352"/>
      <c r="F38" s="106">
        <f>F17+F28</f>
        <v>19831.379999999997</v>
      </c>
      <c r="G38" s="67">
        <f t="shared" ref="G38:P38" si="23">G17+G28</f>
        <v>20815.21</v>
      </c>
      <c r="H38" s="67">
        <f t="shared" si="23"/>
        <v>16895.14</v>
      </c>
      <c r="I38" s="67">
        <f t="shared" si="23"/>
        <v>17744.129999999997</v>
      </c>
      <c r="J38" s="67">
        <f t="shared" si="23"/>
        <v>18475.940000000002</v>
      </c>
      <c r="K38" s="67">
        <f t="shared" si="23"/>
        <v>16755.650000000001</v>
      </c>
      <c r="L38" s="67">
        <f t="shared" si="23"/>
        <v>19653.689999999999</v>
      </c>
      <c r="M38" s="67">
        <f t="shared" si="23"/>
        <v>1622.4</v>
      </c>
      <c r="N38" s="67">
        <f t="shared" si="23"/>
        <v>514.55999999999995</v>
      </c>
      <c r="O38" s="67">
        <f t="shared" si="23"/>
        <v>880.86</v>
      </c>
      <c r="P38" s="106">
        <f t="shared" si="23"/>
        <v>416.86999999999983</v>
      </c>
      <c r="Q38" s="405">
        <f t="shared" si="0"/>
        <v>-0.52674658856117906</v>
      </c>
      <c r="S38" s="381">
        <f t="shared" si="13"/>
        <v>4.7557115646540402E-2</v>
      </c>
      <c r="T38" s="370">
        <f t="shared" si="14"/>
        <v>3.2368313980904E-2</v>
      </c>
      <c r="U38" s="370">
        <f t="shared" si="15"/>
        <v>1.4534241465749037E-3</v>
      </c>
      <c r="V38" s="382">
        <f t="shared" si="16"/>
        <v>6.0513298278868657E-4</v>
      </c>
    </row>
    <row r="39" spans="1:35" ht="20.100000000000001" customHeight="1" thickBot="1"/>
    <row r="40" spans="1:35" ht="15" customHeight="1">
      <c r="A40" s="489" t="s">
        <v>32</v>
      </c>
      <c r="B40" s="502"/>
      <c r="C40" s="502"/>
      <c r="D40" s="502"/>
      <c r="E40" s="502"/>
      <c r="F40" s="505" t="s">
        <v>35</v>
      </c>
      <c r="G40" s="506"/>
      <c r="H40" s="506"/>
      <c r="I40" s="506"/>
      <c r="J40" s="506"/>
      <c r="K40" s="506"/>
      <c r="L40" s="506"/>
      <c r="M40" s="506"/>
      <c r="N40" s="506"/>
      <c r="O40" s="506"/>
      <c r="P40" s="507"/>
      <c r="Q40" s="510" t="s">
        <v>121</v>
      </c>
      <c r="S40" s="480" t="s">
        <v>122</v>
      </c>
      <c r="T40" s="474"/>
      <c r="U40" s="474"/>
      <c r="V40" s="519"/>
    </row>
    <row r="41" spans="1:35" ht="15.75" thickBot="1">
      <c r="A41" s="503"/>
      <c r="B41" s="533"/>
      <c r="C41" s="533"/>
      <c r="D41" s="533"/>
      <c r="E41" s="533"/>
      <c r="F41" s="501" t="str">
        <f>F5</f>
        <v>jan-dez</v>
      </c>
      <c r="G41" s="499"/>
      <c r="H41" s="499"/>
      <c r="I41" s="499"/>
      <c r="J41" s="499"/>
      <c r="K41" s="499"/>
      <c r="L41" s="499"/>
      <c r="M41" s="499"/>
      <c r="N41" s="499"/>
      <c r="O41" s="499"/>
      <c r="P41" s="500"/>
      <c r="Q41" s="511"/>
      <c r="S41" s="520"/>
      <c r="T41" s="521"/>
      <c r="U41" s="521"/>
      <c r="V41" s="522"/>
    </row>
    <row r="42" spans="1:35" ht="23.25" customHeight="1" thickBot="1">
      <c r="A42" s="503"/>
      <c r="B42" s="533"/>
      <c r="C42" s="533"/>
      <c r="D42" s="533"/>
      <c r="E42" s="533"/>
      <c r="F42" s="28">
        <v>2010</v>
      </c>
      <c r="G42" s="201">
        <v>2011</v>
      </c>
      <c r="H42" s="201">
        <v>2012</v>
      </c>
      <c r="I42" s="201">
        <v>2013</v>
      </c>
      <c r="J42" s="201">
        <v>2014</v>
      </c>
      <c r="K42" s="201">
        <v>2015</v>
      </c>
      <c r="L42" s="201">
        <v>2016</v>
      </c>
      <c r="M42" s="201">
        <v>2017</v>
      </c>
      <c r="N42" s="201">
        <v>2018</v>
      </c>
      <c r="O42" s="201">
        <v>2019</v>
      </c>
      <c r="P42" s="301">
        <v>2020</v>
      </c>
      <c r="Q42" s="512"/>
      <c r="S42" s="298">
        <v>2010</v>
      </c>
      <c r="T42" s="360">
        <v>2015</v>
      </c>
      <c r="U42" s="408">
        <v>2019</v>
      </c>
      <c r="V42" s="302">
        <v>2020</v>
      </c>
    </row>
    <row r="43" spans="1:35" ht="20.100000000000001" customHeight="1" thickBot="1">
      <c r="A43" s="32" t="s">
        <v>36</v>
      </c>
      <c r="B43" s="115"/>
      <c r="C43" s="115"/>
      <c r="D43" s="115"/>
      <c r="E43" s="115"/>
      <c r="F43" s="221">
        <v>46891.956000000006</v>
      </c>
      <c r="G43" s="83">
        <v>47883.796000000024</v>
      </c>
      <c r="H43" s="83">
        <v>44257.752999999997</v>
      </c>
      <c r="I43" s="83">
        <v>46532.415999999997</v>
      </c>
      <c r="J43" s="83">
        <v>55414.001000000004</v>
      </c>
      <c r="K43" s="83">
        <v>58533.001999999986</v>
      </c>
      <c r="L43" s="83">
        <v>66122.327000000005</v>
      </c>
      <c r="M43" s="83">
        <v>74008.081999999995</v>
      </c>
      <c r="N43" s="83">
        <v>76935.364999999976</v>
      </c>
      <c r="O43" s="83">
        <v>73412.379000000001</v>
      </c>
      <c r="P43" s="215">
        <v>71743.797999999995</v>
      </c>
      <c r="Q43" s="333">
        <f t="shared" ref="Q43:Q74" si="24">(P43-O43)/O43</f>
        <v>-2.2728877918532044E-2</v>
      </c>
      <c r="S43" s="412">
        <f>F43/$F$65</f>
        <v>0.41838349463965946</v>
      </c>
      <c r="T43" s="413">
        <f>K43/$K$65</f>
        <v>0.36946910145657913</v>
      </c>
      <c r="U43" s="413">
        <f>O43/$O$65</f>
        <v>0.38001196359608524</v>
      </c>
      <c r="V43" s="414">
        <f>P43/$P$65</f>
        <v>0.33836266569483947</v>
      </c>
    </row>
    <row r="44" spans="1:35" ht="20.100000000000001" customHeight="1" thickBot="1">
      <c r="A44" s="209"/>
      <c r="B44" s="115" t="s">
        <v>37</v>
      </c>
      <c r="C44" s="115"/>
      <c r="D44" s="115"/>
      <c r="E44" s="210"/>
      <c r="F44" s="79">
        <v>21750.007000000009</v>
      </c>
      <c r="G44" s="60">
        <v>23110.074000000004</v>
      </c>
      <c r="H44" s="60">
        <v>22233.312999999991</v>
      </c>
      <c r="I44" s="60">
        <v>22844.082000000002</v>
      </c>
      <c r="J44" s="60">
        <v>28083.794000000002</v>
      </c>
      <c r="K44" s="60">
        <v>29158.504999999997</v>
      </c>
      <c r="L44" s="60">
        <v>34556.411999999997</v>
      </c>
      <c r="M44" s="60">
        <v>34579.121000000006</v>
      </c>
      <c r="N44" s="60">
        <v>36600.428999999996</v>
      </c>
      <c r="O44" s="60">
        <v>36498.286</v>
      </c>
      <c r="P44" s="36">
        <v>36862.536000000007</v>
      </c>
      <c r="Q44" s="390">
        <f t="shared" si="24"/>
        <v>9.9799207009339357E-3</v>
      </c>
      <c r="S44" s="415">
        <f t="shared" ref="S44:S64" si="25">F44/$F$65</f>
        <v>0.19405980712549203</v>
      </c>
      <c r="T44" s="416">
        <f t="shared" ref="T44:T64" si="26">K44/$K$65</f>
        <v>0.18405286375312122</v>
      </c>
      <c r="U44" s="416">
        <f t="shared" ref="U44:U64" si="27">O44/$O$65</f>
        <v>0.18892978976681177</v>
      </c>
      <c r="V44" s="417">
        <f t="shared" ref="V44:V64" si="28">P44/$P$65</f>
        <v>0.17385343810808551</v>
      </c>
    </row>
    <row r="45" spans="1:35" ht="20.100000000000001" customHeight="1">
      <c r="A45" s="204"/>
      <c r="B45" s="24"/>
      <c r="C45" s="392" t="s">
        <v>97</v>
      </c>
      <c r="D45" s="392"/>
      <c r="E45" s="205"/>
      <c r="F45" s="393">
        <v>21407.577000000008</v>
      </c>
      <c r="G45" s="394">
        <v>23034.010000000006</v>
      </c>
      <c r="H45" s="394">
        <v>22174.82399999999</v>
      </c>
      <c r="I45" s="394">
        <v>22718.012000000002</v>
      </c>
      <c r="J45" s="394">
        <v>27947.621000000003</v>
      </c>
      <c r="K45" s="394">
        <v>29093.580999999998</v>
      </c>
      <c r="L45" s="394">
        <v>34464.627999999997</v>
      </c>
      <c r="M45" s="394">
        <v>34458.143000000004</v>
      </c>
      <c r="N45" s="394">
        <v>36508.973999999995</v>
      </c>
      <c r="O45" s="394">
        <v>36465.377</v>
      </c>
      <c r="P45" s="395">
        <v>36706.569000000003</v>
      </c>
      <c r="Q45" s="396">
        <f t="shared" si="24"/>
        <v>6.6142741373550785E-3</v>
      </c>
      <c r="S45" s="361">
        <f t="shared" si="25"/>
        <v>0.19100454834998992</v>
      </c>
      <c r="T45" s="362">
        <f t="shared" si="26"/>
        <v>0.18364305371223238</v>
      </c>
      <c r="U45" s="362">
        <f t="shared" si="27"/>
        <v>0.18875943956320396</v>
      </c>
      <c r="V45" s="363">
        <f t="shared" si="28"/>
        <v>0.17311785661739792</v>
      </c>
    </row>
    <row r="46" spans="1:35" ht="20.100000000000001" customHeight="1">
      <c r="A46" s="204"/>
      <c r="B46" s="24"/>
      <c r="C46" s="400" t="s">
        <v>88</v>
      </c>
      <c r="D46" s="392"/>
      <c r="E46" s="199"/>
      <c r="F46" s="43">
        <f>F47+F48</f>
        <v>342.43</v>
      </c>
      <c r="G46" s="63">
        <f t="shared" ref="G46:P46" si="29">G47+G48</f>
        <v>76.063999999999993</v>
      </c>
      <c r="H46" s="63">
        <f t="shared" si="29"/>
        <v>58.48899999999999</v>
      </c>
      <c r="I46" s="63">
        <f t="shared" si="29"/>
        <v>126.07</v>
      </c>
      <c r="J46" s="63">
        <f t="shared" si="29"/>
        <v>136.173</v>
      </c>
      <c r="K46" s="63">
        <f t="shared" si="29"/>
        <v>64.924000000000007</v>
      </c>
      <c r="L46" s="63">
        <f t="shared" si="29"/>
        <v>91.784000000000006</v>
      </c>
      <c r="M46" s="63">
        <f t="shared" si="29"/>
        <v>120.97799999999999</v>
      </c>
      <c r="N46" s="63">
        <f t="shared" si="29"/>
        <v>91.454999999999998</v>
      </c>
      <c r="O46" s="63">
        <f t="shared" si="29"/>
        <v>32.909000000000006</v>
      </c>
      <c r="P46" s="445">
        <f t="shared" si="29"/>
        <v>155.96700000000004</v>
      </c>
      <c r="Q46" s="401">
        <f t="shared" si="24"/>
        <v>3.7393418213862475</v>
      </c>
      <c r="S46" s="364">
        <f t="shared" si="25"/>
        <v>3.0552587755021047E-3</v>
      </c>
      <c r="T46" s="365">
        <f t="shared" si="26"/>
        <v>4.0981004088884681E-4</v>
      </c>
      <c r="U46" s="365">
        <f t="shared" si="27"/>
        <v>1.7035020360780804E-4</v>
      </c>
      <c r="V46" s="366">
        <f t="shared" si="28"/>
        <v>7.3558149068755809E-4</v>
      </c>
    </row>
    <row r="47" spans="1:35" ht="20.100000000000001" customHeight="1">
      <c r="A47" s="47"/>
      <c r="D47" s="24" t="s">
        <v>98</v>
      </c>
      <c r="E47" s="24"/>
      <c r="F47" s="222"/>
      <c r="G47" s="65"/>
      <c r="H47" s="65"/>
      <c r="I47" s="65"/>
      <c r="J47" s="65"/>
      <c r="K47" s="65"/>
      <c r="L47" s="65"/>
      <c r="M47" s="65">
        <v>46.620999999999995</v>
      </c>
      <c r="N47" s="65">
        <v>80.956999999999994</v>
      </c>
      <c r="O47" s="65">
        <v>32.626000000000005</v>
      </c>
      <c r="P47" s="40">
        <v>146.25400000000005</v>
      </c>
      <c r="Q47" s="396">
        <f t="shared" si="24"/>
        <v>3.4827438239440944</v>
      </c>
      <c r="S47" s="409">
        <f t="shared" si="25"/>
        <v>0</v>
      </c>
      <c r="T47" s="410">
        <f t="shared" si="26"/>
        <v>0</v>
      </c>
      <c r="U47" s="410">
        <f t="shared" si="27"/>
        <v>1.688852819261705E-4</v>
      </c>
      <c r="V47" s="411">
        <f t="shared" si="28"/>
        <v>6.8977242198040695E-4</v>
      </c>
    </row>
    <row r="48" spans="1:35" ht="20.100000000000001" customHeight="1" thickBot="1">
      <c r="A48" s="47"/>
      <c r="D48" s="24" t="s">
        <v>99</v>
      </c>
      <c r="E48" s="24"/>
      <c r="F48" s="222">
        <v>342.43</v>
      </c>
      <c r="G48" s="65">
        <v>76.063999999999993</v>
      </c>
      <c r="H48" s="65">
        <v>58.48899999999999</v>
      </c>
      <c r="I48" s="65">
        <v>126.07</v>
      </c>
      <c r="J48" s="65">
        <v>136.173</v>
      </c>
      <c r="K48" s="65">
        <v>64.924000000000007</v>
      </c>
      <c r="L48" s="65">
        <v>91.784000000000006</v>
      </c>
      <c r="M48" s="65">
        <v>74.356999999999999</v>
      </c>
      <c r="N48" s="65">
        <v>10.497999999999999</v>
      </c>
      <c r="O48" s="65">
        <v>0.28299999999999997</v>
      </c>
      <c r="P48" s="40">
        <v>9.7129999999999992</v>
      </c>
      <c r="Q48" s="396">
        <f t="shared" si="24"/>
        <v>33.321554770318023</v>
      </c>
      <c r="S48" s="409">
        <f t="shared" si="25"/>
        <v>3.0552587755021047E-3</v>
      </c>
      <c r="T48" s="410">
        <f t="shared" si="26"/>
        <v>4.0981004088884681E-4</v>
      </c>
      <c r="U48" s="410">
        <f t="shared" si="27"/>
        <v>1.4649216816375358E-6</v>
      </c>
      <c r="V48" s="411">
        <f t="shared" si="28"/>
        <v>4.5809068707151189E-5</v>
      </c>
    </row>
    <row r="49" spans="1:22" ht="20.100000000000001" customHeight="1" thickBot="1">
      <c r="A49" s="47"/>
      <c r="B49" s="115" t="s">
        <v>38</v>
      </c>
      <c r="C49" s="115"/>
      <c r="D49" s="115"/>
      <c r="E49" s="115"/>
      <c r="F49" s="223">
        <v>25141.948999999993</v>
      </c>
      <c r="G49" s="156">
        <v>24773.722000000016</v>
      </c>
      <c r="H49" s="156">
        <v>22024.440000000002</v>
      </c>
      <c r="I49" s="156">
        <v>23688.333999999995</v>
      </c>
      <c r="J49" s="156">
        <v>27330.207000000006</v>
      </c>
      <c r="K49" s="156">
        <v>29374.496999999996</v>
      </c>
      <c r="L49" s="156">
        <v>31565.915000000008</v>
      </c>
      <c r="M49" s="156">
        <v>39428.960999999988</v>
      </c>
      <c r="N49" s="156">
        <v>40334.935999999994</v>
      </c>
      <c r="O49" s="156">
        <v>36914.093000000001</v>
      </c>
      <c r="P49" s="157">
        <v>34881.261999999995</v>
      </c>
      <c r="Q49" s="390">
        <f t="shared" si="24"/>
        <v>-5.5069238732210098E-2</v>
      </c>
      <c r="S49" s="415">
        <f t="shared" si="25"/>
        <v>0.22432368751416742</v>
      </c>
      <c r="T49" s="416">
        <f t="shared" si="26"/>
        <v>0.18541623770345797</v>
      </c>
      <c r="U49" s="416">
        <f t="shared" si="27"/>
        <v>0.19108217382927348</v>
      </c>
      <c r="V49" s="417">
        <f t="shared" si="28"/>
        <v>0.16450922758675401</v>
      </c>
    </row>
    <row r="50" spans="1:22" ht="20.100000000000001" customHeight="1">
      <c r="A50" s="47"/>
      <c r="B50" s="24"/>
      <c r="C50" t="s">
        <v>97</v>
      </c>
      <c r="D50" s="392"/>
      <c r="F50" s="81">
        <v>23040.144999999993</v>
      </c>
      <c r="G50" s="61">
        <v>22351.659000000014</v>
      </c>
      <c r="H50" s="61">
        <v>19883.051000000003</v>
      </c>
      <c r="I50" s="61">
        <v>21919.780999999995</v>
      </c>
      <c r="J50" s="61">
        <v>25598.256000000005</v>
      </c>
      <c r="K50" s="61">
        <v>28378.972999999994</v>
      </c>
      <c r="L50" s="61">
        <v>30032.518000000007</v>
      </c>
      <c r="M50" s="61">
        <v>38331.198999999986</v>
      </c>
      <c r="N50" s="61">
        <v>38567.732999999993</v>
      </c>
      <c r="O50" s="61">
        <v>35639.146000000001</v>
      </c>
      <c r="P50" s="38">
        <v>32564.047999999995</v>
      </c>
      <c r="Q50" s="396">
        <f t="shared" si="24"/>
        <v>-8.6284278529008676E-2</v>
      </c>
      <c r="S50" s="361">
        <f t="shared" si="25"/>
        <v>0.20557078877461357</v>
      </c>
      <c r="T50" s="362">
        <f t="shared" si="26"/>
        <v>0.17913234066775732</v>
      </c>
      <c r="U50" s="362">
        <f t="shared" si="27"/>
        <v>0.1844825360086419</v>
      </c>
      <c r="V50" s="363">
        <f t="shared" si="28"/>
        <v>0.15358063545917525</v>
      </c>
    </row>
    <row r="51" spans="1:22" ht="20.100000000000001" customHeight="1">
      <c r="A51" s="47"/>
      <c r="B51" s="24"/>
      <c r="C51" s="400" t="s">
        <v>88</v>
      </c>
      <c r="D51" s="392"/>
      <c r="E51" s="400"/>
      <c r="F51" s="43">
        <f>F52+F53</f>
        <v>2101.8040000000001</v>
      </c>
      <c r="G51" s="63">
        <f t="shared" ref="G51:P51" si="30">G52+G53</f>
        <v>2422.0630000000001</v>
      </c>
      <c r="H51" s="63">
        <f t="shared" si="30"/>
        <v>2141.3890000000001</v>
      </c>
      <c r="I51" s="63">
        <f t="shared" si="30"/>
        <v>1768.5529999999999</v>
      </c>
      <c r="J51" s="63">
        <f t="shared" si="30"/>
        <v>1731.951</v>
      </c>
      <c r="K51" s="63">
        <f t="shared" si="30"/>
        <v>995.52399999999989</v>
      </c>
      <c r="L51" s="63">
        <f t="shared" si="30"/>
        <v>1533.3970000000002</v>
      </c>
      <c r="M51" s="63">
        <f t="shared" si="30"/>
        <v>1097.7620000000002</v>
      </c>
      <c r="N51" s="63">
        <f t="shared" si="30"/>
        <v>1767.2030000000002</v>
      </c>
      <c r="O51" s="63">
        <f t="shared" si="30"/>
        <v>1274.9470000000001</v>
      </c>
      <c r="P51" s="445">
        <f t="shared" si="30"/>
        <v>2317.2139999999999</v>
      </c>
      <c r="Q51" s="401">
        <f t="shared" si="24"/>
        <v>0.81749829600759849</v>
      </c>
      <c r="S51" s="364">
        <f t="shared" si="25"/>
        <v>1.8752898739553853E-2</v>
      </c>
      <c r="T51" s="365">
        <f t="shared" si="26"/>
        <v>6.2838970357006387E-3</v>
      </c>
      <c r="U51" s="365">
        <f t="shared" si="27"/>
        <v>6.5996378206315603E-3</v>
      </c>
      <c r="V51" s="366">
        <f t="shared" si="28"/>
        <v>1.0928592127578775E-2</v>
      </c>
    </row>
    <row r="52" spans="1:22" ht="20.100000000000001" customHeight="1">
      <c r="A52" s="47"/>
      <c r="D52" s="24" t="s">
        <v>98</v>
      </c>
      <c r="E52" s="24"/>
      <c r="F52" s="222"/>
      <c r="G52" s="65"/>
      <c r="H52" s="65"/>
      <c r="I52" s="65"/>
      <c r="J52" s="65"/>
      <c r="K52" s="65"/>
      <c r="L52" s="65"/>
      <c r="M52" s="65">
        <v>1071.0840000000001</v>
      </c>
      <c r="N52" s="65">
        <v>1738.3030000000001</v>
      </c>
      <c r="O52" s="65">
        <v>1251.489</v>
      </c>
      <c r="P52" s="40">
        <v>2307.7829999999999</v>
      </c>
      <c r="Q52" s="396">
        <f t="shared" si="24"/>
        <v>0.84402979171211245</v>
      </c>
      <c r="S52" s="409">
        <f t="shared" si="25"/>
        <v>0</v>
      </c>
      <c r="T52" s="410">
        <f t="shared" si="26"/>
        <v>0</v>
      </c>
      <c r="U52" s="410">
        <f t="shared" si="27"/>
        <v>6.4782097895084035E-3</v>
      </c>
      <c r="V52" s="411">
        <f t="shared" si="28"/>
        <v>1.0884113045217286E-2</v>
      </c>
    </row>
    <row r="53" spans="1:22" ht="20.100000000000001" customHeight="1" thickBot="1">
      <c r="A53" s="47"/>
      <c r="D53" s="24" t="s">
        <v>99</v>
      </c>
      <c r="E53" s="24"/>
      <c r="F53" s="222">
        <v>2101.8040000000001</v>
      </c>
      <c r="G53" s="65">
        <v>2422.0630000000001</v>
      </c>
      <c r="H53" s="65">
        <v>2141.3890000000001</v>
      </c>
      <c r="I53" s="65">
        <v>1768.5529999999999</v>
      </c>
      <c r="J53" s="65">
        <v>1731.951</v>
      </c>
      <c r="K53" s="65">
        <v>995.52399999999989</v>
      </c>
      <c r="L53" s="65">
        <v>1533.3970000000002</v>
      </c>
      <c r="M53" s="65">
        <v>26.677999999999997</v>
      </c>
      <c r="N53" s="65">
        <v>28.9</v>
      </c>
      <c r="O53" s="65">
        <v>23.457999999999998</v>
      </c>
      <c r="P53" s="40">
        <v>9.4310000000000009</v>
      </c>
      <c r="Q53" s="396">
        <f t="shared" si="24"/>
        <v>-0.59796231562793067</v>
      </c>
      <c r="S53" s="409">
        <f t="shared" si="25"/>
        <v>1.8752898739553853E-2</v>
      </c>
      <c r="T53" s="410">
        <f t="shared" si="26"/>
        <v>6.2838970357006387E-3</v>
      </c>
      <c r="U53" s="410">
        <f t="shared" si="27"/>
        <v>1.2142803112315659E-4</v>
      </c>
      <c r="V53" s="411">
        <f t="shared" si="28"/>
        <v>4.4479082361489027E-5</v>
      </c>
    </row>
    <row r="54" spans="1:22" ht="20.100000000000001" customHeight="1" thickBot="1">
      <c r="A54" s="32" t="s">
        <v>39</v>
      </c>
      <c r="B54" s="115"/>
      <c r="C54" s="115"/>
      <c r="D54" s="115"/>
      <c r="E54" s="115"/>
      <c r="F54" s="221">
        <v>65186.93</v>
      </c>
      <c r="G54" s="83">
        <v>73842.933000000034</v>
      </c>
      <c r="H54" s="83">
        <v>81693.420999999988</v>
      </c>
      <c r="I54" s="83">
        <v>87381.189999999959</v>
      </c>
      <c r="J54" s="83">
        <v>95364.071999999986</v>
      </c>
      <c r="K54" s="83">
        <v>99891.617999999973</v>
      </c>
      <c r="L54" s="83">
        <v>99525.532999999996</v>
      </c>
      <c r="M54" s="83">
        <v>111531.26399999998</v>
      </c>
      <c r="N54" s="83">
        <v>116266.209</v>
      </c>
      <c r="O54" s="83">
        <v>119772.01000000007</v>
      </c>
      <c r="P54" s="215">
        <v>140288.45400000009</v>
      </c>
      <c r="Q54" s="343">
        <f t="shared" si="24"/>
        <v>0.17129581443945047</v>
      </c>
      <c r="S54" s="415">
        <f t="shared" si="25"/>
        <v>0.5816165053603406</v>
      </c>
      <c r="T54" s="416">
        <f t="shared" si="26"/>
        <v>0.63053089854342081</v>
      </c>
      <c r="U54" s="416">
        <f t="shared" si="27"/>
        <v>0.61998803640391464</v>
      </c>
      <c r="V54" s="417">
        <f t="shared" si="28"/>
        <v>0.66163733430516047</v>
      </c>
    </row>
    <row r="55" spans="1:22" ht="20.100000000000001" customHeight="1" thickBot="1">
      <c r="A55" s="209"/>
      <c r="B55" s="115" t="s">
        <v>37</v>
      </c>
      <c r="C55" s="115"/>
      <c r="D55" s="115"/>
      <c r="E55" s="210"/>
      <c r="F55" s="418">
        <v>22410.387000000006</v>
      </c>
      <c r="G55" s="229">
        <v>23139.43299999999</v>
      </c>
      <c r="H55" s="229">
        <v>27420.463999999989</v>
      </c>
      <c r="I55" s="229">
        <v>29277.737999999998</v>
      </c>
      <c r="J55" s="229">
        <v>31167.258000000009</v>
      </c>
      <c r="K55" s="229">
        <v>35324.397000000012</v>
      </c>
      <c r="L55" s="229">
        <v>35323.403000000006</v>
      </c>
      <c r="M55" s="229">
        <v>38226.739000000016</v>
      </c>
      <c r="N55" s="229">
        <v>40940.141999999993</v>
      </c>
      <c r="O55" s="229">
        <v>44992.472000000023</v>
      </c>
      <c r="P55" s="419">
        <v>55691.184999999998</v>
      </c>
      <c r="Q55" s="338">
        <f t="shared" si="24"/>
        <v>0.23778895722822183</v>
      </c>
      <c r="R55" s="6"/>
      <c r="S55" s="415">
        <f t="shared" si="25"/>
        <v>0.19995190708801305</v>
      </c>
      <c r="T55" s="416">
        <f t="shared" si="26"/>
        <v>0.22297290029794622</v>
      </c>
      <c r="U55" s="416">
        <f t="shared" si="27"/>
        <v>0.23289910863346211</v>
      </c>
      <c r="V55" s="417">
        <f t="shared" si="28"/>
        <v>0.26265431072250262</v>
      </c>
    </row>
    <row r="56" spans="1:22" ht="20.100000000000001" customHeight="1">
      <c r="A56" s="204"/>
      <c r="B56" s="24"/>
      <c r="C56" s="392" t="s">
        <v>97</v>
      </c>
      <c r="D56" s="392"/>
      <c r="E56" s="205"/>
      <c r="F56" s="393">
        <v>22275.012000000006</v>
      </c>
      <c r="G56" s="394">
        <v>23058.456999999991</v>
      </c>
      <c r="H56" s="394">
        <v>27278.999999999989</v>
      </c>
      <c r="I56" s="394">
        <v>29184.871999999996</v>
      </c>
      <c r="J56" s="394">
        <v>31091.171000000009</v>
      </c>
      <c r="K56" s="394">
        <v>35213.67300000001</v>
      </c>
      <c r="L56" s="394">
        <v>35104.307000000008</v>
      </c>
      <c r="M56" s="394">
        <v>38106.52900000001</v>
      </c>
      <c r="N56" s="394">
        <v>40893.961999999992</v>
      </c>
      <c r="O56" s="394">
        <v>44976.193000000021</v>
      </c>
      <c r="P56" s="395">
        <v>55614.917999999998</v>
      </c>
      <c r="Q56" s="396">
        <f t="shared" si="24"/>
        <v>0.23654125194633463</v>
      </c>
      <c r="S56" s="361">
        <f t="shared" si="25"/>
        <v>0.19874405247032886</v>
      </c>
      <c r="T56" s="362">
        <f t="shared" si="26"/>
        <v>0.22227399377697746</v>
      </c>
      <c r="U56" s="362">
        <f t="shared" si="27"/>
        <v>0.2328148419901569</v>
      </c>
      <c r="V56" s="363">
        <f t="shared" si="28"/>
        <v>0.26229461544369193</v>
      </c>
    </row>
    <row r="57" spans="1:22" ht="20.100000000000001" customHeight="1">
      <c r="A57" s="204"/>
      <c r="B57" s="24"/>
      <c r="C57" s="400" t="s">
        <v>88</v>
      </c>
      <c r="D57" s="392"/>
      <c r="E57" s="199"/>
      <c r="F57" s="43">
        <f>F58+F59</f>
        <v>135.375</v>
      </c>
      <c r="G57" s="63">
        <f t="shared" ref="G57:P57" si="31">G58+G59</f>
        <v>80.975999999999999</v>
      </c>
      <c r="H57" s="63">
        <f t="shared" si="31"/>
        <v>141.464</v>
      </c>
      <c r="I57" s="63">
        <f t="shared" si="31"/>
        <v>92.866000000000014</v>
      </c>
      <c r="J57" s="63">
        <f t="shared" si="31"/>
        <v>76.086999999999989</v>
      </c>
      <c r="K57" s="63">
        <f t="shared" si="31"/>
        <v>110.72399999999999</v>
      </c>
      <c r="L57" s="63">
        <f t="shared" si="31"/>
        <v>219.096</v>
      </c>
      <c r="M57" s="63">
        <f t="shared" si="31"/>
        <v>120.21000000000001</v>
      </c>
      <c r="N57" s="63">
        <f t="shared" si="31"/>
        <v>46.180000000000007</v>
      </c>
      <c r="O57" s="63">
        <f t="shared" si="31"/>
        <v>16.279</v>
      </c>
      <c r="P57" s="445">
        <f t="shared" si="31"/>
        <v>76.26700000000001</v>
      </c>
      <c r="Q57" s="401">
        <f t="shared" si="24"/>
        <v>3.684992935684011</v>
      </c>
      <c r="S57" s="364">
        <f t="shared" si="25"/>
        <v>1.2078546176841909E-3</v>
      </c>
      <c r="T57" s="365">
        <f t="shared" si="26"/>
        <v>6.9890652096877377E-4</v>
      </c>
      <c r="U57" s="365">
        <f t="shared" si="27"/>
        <v>8.4266643305220653E-5</v>
      </c>
      <c r="V57" s="366">
        <f t="shared" si="28"/>
        <v>3.5969527881069707E-4</v>
      </c>
    </row>
    <row r="58" spans="1:22" ht="20.100000000000001" customHeight="1">
      <c r="A58" s="47"/>
      <c r="D58" s="24" t="s">
        <v>98</v>
      </c>
      <c r="E58" s="24"/>
      <c r="F58" s="222"/>
      <c r="G58" s="65"/>
      <c r="H58" s="65"/>
      <c r="I58" s="65"/>
      <c r="J58" s="65"/>
      <c r="K58" s="65"/>
      <c r="L58" s="65"/>
      <c r="M58" s="65">
        <v>30.802</v>
      </c>
      <c r="N58" s="65">
        <v>30.964000000000002</v>
      </c>
      <c r="O58" s="65">
        <v>11.187999999999999</v>
      </c>
      <c r="P58" s="40">
        <v>74.38300000000001</v>
      </c>
      <c r="Q58" s="396">
        <f t="shared" si="24"/>
        <v>5.6484626385412957</v>
      </c>
      <c r="S58" s="409">
        <f t="shared" si="25"/>
        <v>0</v>
      </c>
      <c r="T58" s="410">
        <f t="shared" si="26"/>
        <v>0</v>
      </c>
      <c r="U58" s="410">
        <f t="shared" si="27"/>
        <v>5.7913582240850706E-5</v>
      </c>
      <c r="V58" s="411">
        <f t="shared" si="28"/>
        <v>3.5080983811840085E-4</v>
      </c>
    </row>
    <row r="59" spans="1:22" ht="20.100000000000001" customHeight="1" thickBot="1">
      <c r="A59" s="47"/>
      <c r="D59" s="24" t="s">
        <v>99</v>
      </c>
      <c r="E59" s="24"/>
      <c r="F59" s="222">
        <v>135.375</v>
      </c>
      <c r="G59" s="65">
        <v>80.975999999999999</v>
      </c>
      <c r="H59" s="65">
        <v>141.464</v>
      </c>
      <c r="I59" s="65">
        <v>92.866000000000014</v>
      </c>
      <c r="J59" s="65">
        <v>76.086999999999989</v>
      </c>
      <c r="K59" s="65">
        <v>110.72399999999999</v>
      </c>
      <c r="L59" s="65">
        <v>219.096</v>
      </c>
      <c r="M59" s="65">
        <v>89.408000000000001</v>
      </c>
      <c r="N59" s="65">
        <v>15.216000000000001</v>
      </c>
      <c r="O59" s="65">
        <v>5.0910000000000002</v>
      </c>
      <c r="P59" s="40">
        <v>1.8839999999999999</v>
      </c>
      <c r="Q59" s="396">
        <f t="shared" si="24"/>
        <v>-0.62993517972893343</v>
      </c>
      <c r="S59" s="409">
        <f t="shared" si="25"/>
        <v>1.2078546176841909E-3</v>
      </c>
      <c r="T59" s="410">
        <f t="shared" si="26"/>
        <v>6.9890652096877377E-4</v>
      </c>
      <c r="U59" s="410">
        <f t="shared" si="27"/>
        <v>2.6353061064369947E-5</v>
      </c>
      <c r="V59" s="411">
        <f t="shared" si="28"/>
        <v>8.8854406922961849E-6</v>
      </c>
    </row>
    <row r="60" spans="1:22" ht="20.100000000000001" customHeight="1" thickBot="1">
      <c r="A60" s="47"/>
      <c r="B60" s="115" t="s">
        <v>38</v>
      </c>
      <c r="C60" s="115"/>
      <c r="D60" s="115"/>
      <c r="E60" s="115"/>
      <c r="F60" s="221">
        <v>42776.542999999998</v>
      </c>
      <c r="G60" s="83">
        <v>50703.500000000036</v>
      </c>
      <c r="H60" s="83">
        <v>54272.957000000002</v>
      </c>
      <c r="I60" s="83">
        <v>58103.451999999976</v>
      </c>
      <c r="J60" s="83">
        <v>64196.813999999977</v>
      </c>
      <c r="K60" s="83">
        <v>64567.220999999969</v>
      </c>
      <c r="L60" s="83">
        <v>64202.12999999999</v>
      </c>
      <c r="M60" s="83">
        <v>73304.524999999965</v>
      </c>
      <c r="N60" s="83">
        <v>75326.06700000001</v>
      </c>
      <c r="O60" s="83">
        <v>74779.538000000044</v>
      </c>
      <c r="P60" s="215">
        <v>84597.269000000044</v>
      </c>
      <c r="Q60" s="343">
        <f t="shared" si="24"/>
        <v>0.13128900314949785</v>
      </c>
      <c r="R60" s="6"/>
      <c r="S60" s="415">
        <f t="shared" si="25"/>
        <v>0.38166459827232757</v>
      </c>
      <c r="T60" s="416">
        <f t="shared" si="26"/>
        <v>0.40755799824547462</v>
      </c>
      <c r="U60" s="416">
        <f t="shared" si="27"/>
        <v>0.38708892777045256</v>
      </c>
      <c r="V60" s="417">
        <f t="shared" si="28"/>
        <v>0.39898302358265764</v>
      </c>
    </row>
    <row r="61" spans="1:22" ht="20.100000000000001" customHeight="1">
      <c r="A61" s="47"/>
      <c r="B61" s="24"/>
      <c r="C61" t="s">
        <v>97</v>
      </c>
      <c r="D61" s="392"/>
      <c r="F61" s="81">
        <v>41889.803</v>
      </c>
      <c r="G61" s="61">
        <v>49977.817000000039</v>
      </c>
      <c r="H61" s="61">
        <v>53158.036</v>
      </c>
      <c r="I61" s="61">
        <v>56695.346999999972</v>
      </c>
      <c r="J61" s="61">
        <v>62470.506999999976</v>
      </c>
      <c r="K61" s="61">
        <v>62649.651999999965</v>
      </c>
      <c r="L61" s="61">
        <v>62098.393999999993</v>
      </c>
      <c r="M61" s="61">
        <v>72406.485999999975</v>
      </c>
      <c r="N61" s="61">
        <v>74254.99000000002</v>
      </c>
      <c r="O61" s="61">
        <v>73641.437000000049</v>
      </c>
      <c r="P61" s="38">
        <v>82444.902000000046</v>
      </c>
      <c r="Q61" s="396">
        <f t="shared" si="24"/>
        <v>0.11954499204028285</v>
      </c>
      <c r="S61" s="361">
        <f t="shared" si="25"/>
        <v>0.37375284939930614</v>
      </c>
      <c r="T61" s="362">
        <f t="shared" si="26"/>
        <v>0.395454014660095</v>
      </c>
      <c r="U61" s="362">
        <f t="shared" si="27"/>
        <v>0.38119765981711917</v>
      </c>
      <c r="V61" s="363">
        <f t="shared" si="28"/>
        <v>0.38883189336686386</v>
      </c>
    </row>
    <row r="62" spans="1:22" ht="20.100000000000001" customHeight="1">
      <c r="A62" s="47"/>
      <c r="B62" s="24"/>
      <c r="C62" s="400" t="s">
        <v>88</v>
      </c>
      <c r="D62" s="392"/>
      <c r="E62" s="400"/>
      <c r="F62" s="43">
        <f>F63+F64</f>
        <v>886.7399999999999</v>
      </c>
      <c r="G62" s="63">
        <f t="shared" ref="G62:P62" si="32">G63+G64</f>
        <v>725.68299999999999</v>
      </c>
      <c r="H62" s="63">
        <f t="shared" si="32"/>
        <v>1114.921</v>
      </c>
      <c r="I62" s="63">
        <f t="shared" si="32"/>
        <v>1408.105</v>
      </c>
      <c r="J62" s="63">
        <f t="shared" si="32"/>
        <v>1726.3069999999998</v>
      </c>
      <c r="K62" s="63">
        <f t="shared" si="32"/>
        <v>1917.5690000000004</v>
      </c>
      <c r="L62" s="63">
        <f t="shared" si="32"/>
        <v>2103.7359999999994</v>
      </c>
      <c r="M62" s="63">
        <f t="shared" si="32"/>
        <v>898.03899999999987</v>
      </c>
      <c r="N62" s="63">
        <f t="shared" si="32"/>
        <v>1071.077</v>
      </c>
      <c r="O62" s="63">
        <f t="shared" si="32"/>
        <v>1138.1010000000001</v>
      </c>
      <c r="P62" s="445">
        <f t="shared" si="32"/>
        <v>2152.3670000000002</v>
      </c>
      <c r="Q62" s="401">
        <f t="shared" si="24"/>
        <v>0.89119155505530701</v>
      </c>
      <c r="S62" s="364">
        <f t="shared" si="25"/>
        <v>7.9117488730214534E-3</v>
      </c>
      <c r="T62" s="365">
        <f t="shared" si="26"/>
        <v>1.2103983585379601E-2</v>
      </c>
      <c r="U62" s="365">
        <f t="shared" si="27"/>
        <v>5.8912679533334325E-3</v>
      </c>
      <c r="V62" s="366">
        <f t="shared" si="28"/>
        <v>1.0151130215793771E-2</v>
      </c>
    </row>
    <row r="63" spans="1:22" ht="20.100000000000001" customHeight="1">
      <c r="A63" s="47"/>
      <c r="D63" s="24" t="s">
        <v>98</v>
      </c>
      <c r="E63" s="24"/>
      <c r="F63" s="222"/>
      <c r="G63" s="65"/>
      <c r="H63" s="65"/>
      <c r="I63" s="65"/>
      <c r="J63" s="65"/>
      <c r="K63" s="65"/>
      <c r="L63" s="65"/>
      <c r="M63" s="65">
        <v>640.93399999999986</v>
      </c>
      <c r="N63" s="65">
        <v>977.23</v>
      </c>
      <c r="O63" s="65">
        <v>1025.9760000000001</v>
      </c>
      <c r="P63" s="40">
        <v>2102.0150000000003</v>
      </c>
      <c r="Q63" s="396">
        <f t="shared" si="24"/>
        <v>1.0487954883934907</v>
      </c>
      <c r="S63" s="361">
        <f t="shared" si="25"/>
        <v>0</v>
      </c>
      <c r="T63" s="362">
        <f t="shared" si="26"/>
        <v>0</v>
      </c>
      <c r="U63" s="362">
        <f t="shared" si="27"/>
        <v>5.3108639125079597E-3</v>
      </c>
      <c r="V63" s="363">
        <f t="shared" si="28"/>
        <v>9.9136569091385178E-3</v>
      </c>
    </row>
    <row r="64" spans="1:22" ht="20.100000000000001" customHeight="1" thickBot="1">
      <c r="A64" s="47"/>
      <c r="D64" s="24" t="s">
        <v>99</v>
      </c>
      <c r="E64" s="24"/>
      <c r="F64" s="222">
        <v>886.7399999999999</v>
      </c>
      <c r="G64" s="65">
        <v>725.68299999999999</v>
      </c>
      <c r="H64" s="65">
        <v>1114.921</v>
      </c>
      <c r="I64" s="65">
        <v>1408.105</v>
      </c>
      <c r="J64" s="65">
        <v>1726.3069999999998</v>
      </c>
      <c r="K64" s="65">
        <v>1917.5690000000004</v>
      </c>
      <c r="L64" s="65">
        <v>2103.7359999999994</v>
      </c>
      <c r="M64" s="65">
        <v>257.10500000000002</v>
      </c>
      <c r="N64" s="65">
        <v>93.847000000000008</v>
      </c>
      <c r="O64" s="65">
        <v>112.125</v>
      </c>
      <c r="P64" s="40">
        <v>50.351999999999997</v>
      </c>
      <c r="Q64" s="405">
        <f t="shared" si="24"/>
        <v>-0.55092976588628761</v>
      </c>
      <c r="S64" s="361">
        <f t="shared" si="25"/>
        <v>7.9117488730214534E-3</v>
      </c>
      <c r="T64" s="362">
        <f t="shared" si="26"/>
        <v>1.2103983585379601E-2</v>
      </c>
      <c r="U64" s="362">
        <f t="shared" si="27"/>
        <v>5.8040404082547242E-4</v>
      </c>
      <c r="V64" s="363">
        <f t="shared" si="28"/>
        <v>2.3747330665525344E-4</v>
      </c>
    </row>
    <row r="65" spans="1:22" ht="20.100000000000001" customHeight="1" thickBot="1">
      <c r="A65" s="56" t="s">
        <v>30</v>
      </c>
      <c r="B65" s="218"/>
      <c r="C65" s="218"/>
      <c r="D65" s="218"/>
      <c r="E65" s="218"/>
      <c r="F65" s="84">
        <f>F43+F54</f>
        <v>112078.886</v>
      </c>
      <c r="G65" s="69">
        <f t="shared" ref="G65:M65" si="33">G43+G54</f>
        <v>121726.72900000005</v>
      </c>
      <c r="H65" s="69">
        <f t="shared" si="33"/>
        <v>125951.17399999998</v>
      </c>
      <c r="I65" s="69">
        <f t="shared" si="33"/>
        <v>133913.60599999997</v>
      </c>
      <c r="J65" s="69">
        <f t="shared" si="33"/>
        <v>150778.07299999997</v>
      </c>
      <c r="K65" s="69">
        <f t="shared" si="33"/>
        <v>158424.61999999997</v>
      </c>
      <c r="L65" s="69">
        <f t="shared" si="33"/>
        <v>165647.85999999999</v>
      </c>
      <c r="M65" s="69">
        <f t="shared" si="33"/>
        <v>185539.34599999996</v>
      </c>
      <c r="N65" s="69"/>
      <c r="O65" s="69">
        <f t="shared" ref="O65:P65" si="34">O43+O54</f>
        <v>193184.38900000008</v>
      </c>
      <c r="P65" s="85">
        <f t="shared" si="34"/>
        <v>212032.25200000009</v>
      </c>
      <c r="Q65" s="356">
        <f t="shared" si="24"/>
        <v>9.7564110110367169E-2</v>
      </c>
      <c r="S65" s="387">
        <f>S43+S54</f>
        <v>1</v>
      </c>
      <c r="T65" s="389">
        <f t="shared" ref="T65:V65" si="35">T43+T54</f>
        <v>1</v>
      </c>
      <c r="U65" s="389">
        <f t="shared" si="35"/>
        <v>0.99999999999999989</v>
      </c>
      <c r="V65" s="388">
        <f t="shared" si="35"/>
        <v>1</v>
      </c>
    </row>
    <row r="66" spans="1:22" ht="20.100000000000001" customHeight="1" thickBot="1">
      <c r="A66" s="407"/>
      <c r="B66" s="115" t="s">
        <v>126</v>
      </c>
      <c r="C66" s="115"/>
      <c r="D66" s="115"/>
      <c r="E66" s="420"/>
      <c r="F66" s="33">
        <f>F45+F50+F56+F61</f>
        <v>108612.53700000001</v>
      </c>
      <c r="G66" s="83">
        <f t="shared" ref="G66:P66" si="36">G45+G50+G56+G61</f>
        <v>118421.94300000006</v>
      </c>
      <c r="H66" s="83">
        <f t="shared" si="36"/>
        <v>122494.91099999999</v>
      </c>
      <c r="I66" s="83">
        <f t="shared" si="36"/>
        <v>130518.01199999996</v>
      </c>
      <c r="J66" s="83">
        <f t="shared" si="36"/>
        <v>147107.55499999999</v>
      </c>
      <c r="K66" s="83">
        <f t="shared" si="36"/>
        <v>155335.87899999996</v>
      </c>
      <c r="L66" s="83">
        <f t="shared" si="36"/>
        <v>161699.84700000001</v>
      </c>
      <c r="M66" s="83">
        <f t="shared" si="36"/>
        <v>183302.35699999996</v>
      </c>
      <c r="N66" s="83">
        <f t="shared" si="36"/>
        <v>190225.65900000001</v>
      </c>
      <c r="O66" s="83">
        <f t="shared" si="36"/>
        <v>190722.15300000005</v>
      </c>
      <c r="P66" s="215">
        <f t="shared" si="36"/>
        <v>207330.43700000003</v>
      </c>
      <c r="Q66" s="343">
        <f t="shared" si="24"/>
        <v>8.7081042966204253E-2</v>
      </c>
      <c r="R66" s="6"/>
      <c r="S66" s="421">
        <f>F66/$F$65</f>
        <v>0.96907223899423856</v>
      </c>
      <c r="T66" s="422">
        <f>K66/$K$65</f>
        <v>0.98050340281706205</v>
      </c>
      <c r="U66" s="422">
        <f>O66/$O$65</f>
        <v>0.98725447737912175</v>
      </c>
      <c r="V66" s="423">
        <f>P66/$P$65</f>
        <v>0.97782500088712887</v>
      </c>
    </row>
    <row r="67" spans="1:22" ht="20.100000000000001" customHeight="1">
      <c r="A67" s="204"/>
      <c r="B67" s="1"/>
      <c r="C67" s="1" t="s">
        <v>37</v>
      </c>
      <c r="D67" s="1"/>
      <c r="E67" s="351"/>
      <c r="F67" s="7">
        <f>F45+F56</f>
        <v>43682.589000000014</v>
      </c>
      <c r="G67" s="61">
        <f t="shared" ref="G67:P67" si="37">G45+G56</f>
        <v>46092.466999999997</v>
      </c>
      <c r="H67" s="61">
        <f t="shared" si="37"/>
        <v>49453.823999999979</v>
      </c>
      <c r="I67" s="61">
        <f t="shared" si="37"/>
        <v>51902.883999999998</v>
      </c>
      <c r="J67" s="61">
        <f t="shared" si="37"/>
        <v>59038.792000000016</v>
      </c>
      <c r="K67" s="61">
        <f t="shared" si="37"/>
        <v>64307.254000000008</v>
      </c>
      <c r="L67" s="61">
        <f t="shared" si="37"/>
        <v>69568.934999999998</v>
      </c>
      <c r="M67" s="61">
        <f t="shared" si="37"/>
        <v>72564.67200000002</v>
      </c>
      <c r="N67" s="61">
        <f t="shared" si="37"/>
        <v>77402.935999999987</v>
      </c>
      <c r="O67" s="61">
        <f t="shared" si="37"/>
        <v>81441.570000000022</v>
      </c>
      <c r="P67" s="7">
        <f t="shared" si="37"/>
        <v>92321.486999999994</v>
      </c>
      <c r="Q67" s="406">
        <f t="shared" si="24"/>
        <v>0.13359169033701057</v>
      </c>
      <c r="S67" s="361">
        <f t="shared" ref="S67:S74" si="38">F67/$F$65</f>
        <v>0.38974860082031876</v>
      </c>
      <c r="T67" s="362">
        <f t="shared" ref="T67:T74" si="39">K67/$K$65</f>
        <v>0.40591704748920981</v>
      </c>
      <c r="U67" s="362">
        <f t="shared" ref="U67:U74" si="40">O67/$O$65</f>
        <v>0.42157428155336085</v>
      </c>
      <c r="V67" s="363">
        <f t="shared" ref="V67:V74" si="41">P67/$P$65</f>
        <v>0.43541247206108979</v>
      </c>
    </row>
    <row r="68" spans="1:22" ht="20.100000000000001" customHeight="1" thickBot="1">
      <c r="A68" s="204"/>
      <c r="B68" s="1"/>
      <c r="C68" s="1" t="s">
        <v>38</v>
      </c>
      <c r="D68" s="1"/>
      <c r="E68" s="351"/>
      <c r="F68" s="7">
        <f>F50+F61</f>
        <v>64929.947999999989</v>
      </c>
      <c r="G68" s="61">
        <f t="shared" ref="G68:P68" si="42">G50+G61</f>
        <v>72329.476000000053</v>
      </c>
      <c r="H68" s="61">
        <f t="shared" si="42"/>
        <v>73041.087</v>
      </c>
      <c r="I68" s="61">
        <f t="shared" si="42"/>
        <v>78615.127999999968</v>
      </c>
      <c r="J68" s="61">
        <f t="shared" si="42"/>
        <v>88068.762999999977</v>
      </c>
      <c r="K68" s="61">
        <f t="shared" si="42"/>
        <v>91028.624999999956</v>
      </c>
      <c r="L68" s="61">
        <f t="shared" si="42"/>
        <v>92130.911999999997</v>
      </c>
      <c r="M68" s="61">
        <f t="shared" si="42"/>
        <v>110737.68499999997</v>
      </c>
      <c r="N68" s="61">
        <f t="shared" si="42"/>
        <v>112822.72300000001</v>
      </c>
      <c r="O68" s="61">
        <f t="shared" si="42"/>
        <v>109280.58300000004</v>
      </c>
      <c r="P68" s="7">
        <f t="shared" si="42"/>
        <v>115008.95000000004</v>
      </c>
      <c r="Q68" s="396">
        <f t="shared" si="24"/>
        <v>5.2418891286478551E-2</v>
      </c>
      <c r="S68" s="361">
        <f t="shared" si="38"/>
        <v>0.57932363817391963</v>
      </c>
      <c r="T68" s="362">
        <f t="shared" si="39"/>
        <v>0.57458635532785229</v>
      </c>
      <c r="U68" s="362">
        <f t="shared" si="40"/>
        <v>0.56568019582576101</v>
      </c>
      <c r="V68" s="363">
        <f t="shared" si="41"/>
        <v>0.54241252882603908</v>
      </c>
    </row>
    <row r="69" spans="1:22" ht="20.100000000000001" customHeight="1" thickBot="1">
      <c r="A69" s="47"/>
      <c r="B69" s="115" t="s">
        <v>98</v>
      </c>
      <c r="C69" s="115"/>
      <c r="D69" s="115"/>
      <c r="E69" s="420"/>
      <c r="F69" s="33">
        <f>F47+F52+F58+F63</f>
        <v>0</v>
      </c>
      <c r="G69" s="83">
        <f t="shared" ref="G69:P69" si="43">G47+G52+G58+G63</f>
        <v>0</v>
      </c>
      <c r="H69" s="83">
        <f t="shared" si="43"/>
        <v>0</v>
      </c>
      <c r="I69" s="83">
        <f t="shared" si="43"/>
        <v>0</v>
      </c>
      <c r="J69" s="83">
        <f t="shared" si="43"/>
        <v>0</v>
      </c>
      <c r="K69" s="83">
        <f t="shared" si="43"/>
        <v>0</v>
      </c>
      <c r="L69" s="83">
        <f t="shared" si="43"/>
        <v>0</v>
      </c>
      <c r="M69" s="83">
        <f t="shared" si="43"/>
        <v>1789.4409999999998</v>
      </c>
      <c r="N69" s="83">
        <f t="shared" si="43"/>
        <v>2827.4540000000002</v>
      </c>
      <c r="O69" s="83">
        <f t="shared" si="43"/>
        <v>2321.2790000000005</v>
      </c>
      <c r="P69" s="33">
        <f t="shared" si="43"/>
        <v>4630.4349999999995</v>
      </c>
      <c r="Q69" s="343">
        <f t="shared" si="24"/>
        <v>0.99477744812234914</v>
      </c>
      <c r="R69" s="6"/>
      <c r="S69" s="415">
        <f t="shared" si="38"/>
        <v>0</v>
      </c>
      <c r="T69" s="416">
        <f t="shared" si="39"/>
        <v>0</v>
      </c>
      <c r="U69" s="416">
        <f t="shared" si="40"/>
        <v>1.2015872566183385E-2</v>
      </c>
      <c r="V69" s="417">
        <f t="shared" si="41"/>
        <v>2.1838352214454609E-2</v>
      </c>
    </row>
    <row r="70" spans="1:22" ht="20.100000000000001" customHeight="1">
      <c r="A70" s="47"/>
      <c r="B70" s="1"/>
      <c r="C70" s="1" t="s">
        <v>37</v>
      </c>
      <c r="D70" s="1"/>
      <c r="E70" s="351"/>
      <c r="F70" s="7">
        <f>F47+F58</f>
        <v>0</v>
      </c>
      <c r="G70" s="61">
        <f t="shared" ref="G70:P70" si="44">G47+G58</f>
        <v>0</v>
      </c>
      <c r="H70" s="61">
        <f t="shared" si="44"/>
        <v>0</v>
      </c>
      <c r="I70" s="61">
        <f t="shared" si="44"/>
        <v>0</v>
      </c>
      <c r="J70" s="61">
        <f t="shared" si="44"/>
        <v>0</v>
      </c>
      <c r="K70" s="61">
        <f t="shared" si="44"/>
        <v>0</v>
      </c>
      <c r="L70" s="61">
        <f t="shared" si="44"/>
        <v>0</v>
      </c>
      <c r="M70" s="61">
        <f t="shared" si="44"/>
        <v>77.423000000000002</v>
      </c>
      <c r="N70" s="61">
        <f t="shared" si="44"/>
        <v>111.92099999999999</v>
      </c>
      <c r="O70" s="61">
        <f t="shared" si="44"/>
        <v>43.814000000000007</v>
      </c>
      <c r="P70" s="7">
        <f t="shared" si="44"/>
        <v>220.63700000000006</v>
      </c>
      <c r="Q70" s="406">
        <f t="shared" si="24"/>
        <v>4.0357648240288491</v>
      </c>
      <c r="S70" s="361">
        <f t="shared" si="38"/>
        <v>0</v>
      </c>
      <c r="T70" s="362">
        <f t="shared" si="39"/>
        <v>0</v>
      </c>
      <c r="U70" s="362">
        <f t="shared" si="40"/>
        <v>2.2679886416702123E-4</v>
      </c>
      <c r="V70" s="363">
        <f t="shared" si="41"/>
        <v>1.0405822600988077E-3</v>
      </c>
    </row>
    <row r="71" spans="1:22" ht="20.100000000000001" customHeight="1" thickBot="1">
      <c r="A71" s="209"/>
      <c r="B71" s="1"/>
      <c r="C71" s="1" t="s">
        <v>38</v>
      </c>
      <c r="D71" s="1"/>
      <c r="E71" s="351"/>
      <c r="F71" s="7">
        <f>F52+F63</f>
        <v>0</v>
      </c>
      <c r="G71" s="61">
        <f t="shared" ref="G71:P71" si="45">G52+G63</f>
        <v>0</v>
      </c>
      <c r="H71" s="61">
        <f t="shared" si="45"/>
        <v>0</v>
      </c>
      <c r="I71" s="61">
        <f t="shared" si="45"/>
        <v>0</v>
      </c>
      <c r="J71" s="61">
        <f t="shared" si="45"/>
        <v>0</v>
      </c>
      <c r="K71" s="61">
        <f t="shared" si="45"/>
        <v>0</v>
      </c>
      <c r="L71" s="61">
        <f t="shared" si="45"/>
        <v>0</v>
      </c>
      <c r="M71" s="61">
        <f t="shared" si="45"/>
        <v>1712.018</v>
      </c>
      <c r="N71" s="61">
        <f t="shared" si="45"/>
        <v>2715.5330000000004</v>
      </c>
      <c r="O71" s="61">
        <f t="shared" si="45"/>
        <v>2277.4650000000001</v>
      </c>
      <c r="P71" s="7">
        <f t="shared" si="45"/>
        <v>4409.7980000000007</v>
      </c>
      <c r="Q71" s="338">
        <f t="shared" si="24"/>
        <v>0.93627476163190226</v>
      </c>
      <c r="S71" s="361">
        <f t="shared" si="38"/>
        <v>0</v>
      </c>
      <c r="T71" s="362">
        <f t="shared" si="39"/>
        <v>0</v>
      </c>
      <c r="U71" s="362">
        <f t="shared" si="40"/>
        <v>1.1789073702016362E-2</v>
      </c>
      <c r="V71" s="363">
        <f t="shared" si="41"/>
        <v>2.0797769954355807E-2</v>
      </c>
    </row>
    <row r="72" spans="1:22" ht="20.100000000000001" customHeight="1" thickBot="1">
      <c r="A72" s="209"/>
      <c r="B72" s="115" t="s">
        <v>99</v>
      </c>
      <c r="C72" s="115"/>
      <c r="D72" s="115"/>
      <c r="E72" s="420"/>
      <c r="F72" s="33">
        <f>F48+F53+F59+F64</f>
        <v>3466.3489999999997</v>
      </c>
      <c r="G72" s="83">
        <f t="shared" ref="G72:P72" si="46">G48+G53+G59+G64</f>
        <v>3304.7860000000001</v>
      </c>
      <c r="H72" s="83">
        <f t="shared" si="46"/>
        <v>3456.2629999999999</v>
      </c>
      <c r="I72" s="83">
        <f t="shared" si="46"/>
        <v>3395.5940000000001</v>
      </c>
      <c r="J72" s="83">
        <f t="shared" si="46"/>
        <v>3670.518</v>
      </c>
      <c r="K72" s="83">
        <f t="shared" si="46"/>
        <v>3088.741</v>
      </c>
      <c r="L72" s="83">
        <f t="shared" si="46"/>
        <v>3948.0129999999999</v>
      </c>
      <c r="M72" s="83">
        <f t="shared" si="46"/>
        <v>447.548</v>
      </c>
      <c r="N72" s="83">
        <f t="shared" si="46"/>
        <v>148.46100000000001</v>
      </c>
      <c r="O72" s="83">
        <f t="shared" si="46"/>
        <v>140.95699999999999</v>
      </c>
      <c r="P72" s="215">
        <f t="shared" si="46"/>
        <v>71.38</v>
      </c>
      <c r="Q72" s="343">
        <f t="shared" si="24"/>
        <v>-0.49360443255744663</v>
      </c>
      <c r="R72" s="6"/>
      <c r="S72" s="415">
        <f t="shared" si="38"/>
        <v>3.0927761005761601E-2</v>
      </c>
      <c r="T72" s="416">
        <f t="shared" si="39"/>
        <v>1.9496597182937857E-2</v>
      </c>
      <c r="U72" s="416">
        <f t="shared" si="40"/>
        <v>7.296500546946365E-4</v>
      </c>
      <c r="V72" s="417">
        <f t="shared" si="41"/>
        <v>3.3664689841618982E-4</v>
      </c>
    </row>
    <row r="73" spans="1:22" ht="20.100000000000001" customHeight="1">
      <c r="A73" s="47"/>
      <c r="B73" s="9"/>
      <c r="C73" s="1" t="s">
        <v>37</v>
      </c>
      <c r="D73" s="1"/>
      <c r="E73" s="351"/>
      <c r="F73" s="7">
        <f>F48+F59</f>
        <v>477.80500000000001</v>
      </c>
      <c r="G73" s="61">
        <f t="shared" ref="G73:P73" si="47">G48+G59</f>
        <v>157.04</v>
      </c>
      <c r="H73" s="61">
        <f t="shared" si="47"/>
        <v>199.95299999999997</v>
      </c>
      <c r="I73" s="61">
        <f t="shared" si="47"/>
        <v>218.93600000000001</v>
      </c>
      <c r="J73" s="61">
        <f t="shared" si="47"/>
        <v>212.26</v>
      </c>
      <c r="K73" s="61">
        <f t="shared" si="47"/>
        <v>175.648</v>
      </c>
      <c r="L73" s="61">
        <f t="shared" si="47"/>
        <v>310.88</v>
      </c>
      <c r="M73" s="61">
        <f t="shared" si="47"/>
        <v>163.76499999999999</v>
      </c>
      <c r="N73" s="61">
        <f t="shared" si="47"/>
        <v>25.713999999999999</v>
      </c>
      <c r="O73" s="61">
        <f t="shared" si="47"/>
        <v>5.3740000000000006</v>
      </c>
      <c r="P73" s="7">
        <f t="shared" si="47"/>
        <v>11.597</v>
      </c>
      <c r="Q73" s="406">
        <f t="shared" si="24"/>
        <v>1.1579828805359134</v>
      </c>
      <c r="S73" s="361">
        <f t="shared" si="38"/>
        <v>4.2631133931862958E-3</v>
      </c>
      <c r="T73" s="362">
        <f t="shared" si="39"/>
        <v>1.1087165618576206E-3</v>
      </c>
      <c r="U73" s="362">
        <f t="shared" si="40"/>
        <v>2.7817982746007485E-5</v>
      </c>
      <c r="V73" s="363">
        <f t="shared" si="41"/>
        <v>5.4694509399447376E-5</v>
      </c>
    </row>
    <row r="74" spans="1:22" ht="20.100000000000001" customHeight="1" thickBot="1">
      <c r="A74" s="48"/>
      <c r="B74" s="114"/>
      <c r="C74" s="114" t="s">
        <v>38</v>
      </c>
      <c r="D74" s="114"/>
      <c r="E74" s="352"/>
      <c r="F74" s="106">
        <f>F53+F64</f>
        <v>2988.5439999999999</v>
      </c>
      <c r="G74" s="67">
        <f t="shared" ref="G74:P74" si="48">G53+G64</f>
        <v>3147.7460000000001</v>
      </c>
      <c r="H74" s="67">
        <f t="shared" si="48"/>
        <v>3256.3100000000004</v>
      </c>
      <c r="I74" s="67">
        <f t="shared" si="48"/>
        <v>3176.6579999999999</v>
      </c>
      <c r="J74" s="67">
        <f t="shared" si="48"/>
        <v>3458.2579999999998</v>
      </c>
      <c r="K74" s="67">
        <f t="shared" si="48"/>
        <v>2913.0930000000003</v>
      </c>
      <c r="L74" s="67">
        <f t="shared" si="48"/>
        <v>3637.1329999999998</v>
      </c>
      <c r="M74" s="67">
        <f t="shared" si="48"/>
        <v>283.78300000000002</v>
      </c>
      <c r="N74" s="67">
        <f t="shared" si="48"/>
        <v>122.74700000000001</v>
      </c>
      <c r="O74" s="67">
        <f t="shared" si="48"/>
        <v>135.583</v>
      </c>
      <c r="P74" s="106">
        <f t="shared" si="48"/>
        <v>59.783000000000001</v>
      </c>
      <c r="Q74" s="405">
        <f t="shared" si="24"/>
        <v>-0.5590671396856538</v>
      </c>
      <c r="S74" s="381">
        <f t="shared" si="38"/>
        <v>2.6664647612575306E-2</v>
      </c>
      <c r="T74" s="370">
        <f t="shared" si="39"/>
        <v>1.8387880621080238E-2</v>
      </c>
      <c r="U74" s="370">
        <f t="shared" si="40"/>
        <v>7.0183207194862902E-4</v>
      </c>
      <c r="V74" s="382">
        <f t="shared" si="41"/>
        <v>2.8195238901674246E-4</v>
      </c>
    </row>
    <row r="75" spans="1:22" ht="15.75" thickBot="1"/>
    <row r="76" spans="1:22" ht="15" customHeight="1">
      <c r="A76" s="489" t="s">
        <v>32</v>
      </c>
      <c r="B76" s="502"/>
      <c r="C76" s="502"/>
      <c r="D76" s="502"/>
      <c r="E76" s="502"/>
      <c r="F76" s="505" t="s">
        <v>42</v>
      </c>
      <c r="G76" s="506"/>
      <c r="H76" s="506"/>
      <c r="I76" s="506"/>
      <c r="J76" s="506"/>
      <c r="K76" s="506"/>
      <c r="L76" s="506"/>
      <c r="M76" s="506"/>
      <c r="N76" s="506"/>
      <c r="O76" s="506"/>
      <c r="P76" s="507"/>
      <c r="Q76" s="510" t="s">
        <v>121</v>
      </c>
    </row>
    <row r="77" spans="1:22" ht="15.75" thickBot="1">
      <c r="A77" s="503"/>
      <c r="B77" s="533"/>
      <c r="C77" s="533"/>
      <c r="D77" s="533"/>
      <c r="E77" s="533"/>
      <c r="F77" s="501" t="str">
        <f>F5</f>
        <v>jan-dez</v>
      </c>
      <c r="G77" s="499"/>
      <c r="H77" s="499"/>
      <c r="I77" s="499"/>
      <c r="J77" s="499"/>
      <c r="K77" s="499"/>
      <c r="L77" s="499"/>
      <c r="M77" s="499"/>
      <c r="N77" s="499"/>
      <c r="O77" s="499"/>
      <c r="P77" s="500"/>
      <c r="Q77" s="511"/>
    </row>
    <row r="78" spans="1:22" ht="23.25" customHeight="1" thickBot="1">
      <c r="A78" s="503"/>
      <c r="B78" s="533"/>
      <c r="C78" s="533"/>
      <c r="D78" s="533"/>
      <c r="E78" s="533"/>
      <c r="F78" s="28">
        <v>2010</v>
      </c>
      <c r="G78" s="201">
        <v>2011</v>
      </c>
      <c r="H78" s="201">
        <v>2012</v>
      </c>
      <c r="I78" s="201">
        <v>2013</v>
      </c>
      <c r="J78" s="201">
        <v>2014</v>
      </c>
      <c r="K78" s="201">
        <v>2015</v>
      </c>
      <c r="L78" s="201">
        <v>2016</v>
      </c>
      <c r="M78" s="201">
        <v>2017</v>
      </c>
      <c r="N78" s="201">
        <v>2018</v>
      </c>
      <c r="O78" s="201">
        <v>2019</v>
      </c>
      <c r="P78" s="301">
        <v>2020</v>
      </c>
      <c r="Q78" s="512"/>
    </row>
    <row r="79" spans="1:22" ht="20.100000000000001" customHeight="1" thickBot="1">
      <c r="A79" s="32" t="s">
        <v>36</v>
      </c>
      <c r="B79" s="115"/>
      <c r="C79" s="115"/>
      <c r="D79" s="115"/>
      <c r="E79" s="115"/>
      <c r="F79" s="230">
        <f>(F43/F7)*10</f>
        <v>2.3513010064743076</v>
      </c>
      <c r="G79" s="119">
        <f t="shared" ref="G79:P79" si="49">(G43/G7)*10</f>
        <v>2.4315674907324163</v>
      </c>
      <c r="H79" s="119">
        <f t="shared" si="49"/>
        <v>2.5551750695549797</v>
      </c>
      <c r="I79" s="119">
        <f t="shared" si="49"/>
        <v>2.4779878186036681</v>
      </c>
      <c r="J79" s="119">
        <f t="shared" si="49"/>
        <v>2.6008339903004014</v>
      </c>
      <c r="K79" s="119">
        <f t="shared" si="49"/>
        <v>2.6631651912632819</v>
      </c>
      <c r="L79" s="119">
        <f t="shared" si="49"/>
        <v>2.6273069382779428</v>
      </c>
      <c r="M79" s="119">
        <f t="shared" si="49"/>
        <v>2.6777935653858447</v>
      </c>
      <c r="N79" s="119">
        <f t="shared" si="49"/>
        <v>2.6603527949599215</v>
      </c>
      <c r="O79" s="119">
        <f t="shared" si="49"/>
        <v>2.7065453360593805</v>
      </c>
      <c r="P79" s="231">
        <f t="shared" si="49"/>
        <v>2.6068178448927388</v>
      </c>
      <c r="Q79" s="333">
        <f>(P79-O79)/O79</f>
        <v>-3.6846783919696265E-2</v>
      </c>
    </row>
    <row r="80" spans="1:22" ht="20.100000000000001" customHeight="1" thickBot="1">
      <c r="A80" s="209"/>
      <c r="B80" s="115" t="s">
        <v>37</v>
      </c>
      <c r="C80" s="115"/>
      <c r="D80" s="115"/>
      <c r="E80" s="210"/>
      <c r="F80" s="340">
        <f t="shared" ref="F80:P83" si="50">(F44/F8)*10</f>
        <v>2.1769806639138309</v>
      </c>
      <c r="G80" s="161">
        <f t="shared" si="50"/>
        <v>2.2478976728351534</v>
      </c>
      <c r="H80" s="161">
        <f t="shared" si="50"/>
        <v>2.2280056558660046</v>
      </c>
      <c r="I80" s="161">
        <f t="shared" si="50"/>
        <v>2.2387410174808169</v>
      </c>
      <c r="J80" s="161">
        <f t="shared" si="50"/>
        <v>2.2018946123358281</v>
      </c>
      <c r="K80" s="161">
        <f t="shared" si="50"/>
        <v>2.2602225472169275</v>
      </c>
      <c r="L80" s="161">
        <f t="shared" si="50"/>
        <v>2.2135081058935384</v>
      </c>
      <c r="M80" s="161">
        <f t="shared" si="50"/>
        <v>2.270087171462507</v>
      </c>
      <c r="N80" s="161">
        <f t="shared" si="50"/>
        <v>2.2932007644915435</v>
      </c>
      <c r="O80" s="161">
        <f t="shared" si="50"/>
        <v>2.313277040103523</v>
      </c>
      <c r="P80" s="391">
        <f t="shared" si="50"/>
        <v>2.3131650637209291</v>
      </c>
      <c r="Q80" s="390">
        <f t="shared" ref="Q80:Q110" si="51">(P80-O80)/O80</f>
        <v>-4.8405954259956679E-5</v>
      </c>
    </row>
    <row r="81" spans="1:17" ht="20.100000000000001" customHeight="1">
      <c r="A81" s="204"/>
      <c r="B81" s="24"/>
      <c r="C81" s="392" t="s">
        <v>97</v>
      </c>
      <c r="D81" s="392"/>
      <c r="E81" s="205"/>
      <c r="F81" s="397">
        <f t="shared" si="50"/>
        <v>2.2445212437418123</v>
      </c>
      <c r="G81" s="398">
        <f t="shared" si="50"/>
        <v>2.254925071791638</v>
      </c>
      <c r="H81" s="398">
        <f t="shared" si="50"/>
        <v>2.2335584368492198</v>
      </c>
      <c r="I81" s="398">
        <f t="shared" si="50"/>
        <v>2.2496867789627966</v>
      </c>
      <c r="J81" s="398">
        <f t="shared" si="50"/>
        <v>2.2101954595952953</v>
      </c>
      <c r="K81" s="398">
        <f t="shared" si="50"/>
        <v>2.2647930230852791</v>
      </c>
      <c r="L81" s="398">
        <f t="shared" si="50"/>
        <v>2.2185134093895007</v>
      </c>
      <c r="M81" s="398">
        <f t="shared" si="50"/>
        <v>2.2888132508040844</v>
      </c>
      <c r="N81" s="398">
        <f t="shared" si="50"/>
        <v>2.2962001567950661</v>
      </c>
      <c r="O81" s="398">
        <f t="shared" si="50"/>
        <v>2.3142894424241649</v>
      </c>
      <c r="P81" s="399">
        <f t="shared" si="50"/>
        <v>2.3191819264062565</v>
      </c>
      <c r="Q81" s="396">
        <f t="shared" si="51"/>
        <v>2.1140328830117588E-3</v>
      </c>
    </row>
    <row r="82" spans="1:17" ht="20.100000000000001" customHeight="1">
      <c r="A82" s="204"/>
      <c r="B82" s="24"/>
      <c r="C82" s="400" t="s">
        <v>88</v>
      </c>
      <c r="D82" s="392"/>
      <c r="E82" s="199"/>
      <c r="F82" s="402">
        <f t="shared" si="50"/>
        <v>0.75557918985353112</v>
      </c>
      <c r="G82" s="403">
        <f t="shared" si="50"/>
        <v>1.1564799610776619</v>
      </c>
      <c r="H82" s="403">
        <f t="shared" si="50"/>
        <v>1.1469555838807726</v>
      </c>
      <c r="I82" s="124">
        <f t="shared" si="50"/>
        <v>1.192873228242151</v>
      </c>
      <c r="J82" s="124">
        <f t="shared" si="50"/>
        <v>1.2434414179138549</v>
      </c>
      <c r="K82" s="124">
        <f t="shared" si="50"/>
        <v>1.1868887223268314</v>
      </c>
      <c r="L82" s="124">
        <f t="shared" si="50"/>
        <v>1.1983184061414733</v>
      </c>
      <c r="M82" s="124">
        <f t="shared" si="50"/>
        <v>0.68163532076492261</v>
      </c>
      <c r="N82" s="124">
        <f t="shared" si="50"/>
        <v>1.5072432717504161</v>
      </c>
      <c r="O82" s="124">
        <f t="shared" si="50"/>
        <v>1.5580437458574001</v>
      </c>
      <c r="P82" s="124">
        <f t="shared" si="50"/>
        <v>1.4362263455960225</v>
      </c>
      <c r="Q82" s="401">
        <f t="shared" si="51"/>
        <v>-7.8186123197934262E-2</v>
      </c>
    </row>
    <row r="83" spans="1:17" ht="20.100000000000001" customHeight="1">
      <c r="A83" s="47"/>
      <c r="D83" s="24" t="s">
        <v>98</v>
      </c>
      <c r="E83" s="24"/>
      <c r="F83" s="233"/>
      <c r="G83" s="234"/>
      <c r="H83" s="234"/>
      <c r="I83" s="234"/>
      <c r="J83" s="234"/>
      <c r="K83" s="234"/>
      <c r="L83" s="234"/>
      <c r="M83" s="234">
        <f t="shared" si="50"/>
        <v>1.2553449297215789</v>
      </c>
      <c r="N83" s="234">
        <f t="shared" si="50"/>
        <v>1.6152311406396522</v>
      </c>
      <c r="O83" s="234">
        <f t="shared" si="50"/>
        <v>1.5529534961207103</v>
      </c>
      <c r="P83" s="235">
        <f t="shared" si="50"/>
        <v>1.4104248035102953</v>
      </c>
      <c r="Q83" s="396">
        <f t="shared" si="51"/>
        <v>-9.1779111844915356E-2</v>
      </c>
    </row>
    <row r="84" spans="1:17" ht="20.100000000000001" customHeight="1" thickBot="1">
      <c r="A84" s="47"/>
      <c r="D84" s="24" t="s">
        <v>99</v>
      </c>
      <c r="E84" s="24"/>
      <c r="F84" s="233">
        <f t="shared" ref="F84:P99" si="52">(F48/F12)*10</f>
        <v>0.75557918985353112</v>
      </c>
      <c r="G84" s="234">
        <f t="shared" si="52"/>
        <v>1.1564799610776619</v>
      </c>
      <c r="H84" s="234">
        <f t="shared" si="52"/>
        <v>1.1469555838807726</v>
      </c>
      <c r="I84" s="234">
        <f t="shared" si="52"/>
        <v>1.192873228242151</v>
      </c>
      <c r="J84" s="234">
        <f t="shared" si="52"/>
        <v>1.2434414179138549</v>
      </c>
      <c r="K84" s="234">
        <f t="shared" si="52"/>
        <v>1.1868887223268314</v>
      </c>
      <c r="L84" s="234">
        <f t="shared" si="52"/>
        <v>1.1983184061414733</v>
      </c>
      <c r="M84" s="234">
        <f t="shared" si="52"/>
        <v>0.5298195861597218</v>
      </c>
      <c r="N84" s="234">
        <f t="shared" si="52"/>
        <v>0.99450549450549441</v>
      </c>
      <c r="O84" s="234">
        <f t="shared" si="52"/>
        <v>2.5044247787610621</v>
      </c>
      <c r="P84" s="235">
        <f t="shared" si="52"/>
        <v>1.9822448979591836</v>
      </c>
      <c r="Q84" s="396">
        <f t="shared" si="51"/>
        <v>-0.20850292060287021</v>
      </c>
    </row>
    <row r="85" spans="1:17" ht="20.100000000000001" customHeight="1" thickBot="1">
      <c r="A85" s="47"/>
      <c r="B85" s="115" t="s">
        <v>38</v>
      </c>
      <c r="C85" s="115"/>
      <c r="D85" s="115"/>
      <c r="E85" s="115"/>
      <c r="F85" s="236">
        <f t="shared" si="52"/>
        <v>2.5263014417692458</v>
      </c>
      <c r="G85" s="160">
        <f t="shared" si="52"/>
        <v>2.6321944560521997</v>
      </c>
      <c r="H85" s="160">
        <f t="shared" si="52"/>
        <v>2.9998651558675586</v>
      </c>
      <c r="I85" s="160">
        <f t="shared" si="52"/>
        <v>2.7627066912936882</v>
      </c>
      <c r="J85" s="160">
        <f t="shared" si="52"/>
        <v>3.1958179653423007</v>
      </c>
      <c r="K85" s="160">
        <f t="shared" si="52"/>
        <v>3.2357852137670657</v>
      </c>
      <c r="L85" s="160">
        <f t="shared" si="52"/>
        <v>3.303347329813215</v>
      </c>
      <c r="M85" s="160">
        <f t="shared" si="52"/>
        <v>3.178421520262225</v>
      </c>
      <c r="N85" s="160">
        <f t="shared" si="52"/>
        <v>3.1125464953527411</v>
      </c>
      <c r="O85" s="160">
        <f t="shared" si="52"/>
        <v>3.2534107449361143</v>
      </c>
      <c r="P85" s="170">
        <f t="shared" si="52"/>
        <v>3.0107358022142434</v>
      </c>
      <c r="Q85" s="390">
        <f t="shared" si="51"/>
        <v>-7.4590932946167587E-2</v>
      </c>
    </row>
    <row r="86" spans="1:17" ht="20.100000000000001" customHeight="1">
      <c r="A86" s="47"/>
      <c r="B86" s="24"/>
      <c r="C86" t="s">
        <v>97</v>
      </c>
      <c r="D86" s="392"/>
      <c r="F86" s="341">
        <f t="shared" si="52"/>
        <v>2.6769540915719343</v>
      </c>
      <c r="G86" s="122">
        <f t="shared" si="52"/>
        <v>2.8303446394782146</v>
      </c>
      <c r="H86" s="122">
        <f t="shared" si="52"/>
        <v>3.0659268965738438</v>
      </c>
      <c r="I86" s="122">
        <f t="shared" si="52"/>
        <v>2.7962599394511818</v>
      </c>
      <c r="J86" s="122">
        <f t="shared" si="52"/>
        <v>3.2417464072417439</v>
      </c>
      <c r="K86" s="122">
        <f t="shared" si="52"/>
        <v>3.2909017768265731</v>
      </c>
      <c r="L86" s="122">
        <f t="shared" si="52"/>
        <v>3.3839460714305449</v>
      </c>
      <c r="M86" s="122">
        <f t="shared" si="52"/>
        <v>3.3514079582476413</v>
      </c>
      <c r="N86" s="122">
        <f t="shared" si="52"/>
        <v>3.2967898133208045</v>
      </c>
      <c r="O86" s="122">
        <f t="shared" si="52"/>
        <v>3.4571129718274438</v>
      </c>
      <c r="P86" s="404">
        <f t="shared" si="52"/>
        <v>3.4085359394645569</v>
      </c>
      <c r="Q86" s="396">
        <f t="shared" si="51"/>
        <v>-1.40513291751669E-2</v>
      </c>
    </row>
    <row r="87" spans="1:17" ht="20.100000000000001" customHeight="1">
      <c r="A87" s="47"/>
      <c r="B87" s="24"/>
      <c r="C87" s="400" t="s">
        <v>88</v>
      </c>
      <c r="D87" s="392"/>
      <c r="E87" s="400"/>
      <c r="F87" s="402">
        <f t="shared" si="52"/>
        <v>1.5624158599254994</v>
      </c>
      <c r="G87" s="124">
        <f t="shared" si="52"/>
        <v>1.5990782101881478</v>
      </c>
      <c r="H87" s="124">
        <f t="shared" si="52"/>
        <v>2.4997478526619057</v>
      </c>
      <c r="I87" s="124">
        <f t="shared" si="52"/>
        <v>2.4050264021420888</v>
      </c>
      <c r="J87" s="124">
        <f t="shared" si="52"/>
        <v>2.6424813785232808</v>
      </c>
      <c r="K87" s="124">
        <f t="shared" si="52"/>
        <v>2.1901405352130028</v>
      </c>
      <c r="L87" s="124">
        <f t="shared" si="52"/>
        <v>2.2525542169736621</v>
      </c>
      <c r="M87" s="124">
        <f t="shared" si="52"/>
        <v>1.1342156923521998</v>
      </c>
      <c r="N87" s="124">
        <f t="shared" si="52"/>
        <v>1.4022638365403692</v>
      </c>
      <c r="O87" s="124">
        <f t="shared" si="52"/>
        <v>1.2290517495676454</v>
      </c>
      <c r="P87" s="124">
        <f t="shared" si="52"/>
        <v>1.1403887200035829</v>
      </c>
      <c r="Q87" s="401">
        <f t="shared" si="51"/>
        <v>-7.2139378667539639E-2</v>
      </c>
    </row>
    <row r="88" spans="1:17" ht="20.100000000000001" customHeight="1">
      <c r="A88" s="47"/>
      <c r="D88" s="24" t="s">
        <v>98</v>
      </c>
      <c r="E88" s="24"/>
      <c r="F88" s="233"/>
      <c r="G88" s="234"/>
      <c r="H88" s="234"/>
      <c r="I88" s="234"/>
      <c r="J88" s="234"/>
      <c r="K88" s="234"/>
      <c r="L88" s="234"/>
      <c r="M88" s="234">
        <f t="shared" si="52"/>
        <v>1.158103929243345</v>
      </c>
      <c r="N88" s="234">
        <f t="shared" si="52"/>
        <v>1.3859324471715322</v>
      </c>
      <c r="O88" s="234">
        <f t="shared" si="52"/>
        <v>1.2094345421020285</v>
      </c>
      <c r="P88" s="235">
        <f t="shared" si="52"/>
        <v>1.1363552655421536</v>
      </c>
      <c r="Q88" s="396">
        <f t="shared" si="51"/>
        <v>-6.0424333865031855E-2</v>
      </c>
    </row>
    <row r="89" spans="1:17" ht="20.100000000000001" customHeight="1" thickBot="1">
      <c r="A89" s="47"/>
      <c r="D89" s="24" t="s">
        <v>99</v>
      </c>
      <c r="E89" s="24"/>
      <c r="F89" s="233">
        <f t="shared" si="52"/>
        <v>1.5624158599254994</v>
      </c>
      <c r="G89" s="234">
        <f t="shared" si="52"/>
        <v>1.5990782101881478</v>
      </c>
      <c r="H89" s="234">
        <f t="shared" si="52"/>
        <v>2.4997478526619057</v>
      </c>
      <c r="I89" s="234">
        <f t="shared" si="52"/>
        <v>2.4050264021420888</v>
      </c>
      <c r="J89" s="234">
        <f t="shared" si="52"/>
        <v>2.6424813785232808</v>
      </c>
      <c r="K89" s="234">
        <f t="shared" si="52"/>
        <v>2.1901405352130028</v>
      </c>
      <c r="L89" s="234">
        <f t="shared" si="52"/>
        <v>2.2525542169736621</v>
      </c>
      <c r="M89" s="234">
        <f t="shared" si="52"/>
        <v>0.62041860465116261</v>
      </c>
      <c r="N89" s="234">
        <f t="shared" si="52"/>
        <v>4.8150616461179601</v>
      </c>
      <c r="O89" s="234">
        <f t="shared" si="52"/>
        <v>9.1276264591439666</v>
      </c>
      <c r="P89" s="235">
        <f t="shared" si="52"/>
        <v>8.6761729530818759</v>
      </c>
      <c r="Q89" s="396">
        <f t="shared" si="51"/>
        <v>-4.9460120665852737E-2</v>
      </c>
    </row>
    <row r="90" spans="1:17" ht="20.100000000000001" customHeight="1" thickBot="1">
      <c r="A90" s="32" t="s">
        <v>39</v>
      </c>
      <c r="B90" s="115"/>
      <c r="C90" s="115"/>
      <c r="D90" s="115"/>
      <c r="E90" s="115"/>
      <c r="F90" s="230">
        <f t="shared" si="52"/>
        <v>2.9961154377349719</v>
      </c>
      <c r="G90" s="119">
        <f t="shared" si="52"/>
        <v>3.0453837358965377</v>
      </c>
      <c r="H90" s="119">
        <f t="shared" si="52"/>
        <v>3.1206001676244863</v>
      </c>
      <c r="I90" s="119">
        <f t="shared" si="52"/>
        <v>3.2119838964833374</v>
      </c>
      <c r="J90" s="119">
        <f t="shared" si="52"/>
        <v>3.2019776740089423</v>
      </c>
      <c r="K90" s="119">
        <f t="shared" si="52"/>
        <v>3.3535465421177832</v>
      </c>
      <c r="L90" s="119">
        <f t="shared" si="52"/>
        <v>3.3265039845304782</v>
      </c>
      <c r="M90" s="119">
        <f t="shared" si="52"/>
        <v>3.4841156833254949</v>
      </c>
      <c r="N90" s="119">
        <f t="shared" si="52"/>
        <v>3.533577726580547</v>
      </c>
      <c r="O90" s="119">
        <f t="shared" si="52"/>
        <v>3.5772241242488878</v>
      </c>
      <c r="P90" s="231">
        <f t="shared" si="52"/>
        <v>3.3912812483456212</v>
      </c>
      <c r="Q90" s="343">
        <f t="shared" si="51"/>
        <v>-5.1979655018766592E-2</v>
      </c>
    </row>
    <row r="91" spans="1:17" ht="20.100000000000001" customHeight="1" thickBot="1">
      <c r="A91" s="209"/>
      <c r="B91" s="115" t="s">
        <v>37</v>
      </c>
      <c r="C91" s="115"/>
      <c r="D91" s="115"/>
      <c r="E91" s="210"/>
      <c r="F91" s="424">
        <f t="shared" si="52"/>
        <v>2.4202669721125494</v>
      </c>
      <c r="G91" s="211">
        <f t="shared" si="52"/>
        <v>2.4047882648445538</v>
      </c>
      <c r="H91" s="211">
        <f t="shared" si="52"/>
        <v>2.5038064610445074</v>
      </c>
      <c r="I91" s="211">
        <f t="shared" si="52"/>
        <v>2.5267164379659155</v>
      </c>
      <c r="J91" s="211">
        <f t="shared" si="52"/>
        <v>2.5399424587632558</v>
      </c>
      <c r="K91" s="211">
        <f t="shared" si="52"/>
        <v>2.7042683384293618</v>
      </c>
      <c r="L91" s="211">
        <f t="shared" si="52"/>
        <v>2.726926476345227</v>
      </c>
      <c r="M91" s="211">
        <f t="shared" si="52"/>
        <v>2.8033465411577474</v>
      </c>
      <c r="N91" s="211">
        <f t="shared" si="52"/>
        <v>2.8211359822105053</v>
      </c>
      <c r="O91" s="211">
        <f t="shared" si="52"/>
        <v>2.8693186753366087</v>
      </c>
      <c r="P91" s="425">
        <f t="shared" si="52"/>
        <v>2.7895827305812322</v>
      </c>
      <c r="Q91" s="338">
        <f t="shared" si="51"/>
        <v>-2.778915616475483E-2</v>
      </c>
    </row>
    <row r="92" spans="1:17" ht="20.100000000000001" customHeight="1">
      <c r="A92" s="204"/>
      <c r="B92" s="24"/>
      <c r="C92" s="392" t="s">
        <v>97</v>
      </c>
      <c r="D92" s="392"/>
      <c r="E92" s="205"/>
      <c r="F92" s="397">
        <f t="shared" si="52"/>
        <v>2.425855125722939</v>
      </c>
      <c r="G92" s="398">
        <f t="shared" si="52"/>
        <v>2.4160967869734966</v>
      </c>
      <c r="H92" s="398">
        <f t="shared" si="52"/>
        <v>2.5223464229541936</v>
      </c>
      <c r="I92" s="398">
        <f t="shared" si="52"/>
        <v>2.5357733282394639</v>
      </c>
      <c r="J92" s="398">
        <f t="shared" si="52"/>
        <v>2.5465932427968498</v>
      </c>
      <c r="K92" s="398">
        <f t="shared" si="52"/>
        <v>2.7144711935304739</v>
      </c>
      <c r="L92" s="398">
        <f t="shared" si="52"/>
        <v>2.7380207957974125</v>
      </c>
      <c r="M92" s="398">
        <f t="shared" si="52"/>
        <v>2.8051627794091005</v>
      </c>
      <c r="N92" s="398">
        <f t="shared" si="52"/>
        <v>2.8230368971555264</v>
      </c>
      <c r="O92" s="398">
        <f t="shared" si="52"/>
        <v>2.8710120880605929</v>
      </c>
      <c r="P92" s="399">
        <f t="shared" si="52"/>
        <v>2.7952385128796542</v>
      </c>
      <c r="Q92" s="396">
        <f t="shared" si="51"/>
        <v>-2.6392635369266178E-2</v>
      </c>
    </row>
    <row r="93" spans="1:17" ht="20.100000000000001" customHeight="1">
      <c r="A93" s="204"/>
      <c r="B93" s="24"/>
      <c r="C93" s="400" t="s">
        <v>88</v>
      </c>
      <c r="D93" s="392"/>
      <c r="E93" s="199"/>
      <c r="F93" s="402">
        <f t="shared" si="52"/>
        <v>1.7550398651714527</v>
      </c>
      <c r="G93" s="403">
        <f t="shared" si="52"/>
        <v>1.0308585395661471</v>
      </c>
      <c r="H93" s="403">
        <f t="shared" si="52"/>
        <v>1.035751678491152</v>
      </c>
      <c r="I93" s="124">
        <f t="shared" si="52"/>
        <v>1.1904676443441702</v>
      </c>
      <c r="J93" s="124">
        <f t="shared" si="52"/>
        <v>1.2286960032297132</v>
      </c>
      <c r="K93" s="124">
        <f t="shared" si="52"/>
        <v>1.2317995728017088</v>
      </c>
      <c r="L93" s="124">
        <f t="shared" si="52"/>
        <v>1.6534673639883173</v>
      </c>
      <c r="M93" s="124">
        <f t="shared" si="52"/>
        <v>2.3259548779072019</v>
      </c>
      <c r="N93" s="124">
        <f t="shared" si="52"/>
        <v>1.7673172598545737</v>
      </c>
      <c r="O93" s="124">
        <f t="shared" si="52"/>
        <v>1.0911589248609157</v>
      </c>
      <c r="P93" s="124">
        <f t="shared" si="52"/>
        <v>1.1268931278535439</v>
      </c>
      <c r="Q93" s="401">
        <f t="shared" si="51"/>
        <v>3.274885278254315E-2</v>
      </c>
    </row>
    <row r="94" spans="1:17" ht="20.100000000000001" customHeight="1">
      <c r="A94" s="47"/>
      <c r="D94" s="24" t="s">
        <v>98</v>
      </c>
      <c r="E94" s="24"/>
      <c r="F94" s="233"/>
      <c r="G94" s="234"/>
      <c r="H94" s="234"/>
      <c r="I94" s="234"/>
      <c r="J94" s="234"/>
      <c r="K94" s="234"/>
      <c r="L94" s="234"/>
      <c r="M94" s="234">
        <f t="shared" si="52"/>
        <v>1.581779900374878</v>
      </c>
      <c r="N94" s="234">
        <f t="shared" si="52"/>
        <v>1.7088300220750552</v>
      </c>
      <c r="O94" s="234">
        <f t="shared" si="52"/>
        <v>1.077219333718467</v>
      </c>
      <c r="P94" s="235">
        <f t="shared" si="52"/>
        <v>1.1273055180879925</v>
      </c>
      <c r="Q94" s="396">
        <f t="shared" si="51"/>
        <v>4.6495808979432597E-2</v>
      </c>
    </row>
    <row r="95" spans="1:17" ht="20.100000000000001" customHeight="1" thickBot="1">
      <c r="A95" s="47"/>
      <c r="D95" s="24" t="s">
        <v>99</v>
      </c>
      <c r="E95" s="24"/>
      <c r="F95" s="233">
        <f t="shared" si="52"/>
        <v>1.7550398651714527</v>
      </c>
      <c r="G95" s="234">
        <f t="shared" si="52"/>
        <v>1.0308585395661471</v>
      </c>
      <c r="H95" s="234">
        <f t="shared" si="52"/>
        <v>1.035751678491152</v>
      </c>
      <c r="I95" s="234">
        <f t="shared" si="52"/>
        <v>1.1904676443441702</v>
      </c>
      <c r="J95" s="234">
        <f t="shared" si="52"/>
        <v>1.2286960032297132</v>
      </c>
      <c r="K95" s="234">
        <f t="shared" si="52"/>
        <v>1.2317995728017088</v>
      </c>
      <c r="L95" s="234">
        <f t="shared" si="52"/>
        <v>1.6534673639883173</v>
      </c>
      <c r="M95" s="234">
        <f t="shared" si="52"/>
        <v>2.7758700984196958</v>
      </c>
      <c r="N95" s="234">
        <f t="shared" si="52"/>
        <v>1.8996254681647942</v>
      </c>
      <c r="O95" s="234">
        <f t="shared" si="52"/>
        <v>1.1230972865651887</v>
      </c>
      <c r="P95" s="235">
        <f t="shared" si="52"/>
        <v>1.1108490566037736</v>
      </c>
      <c r="Q95" s="396">
        <f t="shared" si="51"/>
        <v>-1.0905760442957073E-2</v>
      </c>
    </row>
    <row r="96" spans="1:17" ht="20.100000000000001" customHeight="1" thickBot="1">
      <c r="A96" s="47"/>
      <c r="B96" s="115" t="s">
        <v>38</v>
      </c>
      <c r="C96" s="115"/>
      <c r="D96" s="115"/>
      <c r="E96" s="115"/>
      <c r="F96" s="230">
        <f t="shared" si="52"/>
        <v>3.4227587040154646</v>
      </c>
      <c r="G96" s="119">
        <f t="shared" si="52"/>
        <v>3.4668434019379117</v>
      </c>
      <c r="H96" s="119">
        <f t="shared" si="52"/>
        <v>3.5642013832839874</v>
      </c>
      <c r="I96" s="119">
        <f t="shared" si="52"/>
        <v>3.7204129169672395</v>
      </c>
      <c r="J96" s="119">
        <f t="shared" si="52"/>
        <v>3.6658726974521603</v>
      </c>
      <c r="K96" s="119">
        <f t="shared" si="52"/>
        <v>3.8606601648286425</v>
      </c>
      <c r="L96" s="119">
        <f t="shared" si="52"/>
        <v>3.7842982649568118</v>
      </c>
      <c r="M96" s="119">
        <f t="shared" si="52"/>
        <v>3.9893084968767214</v>
      </c>
      <c r="N96" s="119">
        <f t="shared" si="52"/>
        <v>4.0957401100084168</v>
      </c>
      <c r="O96" s="119">
        <f t="shared" si="52"/>
        <v>4.2007936729072668</v>
      </c>
      <c r="P96" s="231">
        <f t="shared" si="52"/>
        <v>3.952514333466369</v>
      </c>
      <c r="Q96" s="343">
        <f t="shared" si="51"/>
        <v>-5.9102959767378831E-2</v>
      </c>
    </row>
    <row r="97" spans="1:17" ht="20.100000000000001" customHeight="1">
      <c r="A97" s="47"/>
      <c r="B97" s="24"/>
      <c r="C97" t="s">
        <v>97</v>
      </c>
      <c r="D97" s="392"/>
      <c r="F97" s="341">
        <f t="shared" si="52"/>
        <v>3.5320926571166766</v>
      </c>
      <c r="G97" s="122">
        <f t="shared" si="52"/>
        <v>3.5550133176558845</v>
      </c>
      <c r="H97" s="122">
        <f t="shared" si="52"/>
        <v>3.6929741280792436</v>
      </c>
      <c r="I97" s="122">
        <f t="shared" si="52"/>
        <v>3.8889917273602674</v>
      </c>
      <c r="J97" s="122">
        <f t="shared" si="52"/>
        <v>3.8278858146087895</v>
      </c>
      <c r="K97" s="122">
        <f t="shared" si="52"/>
        <v>4.041031305298417</v>
      </c>
      <c r="L97" s="122">
        <f t="shared" si="52"/>
        <v>3.9601630455959222</v>
      </c>
      <c r="M97" s="122">
        <f t="shared" si="52"/>
        <v>4.0383971431234231</v>
      </c>
      <c r="N97" s="122">
        <f t="shared" si="52"/>
        <v>4.1537990526506343</v>
      </c>
      <c r="O97" s="122">
        <f t="shared" si="52"/>
        <v>4.2742040509539763</v>
      </c>
      <c r="P97" s="404">
        <f t="shared" si="52"/>
        <v>4.0576831012912056</v>
      </c>
      <c r="Q97" s="396">
        <f t="shared" si="51"/>
        <v>-5.0657607143122833E-2</v>
      </c>
    </row>
    <row r="98" spans="1:17" ht="20.100000000000001" customHeight="1">
      <c r="A98" s="47"/>
      <c r="B98" s="24"/>
      <c r="C98" s="400" t="s">
        <v>88</v>
      </c>
      <c r="D98" s="392"/>
      <c r="E98" s="400"/>
      <c r="F98" s="402">
        <f t="shared" si="52"/>
        <v>1.3900685205302934</v>
      </c>
      <c r="G98" s="124">
        <f t="shared" si="52"/>
        <v>1.2801825498051544</v>
      </c>
      <c r="H98" s="124">
        <f t="shared" si="52"/>
        <v>1.338646274577606</v>
      </c>
      <c r="I98" s="124">
        <f t="shared" si="52"/>
        <v>1.3551771993039841</v>
      </c>
      <c r="J98" s="124">
        <f t="shared" si="52"/>
        <v>1.4480400413364558</v>
      </c>
      <c r="K98" s="124">
        <f t="shared" si="52"/>
        <v>1.5704687158327855</v>
      </c>
      <c r="L98" s="124">
        <f t="shared" si="52"/>
        <v>1.6376176212331623</v>
      </c>
      <c r="M98" s="124">
        <f t="shared" si="52"/>
        <v>2.0147374561118148</v>
      </c>
      <c r="N98" s="124">
        <f t="shared" si="52"/>
        <v>2.0801004435674946</v>
      </c>
      <c r="O98" s="124">
        <f t="shared" si="52"/>
        <v>1.9896418438042496</v>
      </c>
      <c r="P98" s="124">
        <f t="shared" si="52"/>
        <v>1.9834102019471338</v>
      </c>
      <c r="Q98" s="401">
        <f t="shared" si="51"/>
        <v>-3.1320420187789717E-3</v>
      </c>
    </row>
    <row r="99" spans="1:17" ht="20.100000000000001" customHeight="1">
      <c r="A99" s="47"/>
      <c r="D99" s="24" t="s">
        <v>98</v>
      </c>
      <c r="E99" s="24"/>
      <c r="F99" s="233"/>
      <c r="G99" s="234"/>
      <c r="H99" s="234"/>
      <c r="I99" s="234"/>
      <c r="J99" s="234"/>
      <c r="K99" s="234"/>
      <c r="L99" s="234"/>
      <c r="M99" s="234">
        <f t="shared" si="52"/>
        <v>1.9630744728096903</v>
      </c>
      <c r="N99" s="234">
        <f t="shared" si="52"/>
        <v>2.0815955284985792</v>
      </c>
      <c r="O99" s="234">
        <f t="shared" si="52"/>
        <v>2.1089050908844253</v>
      </c>
      <c r="P99" s="235">
        <f t="shared" si="52"/>
        <v>2.0122967494268065</v>
      </c>
      <c r="Q99" s="396">
        <f t="shared" si="51"/>
        <v>-4.5809715133791819E-2</v>
      </c>
    </row>
    <row r="100" spans="1:17" ht="20.100000000000001" customHeight="1" thickBot="1">
      <c r="A100" s="47"/>
      <c r="D100" s="24" t="s">
        <v>99</v>
      </c>
      <c r="E100" s="24"/>
      <c r="F100" s="233">
        <f t="shared" ref="F100:P110" si="53">(F64/F28)*10</f>
        <v>1.3900685205302934</v>
      </c>
      <c r="G100" s="234">
        <f t="shared" si="53"/>
        <v>1.2801825498051544</v>
      </c>
      <c r="H100" s="234">
        <f t="shared" si="53"/>
        <v>1.338646274577606</v>
      </c>
      <c r="I100" s="234">
        <f t="shared" si="53"/>
        <v>1.3551771993039841</v>
      </c>
      <c r="J100" s="234">
        <f t="shared" si="53"/>
        <v>1.4480400413364558</v>
      </c>
      <c r="K100" s="234">
        <f t="shared" si="53"/>
        <v>1.5704687158327855</v>
      </c>
      <c r="L100" s="234">
        <f t="shared" si="53"/>
        <v>1.6376176212331623</v>
      </c>
      <c r="M100" s="234">
        <f t="shared" si="53"/>
        <v>2.1561975847031198</v>
      </c>
      <c r="N100" s="234">
        <f t="shared" si="53"/>
        <v>2.0646587759053112</v>
      </c>
      <c r="O100" s="234">
        <f t="shared" si="53"/>
        <v>1.3111581458440527</v>
      </c>
      <c r="P100" s="235">
        <f t="shared" si="53"/>
        <v>1.2401970443349759</v>
      </c>
      <c r="Q100" s="405">
        <f t="shared" si="51"/>
        <v>-5.4120932500782225E-2</v>
      </c>
    </row>
    <row r="101" spans="1:17" ht="20.100000000000001" customHeight="1" thickBot="1">
      <c r="A101" s="56" t="s">
        <v>30</v>
      </c>
      <c r="B101" s="218"/>
      <c r="C101" s="218"/>
      <c r="D101" s="218"/>
      <c r="E101" s="218"/>
      <c r="F101" s="426">
        <f t="shared" si="53"/>
        <v>2.6877345616076234</v>
      </c>
      <c r="G101" s="244">
        <f t="shared" si="53"/>
        <v>2.7702904593211777</v>
      </c>
      <c r="H101" s="244">
        <f t="shared" si="53"/>
        <v>2.8954570438066036</v>
      </c>
      <c r="I101" s="244">
        <f t="shared" si="53"/>
        <v>2.9122385710490528</v>
      </c>
      <c r="J101" s="244">
        <f t="shared" si="53"/>
        <v>2.9512762299299444</v>
      </c>
      <c r="K101" s="244">
        <f t="shared" si="53"/>
        <v>3.0604231065135656</v>
      </c>
      <c r="L101" s="244">
        <f t="shared" si="53"/>
        <v>3.0070610299497709</v>
      </c>
      <c r="M101" s="244">
        <f t="shared" si="53"/>
        <v>3.1105155797496575</v>
      </c>
      <c r="N101" s="244">
        <f t="shared" si="53"/>
        <v>0</v>
      </c>
      <c r="O101" s="244">
        <f t="shared" si="53"/>
        <v>3.1875537056276744</v>
      </c>
      <c r="P101" s="295">
        <f t="shared" si="53"/>
        <v>3.0778830114942926</v>
      </c>
      <c r="Q101" s="356">
        <f t="shared" si="51"/>
        <v>-3.4405912577961134E-2</v>
      </c>
    </row>
    <row r="102" spans="1:17" ht="20.100000000000001" customHeight="1" thickBot="1">
      <c r="A102" s="407"/>
      <c r="B102" s="115" t="s">
        <v>126</v>
      </c>
      <c r="C102" s="115"/>
      <c r="D102" s="115"/>
      <c r="E102" s="420"/>
      <c r="F102" s="120">
        <f t="shared" si="53"/>
        <v>2.7716714135630403</v>
      </c>
      <c r="G102" s="119">
        <f t="shared" si="53"/>
        <v>2.8388870077022932</v>
      </c>
      <c r="H102" s="119">
        <f t="shared" si="53"/>
        <v>2.9429979362360639</v>
      </c>
      <c r="I102" s="119">
        <f t="shared" si="53"/>
        <v>2.9646379764597524</v>
      </c>
      <c r="J102" s="119">
        <f t="shared" si="53"/>
        <v>2.9979075639110975</v>
      </c>
      <c r="K102" s="119">
        <f t="shared" si="53"/>
        <v>3.1101113334871004</v>
      </c>
      <c r="L102" s="119">
        <f t="shared" si="53"/>
        <v>3.0560245811201234</v>
      </c>
      <c r="M102" s="119">
        <f t="shared" si="53"/>
        <v>3.1600418926866336</v>
      </c>
      <c r="N102" s="119">
        <f t="shared" si="53"/>
        <v>3.1725153766188408</v>
      </c>
      <c r="O102" s="119">
        <f t="shared" si="53"/>
        <v>3.2347472415831309</v>
      </c>
      <c r="P102" s="231">
        <f t="shared" si="53"/>
        <v>3.1607379186219573</v>
      </c>
      <c r="Q102" s="343">
        <f t="shared" si="51"/>
        <v>-2.2879476334278399E-2</v>
      </c>
    </row>
    <row r="103" spans="1:17" ht="20.100000000000001" customHeight="1">
      <c r="A103" s="204"/>
      <c r="B103" s="1"/>
      <c r="C103" s="1" t="s">
        <v>37</v>
      </c>
      <c r="D103" s="1"/>
      <c r="E103" s="351"/>
      <c r="F103" s="19">
        <f t="shared" si="53"/>
        <v>2.3334670225277883</v>
      </c>
      <c r="G103" s="122">
        <f t="shared" si="53"/>
        <v>2.3327730388990471</v>
      </c>
      <c r="H103" s="122">
        <f t="shared" si="53"/>
        <v>2.3841262732334894</v>
      </c>
      <c r="I103" s="122">
        <f t="shared" si="53"/>
        <v>2.4020706827643052</v>
      </c>
      <c r="J103" s="122">
        <f t="shared" si="53"/>
        <v>2.3754441324464355</v>
      </c>
      <c r="K103" s="122">
        <f t="shared" si="53"/>
        <v>2.4907341584905827</v>
      </c>
      <c r="L103" s="122">
        <f t="shared" si="53"/>
        <v>2.4534060829744266</v>
      </c>
      <c r="M103" s="122">
        <f t="shared" si="53"/>
        <v>2.5337310737045167</v>
      </c>
      <c r="N103" s="122">
        <f t="shared" si="53"/>
        <v>2.5473608828409833</v>
      </c>
      <c r="O103" s="122">
        <f t="shared" si="53"/>
        <v>2.5918446557696311</v>
      </c>
      <c r="P103" s="19">
        <f t="shared" si="53"/>
        <v>2.5843216389530728</v>
      </c>
      <c r="Q103" s="406">
        <f t="shared" si="51"/>
        <v>-2.9025724206933243E-3</v>
      </c>
    </row>
    <row r="104" spans="1:17" ht="20.100000000000001" customHeight="1" thickBot="1">
      <c r="A104" s="204"/>
      <c r="B104" s="1"/>
      <c r="C104" s="1" t="s">
        <v>38</v>
      </c>
      <c r="D104" s="1"/>
      <c r="E104" s="351"/>
      <c r="F104" s="19">
        <f t="shared" si="53"/>
        <v>3.1724802629843123</v>
      </c>
      <c r="G104" s="122">
        <f t="shared" si="53"/>
        <v>3.2943586580089383</v>
      </c>
      <c r="H104" s="122">
        <f t="shared" si="53"/>
        <v>3.4982137535801812</v>
      </c>
      <c r="I104" s="122">
        <f t="shared" si="53"/>
        <v>3.506882650257733</v>
      </c>
      <c r="J104" s="122">
        <f t="shared" si="53"/>
        <v>3.6367576349238688</v>
      </c>
      <c r="K104" s="122">
        <f t="shared" si="53"/>
        <v>3.772918557195581</v>
      </c>
      <c r="L104" s="122">
        <f t="shared" si="53"/>
        <v>3.7519054384212671</v>
      </c>
      <c r="M104" s="122">
        <f t="shared" si="53"/>
        <v>3.7708393541521117</v>
      </c>
      <c r="N104" s="122">
        <f t="shared" si="53"/>
        <v>3.8148035352589975</v>
      </c>
      <c r="O104" s="122">
        <f t="shared" si="53"/>
        <v>3.9683258620168771</v>
      </c>
      <c r="P104" s="19">
        <f t="shared" si="53"/>
        <v>3.850071858509692</v>
      </c>
      <c r="Q104" s="396">
        <f t="shared" si="51"/>
        <v>-2.9799469000028944E-2</v>
      </c>
    </row>
    <row r="105" spans="1:17" ht="20.100000000000001" customHeight="1" thickBot="1">
      <c r="A105" s="47"/>
      <c r="B105" s="115" t="s">
        <v>98</v>
      </c>
      <c r="C105" s="115"/>
      <c r="D105" s="115"/>
      <c r="E105" s="420"/>
      <c r="F105" s="120"/>
      <c r="G105" s="119"/>
      <c r="H105" s="119"/>
      <c r="I105" s="119"/>
      <c r="J105" s="119"/>
      <c r="K105" s="119"/>
      <c r="L105" s="119"/>
      <c r="M105" s="119">
        <f t="shared" si="53"/>
        <v>1.3681097215065221</v>
      </c>
      <c r="N105" s="119">
        <f t="shared" si="53"/>
        <v>1.5778634572039083</v>
      </c>
      <c r="O105" s="119">
        <f t="shared" si="53"/>
        <v>1.4950298325973943</v>
      </c>
      <c r="P105" s="120">
        <f t="shared" si="53"/>
        <v>1.4268886857124543</v>
      </c>
      <c r="Q105" s="343">
        <f t="shared" si="51"/>
        <v>-4.5578452950704521E-2</v>
      </c>
    </row>
    <row r="106" spans="1:17" ht="20.100000000000001" customHeight="1">
      <c r="A106" s="47"/>
      <c r="B106" s="1"/>
      <c r="C106" s="1" t="s">
        <v>37</v>
      </c>
      <c r="D106" s="1"/>
      <c r="E106" s="351"/>
      <c r="F106" s="19"/>
      <c r="G106" s="122"/>
      <c r="H106" s="122"/>
      <c r="I106" s="122"/>
      <c r="J106" s="122"/>
      <c r="K106" s="122"/>
      <c r="L106" s="122"/>
      <c r="M106" s="122">
        <f t="shared" si="53"/>
        <v>1.3676317323488369</v>
      </c>
      <c r="N106" s="122">
        <f t="shared" si="53"/>
        <v>1.640084406734954</v>
      </c>
      <c r="O106" s="122">
        <f t="shared" si="53"/>
        <v>1.3955725433986308</v>
      </c>
      <c r="P106" s="19">
        <f t="shared" si="53"/>
        <v>1.3003276794870289</v>
      </c>
      <c r="Q106" s="406">
        <f t="shared" si="51"/>
        <v>-6.8247877447955935E-2</v>
      </c>
    </row>
    <row r="107" spans="1:17" ht="20.100000000000001" customHeight="1" thickBot="1">
      <c r="A107" s="209"/>
      <c r="B107" s="1"/>
      <c r="C107" s="1" t="s">
        <v>38</v>
      </c>
      <c r="D107" s="1"/>
      <c r="E107" s="351"/>
      <c r="F107" s="19"/>
      <c r="G107" s="122"/>
      <c r="H107" s="122"/>
      <c r="I107" s="122"/>
      <c r="J107" s="122"/>
      <c r="K107" s="122"/>
      <c r="L107" s="122"/>
      <c r="M107" s="122">
        <f t="shared" si="53"/>
        <v>1.3681313456213464</v>
      </c>
      <c r="N107" s="122">
        <f t="shared" si="53"/>
        <v>1.5754001543183023</v>
      </c>
      <c r="O107" s="122">
        <f t="shared" si="53"/>
        <v>1.4970823700476381</v>
      </c>
      <c r="P107" s="19">
        <f t="shared" si="53"/>
        <v>1.4338712818843693</v>
      </c>
      <c r="Q107" s="338">
        <f t="shared" si="51"/>
        <v>-4.2222852548358711E-2</v>
      </c>
    </row>
    <row r="108" spans="1:17" ht="20.100000000000001" customHeight="1" thickBot="1">
      <c r="A108" s="209"/>
      <c r="B108" s="115" t="s">
        <v>99</v>
      </c>
      <c r="C108" s="115"/>
      <c r="D108" s="115"/>
      <c r="E108" s="420"/>
      <c r="F108" s="120">
        <f t="shared" si="53"/>
        <v>1.3791062174877411</v>
      </c>
      <c r="G108" s="119">
        <f t="shared" si="53"/>
        <v>1.4847332136784011</v>
      </c>
      <c r="H108" s="119">
        <f t="shared" si="53"/>
        <v>1.841287844482683</v>
      </c>
      <c r="I108" s="119">
        <f t="shared" si="53"/>
        <v>1.7341207605100231</v>
      </c>
      <c r="J108" s="119">
        <f t="shared" si="53"/>
        <v>1.8179592993077873</v>
      </c>
      <c r="K108" s="119">
        <f t="shared" si="53"/>
        <v>1.6969668500577422</v>
      </c>
      <c r="L108" s="119">
        <f t="shared" si="53"/>
        <v>1.8156208179464421</v>
      </c>
      <c r="M108" s="119">
        <f t="shared" si="53"/>
        <v>1.3367901957328856</v>
      </c>
      <c r="N108" s="119">
        <f t="shared" si="53"/>
        <v>2.1202050784039304</v>
      </c>
      <c r="O108" s="119">
        <f t="shared" si="53"/>
        <v>1.5200470172108873</v>
      </c>
      <c r="P108" s="231">
        <f t="shared" si="53"/>
        <v>1.4783671271462009</v>
      </c>
      <c r="Q108" s="343">
        <f t="shared" si="51"/>
        <v>-2.7420132135888967E-2</v>
      </c>
    </row>
    <row r="109" spans="1:17" ht="20.100000000000001" customHeight="1">
      <c r="A109" s="47"/>
      <c r="B109" s="9"/>
      <c r="C109" s="1" t="s">
        <v>37</v>
      </c>
      <c r="D109" s="1"/>
      <c r="E109" s="351"/>
      <c r="F109" s="19">
        <f t="shared" si="53"/>
        <v>0.90094600225894095</v>
      </c>
      <c r="G109" s="122">
        <f t="shared" si="53"/>
        <v>1.0881073140988331</v>
      </c>
      <c r="H109" s="122">
        <f t="shared" si="53"/>
        <v>1.0659839211839468</v>
      </c>
      <c r="I109" s="122">
        <f t="shared" si="53"/>
        <v>1.1918516663581826</v>
      </c>
      <c r="J109" s="122">
        <f t="shared" si="53"/>
        <v>1.2381152369952984</v>
      </c>
      <c r="K109" s="122">
        <f t="shared" si="53"/>
        <v>1.2148088720442081</v>
      </c>
      <c r="L109" s="122">
        <f t="shared" si="53"/>
        <v>1.4867456396669552</v>
      </c>
      <c r="M109" s="122">
        <f t="shared" si="53"/>
        <v>0.94907072030042916</v>
      </c>
      <c r="N109" s="122">
        <f t="shared" si="53"/>
        <v>1.3850048475708285</v>
      </c>
      <c r="O109" s="122">
        <f t="shared" si="53"/>
        <v>1.1566939302625916</v>
      </c>
      <c r="P109" s="19">
        <f t="shared" si="53"/>
        <v>1.758186779866586</v>
      </c>
      <c r="Q109" s="406">
        <f t="shared" si="51"/>
        <v>0.52001037946783735</v>
      </c>
    </row>
    <row r="110" spans="1:17" ht="20.100000000000001" customHeight="1" thickBot="1">
      <c r="A110" s="48"/>
      <c r="B110" s="114"/>
      <c r="C110" s="114" t="s">
        <v>38</v>
      </c>
      <c r="D110" s="114"/>
      <c r="E110" s="352"/>
      <c r="F110" s="339">
        <f t="shared" si="53"/>
        <v>1.5069773258341073</v>
      </c>
      <c r="G110" s="127">
        <f t="shared" si="53"/>
        <v>1.512233602255274</v>
      </c>
      <c r="H110" s="127">
        <f t="shared" si="53"/>
        <v>1.9273649108560218</v>
      </c>
      <c r="I110" s="127">
        <f t="shared" si="53"/>
        <v>1.7902585249319072</v>
      </c>
      <c r="J110" s="127">
        <f t="shared" si="53"/>
        <v>1.8717629522503318</v>
      </c>
      <c r="K110" s="127">
        <f t="shared" si="53"/>
        <v>1.7385735557856605</v>
      </c>
      <c r="L110" s="127">
        <f t="shared" si="53"/>
        <v>1.8506107504494067</v>
      </c>
      <c r="M110" s="127">
        <f t="shared" si="53"/>
        <v>1.7491555719921104</v>
      </c>
      <c r="N110" s="127">
        <f t="shared" si="53"/>
        <v>2.3854749689054735</v>
      </c>
      <c r="O110" s="127">
        <f t="shared" si="53"/>
        <v>1.5392116794950388</v>
      </c>
      <c r="P110" s="339">
        <f t="shared" si="53"/>
        <v>1.4340921630244448</v>
      </c>
      <c r="Q110" s="405">
        <f t="shared" si="51"/>
        <v>-6.8294385932076637E-2</v>
      </c>
    </row>
    <row r="111" spans="1:17" ht="20.100000000000001" customHeight="1"/>
  </sheetData>
  <mergeCells count="14">
    <mergeCell ref="S4:V5"/>
    <mergeCell ref="F5:P5"/>
    <mergeCell ref="A40:E42"/>
    <mergeCell ref="F40:P40"/>
    <mergeCell ref="Q40:Q42"/>
    <mergeCell ref="S40:V41"/>
    <mergeCell ref="F41:P41"/>
    <mergeCell ref="A76:E78"/>
    <mergeCell ref="F76:P76"/>
    <mergeCell ref="Q76:Q78"/>
    <mergeCell ref="F77:P77"/>
    <mergeCell ref="A4:E6"/>
    <mergeCell ref="F4:P4"/>
    <mergeCell ref="Q4:Q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F30:P3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50299B99-A84A-4A24-A803-D2789C762A0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Q43:Q74</xm:sqref>
        </x14:conditionalFormatting>
        <x14:conditionalFormatting xmlns:xm="http://schemas.microsoft.com/office/excel/2006/main">
          <x14:cfRule type="iconSet" priority="2" id="{4E5E286A-1921-4515-B13A-5DBCFAAF7D8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Q7:Q38</xm:sqref>
        </x14:conditionalFormatting>
        <x14:conditionalFormatting xmlns:xm="http://schemas.microsoft.com/office/excel/2006/main">
          <x14:cfRule type="iconSet" priority="1" id="{17186E84-D772-49CA-A96E-AF8D8034D7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Q79:Q110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D286-B83A-4980-9524-FC51BA5FDF48}">
  <sheetPr>
    <pageSetUpPr fitToPage="1"/>
  </sheetPr>
  <dimension ref="A1:AX100"/>
  <sheetViews>
    <sheetView showGridLines="0" workbookViewId="0">
      <pane xSplit="1" topLeftCell="B1" activePane="topRight" state="frozen"/>
      <selection pane="topRight" activeCell="A2" sqref="A2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228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134</v>
      </c>
      <c r="B7" s="79">
        <v>31896.6</v>
      </c>
      <c r="C7" s="60">
        <v>37259.350000000006</v>
      </c>
      <c r="D7" s="60">
        <v>37358.080000000002</v>
      </c>
      <c r="E7" s="60">
        <v>36073.650000000009</v>
      </c>
      <c r="F7" s="60">
        <v>38677.270000000004</v>
      </c>
      <c r="G7" s="60">
        <v>39195.14</v>
      </c>
      <c r="H7" s="60">
        <v>43748.320000000007</v>
      </c>
      <c r="I7" s="60">
        <v>62404.840000000011</v>
      </c>
      <c r="J7" s="60">
        <v>65069.11</v>
      </c>
      <c r="K7" s="60">
        <v>71510.790000000008</v>
      </c>
      <c r="L7" s="80">
        <v>82164.989999999976</v>
      </c>
      <c r="M7" s="42">
        <f t="shared" ref="M7:M33" si="0">(L7-K7)/K7</f>
        <v>0.14898730667078305</v>
      </c>
      <c r="O7" s="361">
        <f>B7/$B$33</f>
        <v>7.6490405354112515E-2</v>
      </c>
      <c r="P7" s="362">
        <f>G7/$G$33</f>
        <v>7.5716585035226283E-2</v>
      </c>
      <c r="Q7" s="362">
        <f>K7/$K$33</f>
        <v>0.1179932213139967</v>
      </c>
      <c r="R7" s="363">
        <f>L7/$L$33</f>
        <v>0.11927158461751286</v>
      </c>
      <c r="T7" s="79">
        <v>9769.5910000000022</v>
      </c>
      <c r="U7" s="60">
        <v>11827.258</v>
      </c>
      <c r="V7" s="60">
        <v>11994.878000000001</v>
      </c>
      <c r="W7" s="60">
        <v>11567.162999999999</v>
      </c>
      <c r="X7" s="60">
        <v>12371.497000000003</v>
      </c>
      <c r="Y7" s="60">
        <v>12713.809000000001</v>
      </c>
      <c r="Z7" s="60">
        <v>12814.274999999998</v>
      </c>
      <c r="AA7" s="60">
        <v>19498.086000000007</v>
      </c>
      <c r="AB7" s="60">
        <v>22551.458999999995</v>
      </c>
      <c r="AC7" s="60">
        <v>24150.769999999997</v>
      </c>
      <c r="AD7" s="80">
        <v>29748.619000000002</v>
      </c>
      <c r="AE7" s="42">
        <f t="shared" ref="AE7:AE33" si="1">(AD7-AC7)/AC7</f>
        <v>0.23178759931877974</v>
      </c>
      <c r="AG7" s="361">
        <f>T7/$T$33</f>
        <v>8.7167095861391763E-2</v>
      </c>
      <c r="AH7" s="362">
        <f>Y7/$Y$33</f>
        <v>8.0251472277478073E-2</v>
      </c>
      <c r="AI7" s="362">
        <f>AC7/$AC$33</f>
        <v>0.12501408693018154</v>
      </c>
      <c r="AJ7" s="363">
        <f>AD7/$AD$33</f>
        <v>0.14030233004363879</v>
      </c>
      <c r="AL7" s="52">
        <f t="shared" ref="AL7:AQ33" si="2">(T7/B7)*10</f>
        <v>3.0628941642682928</v>
      </c>
      <c r="AM7" s="73">
        <f t="shared" si="2"/>
        <v>3.1743060466701638</v>
      </c>
      <c r="AN7" s="73">
        <f t="shared" si="2"/>
        <v>3.2107854579250326</v>
      </c>
      <c r="AO7" s="73">
        <f t="shared" si="2"/>
        <v>3.206540785310052</v>
      </c>
      <c r="AP7" s="73">
        <f t="shared" si="2"/>
        <v>3.1986479397330787</v>
      </c>
      <c r="AQ7" s="73">
        <f t="shared" si="2"/>
        <v>3.2437207776270229</v>
      </c>
      <c r="AR7" s="73">
        <f t="shared" ref="AR7:AR33" si="3">(Z7/H7)*10</f>
        <v>2.9290896198985461</v>
      </c>
      <c r="AS7" s="73">
        <f t="shared" ref="AS7:AS33" si="4">(AA7/I7)*10</f>
        <v>3.1244509239988445</v>
      </c>
      <c r="AT7" s="73">
        <f t="shared" ref="AT7:AV22" si="5">(AB7/J7)*10</f>
        <v>3.4657703171289715</v>
      </c>
      <c r="AU7" s="73">
        <f t="shared" si="5"/>
        <v>3.3772204166671904</v>
      </c>
      <c r="AV7" s="17">
        <f t="shared" si="5"/>
        <v>3.6205954628607651</v>
      </c>
      <c r="AW7" s="42">
        <f>(AV7-AU7)/AU7</f>
        <v>7.2063713991682335E-2</v>
      </c>
      <c r="AX7" s="8"/>
    </row>
    <row r="8" spans="1:50" ht="20.100000000000001" customHeight="1">
      <c r="A8" s="47" t="s">
        <v>133</v>
      </c>
      <c r="B8" s="81">
        <v>56232.049999999996</v>
      </c>
      <c r="C8" s="61">
        <v>57156.75</v>
      </c>
      <c r="D8" s="61">
        <v>60349.51</v>
      </c>
      <c r="E8" s="61">
        <v>63704.799999999996</v>
      </c>
      <c r="F8" s="61">
        <v>74965.890000000014</v>
      </c>
      <c r="G8" s="61">
        <v>79860.58</v>
      </c>
      <c r="H8" s="61">
        <v>84853.6</v>
      </c>
      <c r="I8" s="61">
        <v>83245.84</v>
      </c>
      <c r="J8" s="61">
        <v>82374.73000000001</v>
      </c>
      <c r="K8" s="61">
        <v>85355.31</v>
      </c>
      <c r="L8" s="82">
        <v>92798.15</v>
      </c>
      <c r="M8" s="42">
        <f t="shared" si="0"/>
        <v>8.7198324275314529E-2</v>
      </c>
      <c r="O8" s="361">
        <f t="shared" ref="O8:O32" si="6">B8/$B$33</f>
        <v>0.13484861390846431</v>
      </c>
      <c r="P8" s="362">
        <f t="shared" ref="P8:P32" si="7">G8/$G$33</f>
        <v>0.1542734736126084</v>
      </c>
      <c r="Q8" s="362">
        <f t="shared" ref="Q8:Q32" si="8">K8/$K$33</f>
        <v>0.14083676020296787</v>
      </c>
      <c r="R8" s="363">
        <f t="shared" ref="R8:R32" si="9">L8/$L$33</f>
        <v>0.134706794220673</v>
      </c>
      <c r="T8" s="81">
        <v>13931.048999999999</v>
      </c>
      <c r="U8" s="61">
        <v>14069.797</v>
      </c>
      <c r="V8" s="61">
        <v>15659.901</v>
      </c>
      <c r="W8" s="61">
        <v>16554.903999999999</v>
      </c>
      <c r="X8" s="61">
        <v>19735.972999999998</v>
      </c>
      <c r="Y8" s="61">
        <v>24022.083999999995</v>
      </c>
      <c r="Z8" s="61">
        <v>25614.902999999998</v>
      </c>
      <c r="AA8" s="61">
        <v>25651.040000000001</v>
      </c>
      <c r="AB8" s="61">
        <v>25092.224000000002</v>
      </c>
      <c r="AC8" s="61">
        <v>27722.767</v>
      </c>
      <c r="AD8" s="82">
        <v>28771.856</v>
      </c>
      <c r="AE8" s="42">
        <f t="shared" si="1"/>
        <v>3.7842146132094245E-2</v>
      </c>
      <c r="AG8" s="361">
        <f t="shared" ref="AG8:AG32" si="10">T8/$T$33</f>
        <v>0.12429681893876064</v>
      </c>
      <c r="AH8" s="362">
        <f t="shared" ref="AH8:AH32" si="11">Y8/$Y$33</f>
        <v>0.15163100280751812</v>
      </c>
      <c r="AI8" s="362">
        <f t="shared" ref="AI8:AI32" si="12">AC8/$AC$33</f>
        <v>0.14350417828016118</v>
      </c>
      <c r="AJ8" s="363">
        <f t="shared" ref="AJ8:AJ32" si="13">AD8/$AD$33</f>
        <v>0.13569565822467416</v>
      </c>
      <c r="AL8" s="52">
        <f t="shared" si="2"/>
        <v>2.4774215060628233</v>
      </c>
      <c r="AM8" s="74">
        <f t="shared" si="2"/>
        <v>2.4616159946113103</v>
      </c>
      <c r="AN8" s="74">
        <f t="shared" si="2"/>
        <v>2.5948679616454218</v>
      </c>
      <c r="AO8" s="74">
        <f t="shared" si="2"/>
        <v>2.598690208587108</v>
      </c>
      <c r="AP8" s="74">
        <f t="shared" si="2"/>
        <v>2.6326604006168663</v>
      </c>
      <c r="AQ8" s="74">
        <f t="shared" si="2"/>
        <v>3.0080026966996725</v>
      </c>
      <c r="AR8" s="74">
        <f t="shared" si="3"/>
        <v>3.0187172966144038</v>
      </c>
      <c r="AS8" s="74">
        <f t="shared" si="4"/>
        <v>3.0813599814717469</v>
      </c>
      <c r="AT8" s="74">
        <f t="shared" si="5"/>
        <v>3.046106979652619</v>
      </c>
      <c r="AU8" s="74">
        <f t="shared" si="5"/>
        <v>3.2479252901781974</v>
      </c>
      <c r="AV8" s="17">
        <f t="shared" si="5"/>
        <v>3.1004773263260099</v>
      </c>
      <c r="AW8" s="42">
        <f t="shared" ref="AW8:AW33" si="14">(AV8-AU8)/AU8</f>
        <v>-4.5397584820708041E-2</v>
      </c>
      <c r="AX8" s="8"/>
    </row>
    <row r="9" spans="1:50" ht="20.100000000000001" customHeight="1">
      <c r="A9" s="47" t="s">
        <v>135</v>
      </c>
      <c r="B9" s="81">
        <v>30454.850000000002</v>
      </c>
      <c r="C9" s="61">
        <v>33995.11</v>
      </c>
      <c r="D9" s="61">
        <v>35610.119999999995</v>
      </c>
      <c r="E9" s="61">
        <v>41145.060000000005</v>
      </c>
      <c r="F9" s="61">
        <v>43773.159999999996</v>
      </c>
      <c r="G9" s="61">
        <v>48277.25</v>
      </c>
      <c r="H9" s="61">
        <v>51661.64</v>
      </c>
      <c r="I9" s="61">
        <v>55176.31</v>
      </c>
      <c r="J9" s="61">
        <v>60963.92</v>
      </c>
      <c r="K9" s="61">
        <v>61213.16</v>
      </c>
      <c r="L9" s="82">
        <v>68725.319999999992</v>
      </c>
      <c r="M9" s="42">
        <f t="shared" si="0"/>
        <v>0.1227213233232852</v>
      </c>
      <c r="O9" s="361">
        <f t="shared" si="6"/>
        <v>7.3032982245715652E-2</v>
      </c>
      <c r="P9" s="362">
        <f t="shared" si="7"/>
        <v>9.3261269251541851E-2</v>
      </c>
      <c r="Q9" s="362">
        <f t="shared" si="8"/>
        <v>0.10100207164833572</v>
      </c>
      <c r="R9" s="363">
        <f t="shared" si="9"/>
        <v>9.9762414864842677E-2</v>
      </c>
      <c r="T9" s="81">
        <v>10274.497000000001</v>
      </c>
      <c r="U9" s="61">
        <v>11707.559000000001</v>
      </c>
      <c r="V9" s="61">
        <v>13054.489999999998</v>
      </c>
      <c r="W9" s="61">
        <v>14339.151</v>
      </c>
      <c r="X9" s="61">
        <v>14008.966</v>
      </c>
      <c r="Y9" s="61">
        <v>16123.688</v>
      </c>
      <c r="Z9" s="61">
        <v>17743.971999999998</v>
      </c>
      <c r="AA9" s="61">
        <v>19770.228999999999</v>
      </c>
      <c r="AB9" s="61">
        <v>21140.133000000002</v>
      </c>
      <c r="AC9" s="61">
        <v>22073.101000000002</v>
      </c>
      <c r="AD9" s="82">
        <v>23859.734000000004</v>
      </c>
      <c r="AE9" s="42">
        <f t="shared" si="1"/>
        <v>8.0941640234419326E-2</v>
      </c>
      <c r="AG9" s="361">
        <f t="shared" si="10"/>
        <v>9.167201215757978E-2</v>
      </c>
      <c r="AH9" s="362">
        <f t="shared" si="11"/>
        <v>0.10177514075779381</v>
      </c>
      <c r="AI9" s="362">
        <f t="shared" si="12"/>
        <v>0.11425923758259789</v>
      </c>
      <c r="AJ9" s="363">
        <f t="shared" si="13"/>
        <v>0.11252879585507583</v>
      </c>
      <c r="AL9" s="52">
        <f t="shared" si="2"/>
        <v>3.3736816960188607</v>
      </c>
      <c r="AM9" s="74">
        <f t="shared" si="2"/>
        <v>3.4438950190189122</v>
      </c>
      <c r="AN9" s="74">
        <f t="shared" si="2"/>
        <v>3.6659494548179001</v>
      </c>
      <c r="AO9" s="74">
        <f t="shared" si="2"/>
        <v>3.4850237185217372</v>
      </c>
      <c r="AP9" s="74">
        <f t="shared" si="2"/>
        <v>3.20035519482715</v>
      </c>
      <c r="AQ9" s="74">
        <f t="shared" si="2"/>
        <v>3.3398107804400623</v>
      </c>
      <c r="AR9" s="74">
        <f t="shared" si="3"/>
        <v>3.4346513196251607</v>
      </c>
      <c r="AS9" s="74">
        <f t="shared" si="4"/>
        <v>3.5831009721382241</v>
      </c>
      <c r="AT9" s="74">
        <f t="shared" si="5"/>
        <v>3.4676466014652609</v>
      </c>
      <c r="AU9" s="74">
        <f t="shared" si="5"/>
        <v>3.6059404546342648</v>
      </c>
      <c r="AV9" s="17">
        <f t="shared" si="5"/>
        <v>3.4717530598620723</v>
      </c>
      <c r="AW9" s="42">
        <f t="shared" si="14"/>
        <v>-3.721287038995285E-2</v>
      </c>
      <c r="AX9" s="8"/>
    </row>
    <row r="10" spans="1:50" ht="20.100000000000001" customHeight="1">
      <c r="A10" s="47" t="s">
        <v>136</v>
      </c>
      <c r="B10" s="81">
        <v>50820.52</v>
      </c>
      <c r="C10" s="61">
        <v>48454.41</v>
      </c>
      <c r="D10" s="61">
        <v>49474.400000000001</v>
      </c>
      <c r="E10" s="61">
        <v>52499.919999999991</v>
      </c>
      <c r="F10" s="61">
        <v>72707.61</v>
      </c>
      <c r="G10" s="61">
        <v>73145.490000000005</v>
      </c>
      <c r="H10" s="61">
        <v>88205.24</v>
      </c>
      <c r="I10" s="61">
        <v>87353.06</v>
      </c>
      <c r="J10" s="61">
        <v>84358.209999999992</v>
      </c>
      <c r="K10" s="61">
        <v>80934.37</v>
      </c>
      <c r="L10" s="82">
        <v>87471.650000000009</v>
      </c>
      <c r="M10" s="42">
        <f t="shared" si="0"/>
        <v>8.0772606248742204E-2</v>
      </c>
      <c r="O10" s="361">
        <f t="shared" si="6"/>
        <v>0.12187136481966046</v>
      </c>
      <c r="P10" s="362">
        <f t="shared" si="7"/>
        <v>0.14130136321820241</v>
      </c>
      <c r="Q10" s="362">
        <f t="shared" si="8"/>
        <v>0.13354218337287133</v>
      </c>
      <c r="R10" s="363">
        <f t="shared" si="9"/>
        <v>0.12697478944022841</v>
      </c>
      <c r="T10" s="81">
        <v>12532.965</v>
      </c>
      <c r="U10" s="61">
        <v>12213.735999999999</v>
      </c>
      <c r="V10" s="61">
        <v>12278.156000000001</v>
      </c>
      <c r="W10" s="61">
        <v>12990.009000000002</v>
      </c>
      <c r="X10" s="61">
        <v>17171.220999999998</v>
      </c>
      <c r="Y10" s="61">
        <v>17616.599000000002</v>
      </c>
      <c r="Z10" s="61">
        <v>20541.998999999996</v>
      </c>
      <c r="AA10" s="61">
        <v>20663.093000000001</v>
      </c>
      <c r="AB10" s="61">
        <v>20447.448</v>
      </c>
      <c r="AC10" s="61">
        <v>20151.398999999998</v>
      </c>
      <c r="AD10" s="82">
        <v>21714.860999999997</v>
      </c>
      <c r="AE10" s="42">
        <f t="shared" si="1"/>
        <v>7.758577952826004E-2</v>
      </c>
      <c r="AG10" s="361">
        <f t="shared" si="10"/>
        <v>0.11182271208512902</v>
      </c>
      <c r="AH10" s="362">
        <f t="shared" si="11"/>
        <v>0.11119861925501225</v>
      </c>
      <c r="AI10" s="362">
        <f t="shared" si="12"/>
        <v>0.10431173607925433</v>
      </c>
      <c r="AJ10" s="363">
        <f t="shared" si="13"/>
        <v>0.10241300931897845</v>
      </c>
      <c r="AL10" s="52">
        <f t="shared" si="2"/>
        <v>2.4661229361683037</v>
      </c>
      <c r="AM10" s="74">
        <f t="shared" si="2"/>
        <v>2.5206655080517955</v>
      </c>
      <c r="AN10" s="74">
        <f t="shared" si="2"/>
        <v>2.4817190304480703</v>
      </c>
      <c r="AO10" s="74">
        <f t="shared" si="2"/>
        <v>2.4742911989199228</v>
      </c>
      <c r="AP10" s="74">
        <f t="shared" si="2"/>
        <v>2.3616813975868549</v>
      </c>
      <c r="AQ10" s="74">
        <f t="shared" si="2"/>
        <v>2.4084327003619772</v>
      </c>
      <c r="AR10" s="74">
        <f t="shared" si="3"/>
        <v>2.3288864697834271</v>
      </c>
      <c r="AS10" s="74">
        <f t="shared" si="4"/>
        <v>2.3654687082513197</v>
      </c>
      <c r="AT10" s="74">
        <f t="shared" si="5"/>
        <v>2.4238835793220366</v>
      </c>
      <c r="AU10" s="74">
        <f t="shared" si="5"/>
        <v>2.489844425798335</v>
      </c>
      <c r="AV10" s="17">
        <f t="shared" si="5"/>
        <v>2.4825027308848062</v>
      </c>
      <c r="AW10" s="42">
        <f t="shared" si="14"/>
        <v>-2.9486560836726764E-3</v>
      </c>
      <c r="AX10" s="8"/>
    </row>
    <row r="11" spans="1:50" ht="20.100000000000001" customHeight="1">
      <c r="A11" s="47" t="s">
        <v>132</v>
      </c>
      <c r="B11" s="81">
        <v>15825.939999999999</v>
      </c>
      <c r="C11" s="61">
        <v>21332.940000000002</v>
      </c>
      <c r="D11" s="61">
        <v>15418.900000000001</v>
      </c>
      <c r="E11" s="61">
        <v>15396.83</v>
      </c>
      <c r="F11" s="61">
        <v>21524.05</v>
      </c>
      <c r="G11" s="61">
        <v>22745.17</v>
      </c>
      <c r="H11" s="61">
        <v>26210.45</v>
      </c>
      <c r="I11" s="61">
        <v>38425.599999999991</v>
      </c>
      <c r="J11" s="61">
        <v>50201.91</v>
      </c>
      <c r="K11" s="61">
        <v>36526.65</v>
      </c>
      <c r="L11" s="82">
        <v>56434.95</v>
      </c>
      <c r="M11" s="42">
        <f t="shared" si="0"/>
        <v>0.54503492655362573</v>
      </c>
      <c r="O11" s="361">
        <f t="shared" si="6"/>
        <v>3.7951774349299403E-2</v>
      </c>
      <c r="P11" s="362">
        <f t="shared" si="7"/>
        <v>4.393877910490121E-2</v>
      </c>
      <c r="Q11" s="362">
        <f t="shared" si="8"/>
        <v>6.0269185913187327E-2</v>
      </c>
      <c r="R11" s="363">
        <f t="shared" si="9"/>
        <v>8.1921581373162813E-2</v>
      </c>
      <c r="T11" s="81">
        <v>3800.529</v>
      </c>
      <c r="U11" s="61">
        <v>5240.0680000000002</v>
      </c>
      <c r="V11" s="61">
        <v>3950.808</v>
      </c>
      <c r="W11" s="61">
        <v>4226.3009999999995</v>
      </c>
      <c r="X11" s="61">
        <v>5932.2449999999999</v>
      </c>
      <c r="Y11" s="61">
        <v>6474.7169999999996</v>
      </c>
      <c r="Z11" s="61">
        <v>7316.5450000000001</v>
      </c>
      <c r="AA11" s="61">
        <v>10311.314</v>
      </c>
      <c r="AB11" s="61">
        <v>13531.114000000001</v>
      </c>
      <c r="AC11" s="61">
        <v>10534.419</v>
      </c>
      <c r="AD11" s="82">
        <v>16804.601000000002</v>
      </c>
      <c r="AE11" s="42">
        <f t="shared" si="1"/>
        <v>0.59520909506257558</v>
      </c>
      <c r="AG11" s="361">
        <f t="shared" si="10"/>
        <v>3.3909410912595965E-2</v>
      </c>
      <c r="AH11" s="362">
        <f t="shared" si="11"/>
        <v>4.0869386336542884E-2</v>
      </c>
      <c r="AI11" s="362">
        <f t="shared" si="12"/>
        <v>5.4530384440121628E-2</v>
      </c>
      <c r="AJ11" s="363">
        <f t="shared" si="13"/>
        <v>7.9254928632272389E-2</v>
      </c>
      <c r="AL11" s="52">
        <f t="shared" si="2"/>
        <v>2.4014554585699175</v>
      </c>
      <c r="AM11" s="74">
        <f t="shared" si="2"/>
        <v>2.4563271635320776</v>
      </c>
      <c r="AN11" s="74">
        <f t="shared" si="2"/>
        <v>2.5623150808423429</v>
      </c>
      <c r="AO11" s="74">
        <f t="shared" si="2"/>
        <v>2.74491632368481</v>
      </c>
      <c r="AP11" s="74">
        <f t="shared" si="2"/>
        <v>2.756100733830297</v>
      </c>
      <c r="AQ11" s="74">
        <f t="shared" si="2"/>
        <v>2.8466338128050923</v>
      </c>
      <c r="AR11" s="74">
        <f t="shared" si="3"/>
        <v>2.7914610393945924</v>
      </c>
      <c r="AS11" s="74">
        <f t="shared" si="4"/>
        <v>2.6834490547968026</v>
      </c>
      <c r="AT11" s="74">
        <f t="shared" si="5"/>
        <v>2.695338484133373</v>
      </c>
      <c r="AU11" s="74">
        <f t="shared" si="5"/>
        <v>2.8840364500987632</v>
      </c>
      <c r="AV11" s="17">
        <f t="shared" si="5"/>
        <v>2.977693964467055</v>
      </c>
      <c r="AW11" s="42">
        <f t="shared" si="14"/>
        <v>3.2474455849919842E-2</v>
      </c>
      <c r="AX11" s="8"/>
    </row>
    <row r="12" spans="1:50" ht="20.100000000000001" customHeight="1">
      <c r="A12" s="47" t="s">
        <v>139</v>
      </c>
      <c r="B12" s="81">
        <v>23069.66</v>
      </c>
      <c r="C12" s="61">
        <v>24321.769999999997</v>
      </c>
      <c r="D12" s="61">
        <v>29006.839999999997</v>
      </c>
      <c r="E12" s="61">
        <v>28705.100000000002</v>
      </c>
      <c r="F12" s="61">
        <v>33555.440000000002</v>
      </c>
      <c r="G12" s="61">
        <v>34229.25</v>
      </c>
      <c r="H12" s="61">
        <v>34843.289999999994</v>
      </c>
      <c r="I12" s="61">
        <v>31865.18</v>
      </c>
      <c r="J12" s="61">
        <v>33786.100000000006</v>
      </c>
      <c r="K12" s="61">
        <v>33425.19</v>
      </c>
      <c r="L12" s="82">
        <v>37233.86</v>
      </c>
      <c r="M12" s="42">
        <f t="shared" si="0"/>
        <v>0.11394609873571393</v>
      </c>
      <c r="O12" s="361">
        <f t="shared" si="6"/>
        <v>5.5322750537096593E-2</v>
      </c>
      <c r="P12" s="362">
        <f t="shared" si="7"/>
        <v>6.6123553030223117E-2</v>
      </c>
      <c r="Q12" s="362">
        <f t="shared" si="8"/>
        <v>5.5151758792377888E-2</v>
      </c>
      <c r="R12" s="363">
        <f t="shared" si="9"/>
        <v>5.4049072282813262E-2</v>
      </c>
      <c r="T12" s="81">
        <v>7353.0019999999995</v>
      </c>
      <c r="U12" s="61">
        <v>7687.7830000000004</v>
      </c>
      <c r="V12" s="61">
        <v>8866.7089999999989</v>
      </c>
      <c r="W12" s="61">
        <v>9756.9979999999996</v>
      </c>
      <c r="X12" s="61">
        <v>10696.794999999998</v>
      </c>
      <c r="Y12" s="61">
        <v>11547.560000000001</v>
      </c>
      <c r="Z12" s="61">
        <v>12430.626999999999</v>
      </c>
      <c r="AA12" s="61">
        <v>11883.003999999999</v>
      </c>
      <c r="AB12" s="61">
        <v>12442.831</v>
      </c>
      <c r="AC12" s="61">
        <v>13158.098000000002</v>
      </c>
      <c r="AD12" s="82">
        <v>14253.858</v>
      </c>
      <c r="AE12" s="42">
        <f t="shared" si="1"/>
        <v>8.3276473545036547E-2</v>
      </c>
      <c r="AG12" s="361">
        <f t="shared" si="10"/>
        <v>6.5605594973526041E-2</v>
      </c>
      <c r="AH12" s="362">
        <f t="shared" si="11"/>
        <v>7.2889933395453299E-2</v>
      </c>
      <c r="AI12" s="362">
        <f t="shared" si="12"/>
        <v>6.8111600880959411E-2</v>
      </c>
      <c r="AJ12" s="363">
        <f t="shared" si="13"/>
        <v>6.722495217378531E-2</v>
      </c>
      <c r="AL12" s="52">
        <f t="shared" si="2"/>
        <v>3.1873040174844358</v>
      </c>
      <c r="AM12" s="74">
        <f t="shared" si="2"/>
        <v>3.1608649370502233</v>
      </c>
      <c r="AN12" s="74">
        <f t="shared" si="2"/>
        <v>3.0567648871783342</v>
      </c>
      <c r="AO12" s="74">
        <f t="shared" si="2"/>
        <v>3.39904685926891</v>
      </c>
      <c r="AP12" s="74">
        <f t="shared" si="2"/>
        <v>3.1877975672498997</v>
      </c>
      <c r="AQ12" s="74">
        <f t="shared" si="2"/>
        <v>3.3735942213165644</v>
      </c>
      <c r="AR12" s="74">
        <f t="shared" si="3"/>
        <v>3.5675813047504992</v>
      </c>
      <c r="AS12" s="74">
        <f t="shared" si="4"/>
        <v>3.7291501256230153</v>
      </c>
      <c r="AT12" s="74">
        <f t="shared" si="5"/>
        <v>3.6828254814849886</v>
      </c>
      <c r="AU12" s="74">
        <f t="shared" si="5"/>
        <v>3.9365813627387016</v>
      </c>
      <c r="AV12" s="17">
        <f t="shared" si="5"/>
        <v>3.8281977748210902</v>
      </c>
      <c r="AW12" s="42">
        <f t="shared" si="14"/>
        <v>-2.7532414023879927E-2</v>
      </c>
      <c r="AX12" s="8"/>
    </row>
    <row r="13" spans="1:50" ht="20.100000000000001" customHeight="1">
      <c r="A13" s="47" t="s">
        <v>131</v>
      </c>
      <c r="B13" s="81">
        <v>41498.42</v>
      </c>
      <c r="C13" s="61">
        <v>39914.6</v>
      </c>
      <c r="D13" s="61">
        <v>41465.19</v>
      </c>
      <c r="E13" s="61">
        <v>49363.9</v>
      </c>
      <c r="F13" s="61">
        <v>42182.19</v>
      </c>
      <c r="G13" s="61">
        <v>45868.41</v>
      </c>
      <c r="H13" s="61">
        <v>49666.81</v>
      </c>
      <c r="I13" s="61">
        <v>52712.84</v>
      </c>
      <c r="J13" s="61">
        <v>53566.460000000006</v>
      </c>
      <c r="K13" s="61">
        <v>54512.439999999995</v>
      </c>
      <c r="L13" s="82">
        <v>65409.94999999999</v>
      </c>
      <c r="M13" s="42">
        <f t="shared" si="0"/>
        <v>0.19990868139455867</v>
      </c>
      <c r="O13" s="361">
        <f t="shared" si="6"/>
        <v>9.9516279708658908E-2</v>
      </c>
      <c r="P13" s="362">
        <f t="shared" si="7"/>
        <v>8.8607908179320807E-2</v>
      </c>
      <c r="Q13" s="362">
        <f t="shared" si="8"/>
        <v>8.9945844498235367E-2</v>
      </c>
      <c r="R13" s="363">
        <f t="shared" si="9"/>
        <v>9.4949788057569123E-2</v>
      </c>
      <c r="T13" s="81">
        <v>9589.4100000000017</v>
      </c>
      <c r="U13" s="61">
        <v>9454.6360000000004</v>
      </c>
      <c r="V13" s="61">
        <v>9610.8979999999992</v>
      </c>
      <c r="W13" s="61">
        <v>9922.8850000000002</v>
      </c>
      <c r="X13" s="61">
        <v>10448.807000000001</v>
      </c>
      <c r="Y13" s="61">
        <v>11459.848999999998</v>
      </c>
      <c r="Z13" s="61">
        <v>12069.942999999999</v>
      </c>
      <c r="AA13" s="61">
        <v>13433.061999999998</v>
      </c>
      <c r="AB13" s="61">
        <v>12501.922</v>
      </c>
      <c r="AC13" s="61">
        <v>12468.708999999999</v>
      </c>
      <c r="AD13" s="82">
        <v>14159.213000000002</v>
      </c>
      <c r="AE13" s="42">
        <f t="shared" si="1"/>
        <v>0.13557971398642818</v>
      </c>
      <c r="AG13" s="361">
        <f t="shared" si="10"/>
        <v>8.5559469247401335E-2</v>
      </c>
      <c r="AH13" s="362">
        <f t="shared" si="11"/>
        <v>7.2336288387499351E-2</v>
      </c>
      <c r="AI13" s="362">
        <f t="shared" si="12"/>
        <v>6.454304648808866E-2</v>
      </c>
      <c r="AJ13" s="363">
        <f t="shared" si="13"/>
        <v>6.6778581401852E-2</v>
      </c>
      <c r="AL13" s="52">
        <f t="shared" si="2"/>
        <v>2.3107891818531892</v>
      </c>
      <c r="AM13" s="74">
        <f t="shared" si="2"/>
        <v>2.3687162091064424</v>
      </c>
      <c r="AN13" s="74">
        <f t="shared" si="2"/>
        <v>2.3178232150871607</v>
      </c>
      <c r="AO13" s="74">
        <f t="shared" si="2"/>
        <v>2.0101501299532654</v>
      </c>
      <c r="AP13" s="74">
        <f t="shared" si="2"/>
        <v>2.4770660318964</v>
      </c>
      <c r="AQ13" s="74">
        <f t="shared" si="2"/>
        <v>2.4984186284198637</v>
      </c>
      <c r="AR13" s="74">
        <f t="shared" si="3"/>
        <v>2.4301828524924391</v>
      </c>
      <c r="AS13" s="74">
        <f t="shared" si="4"/>
        <v>2.5483472338048947</v>
      </c>
      <c r="AT13" s="74">
        <f t="shared" si="5"/>
        <v>2.3339085689067374</v>
      </c>
      <c r="AU13" s="74">
        <f t="shared" si="5"/>
        <v>2.2873144185070418</v>
      </c>
      <c r="AV13" s="17">
        <f t="shared" si="5"/>
        <v>2.1646879412077218</v>
      </c>
      <c r="AW13" s="42">
        <f t="shared" si="14"/>
        <v>-5.3611552616959317E-2</v>
      </c>
      <c r="AX13" s="8"/>
    </row>
    <row r="14" spans="1:50" ht="20.100000000000001" customHeight="1">
      <c r="A14" s="47" t="s">
        <v>142</v>
      </c>
      <c r="B14" s="81">
        <v>5990.7400000000007</v>
      </c>
      <c r="C14" s="61">
        <v>9352.34</v>
      </c>
      <c r="D14" s="61">
        <v>8234.07</v>
      </c>
      <c r="E14" s="61">
        <v>12706.16</v>
      </c>
      <c r="F14" s="61">
        <v>12698.16</v>
      </c>
      <c r="G14" s="61">
        <v>15173</v>
      </c>
      <c r="H14" s="61">
        <v>17139.370000000003</v>
      </c>
      <c r="I14" s="61">
        <v>22101.809999999998</v>
      </c>
      <c r="J14" s="61">
        <v>23772.45</v>
      </c>
      <c r="K14" s="61">
        <v>22785.32</v>
      </c>
      <c r="L14" s="82">
        <v>32766.420000000002</v>
      </c>
      <c r="M14" s="42">
        <f t="shared" si="0"/>
        <v>0.43804958631259083</v>
      </c>
      <c r="O14" s="361">
        <f t="shared" si="6"/>
        <v>1.4366237497761393E-2</v>
      </c>
      <c r="P14" s="362">
        <f t="shared" si="7"/>
        <v>2.9310974389668933E-2</v>
      </c>
      <c r="Q14" s="362">
        <f t="shared" si="8"/>
        <v>3.7595911127121302E-2</v>
      </c>
      <c r="R14" s="363">
        <f t="shared" si="9"/>
        <v>4.7564088252709177E-2</v>
      </c>
      <c r="T14" s="81">
        <v>1414.2950000000001</v>
      </c>
      <c r="U14" s="61">
        <v>2569.1799999999998</v>
      </c>
      <c r="V14" s="61">
        <v>2255.806</v>
      </c>
      <c r="W14" s="61">
        <v>3451.569</v>
      </c>
      <c r="X14" s="61">
        <v>3072.3739999999998</v>
      </c>
      <c r="Y14" s="61">
        <v>3952.7710000000002</v>
      </c>
      <c r="Z14" s="61">
        <v>4132.1329999999998</v>
      </c>
      <c r="AA14" s="61">
        <v>5615.9650000000001</v>
      </c>
      <c r="AB14" s="61">
        <v>6268.9380000000001</v>
      </c>
      <c r="AC14" s="61">
        <v>5867.1059999999998</v>
      </c>
      <c r="AD14" s="82">
        <v>7494.0380000000005</v>
      </c>
      <c r="AE14" s="42">
        <f t="shared" si="1"/>
        <v>0.27729718876734133</v>
      </c>
      <c r="AG14" s="361">
        <f t="shared" si="10"/>
        <v>1.2618746049991966E-2</v>
      </c>
      <c r="AH14" s="362">
        <f t="shared" si="11"/>
        <v>2.4950484337598534E-2</v>
      </c>
      <c r="AI14" s="362">
        <f t="shared" si="12"/>
        <v>3.0370497483624321E-2</v>
      </c>
      <c r="AJ14" s="363">
        <f t="shared" si="13"/>
        <v>3.5343858914444755E-2</v>
      </c>
      <c r="AL14" s="52">
        <f t="shared" si="2"/>
        <v>2.3608018375025455</v>
      </c>
      <c r="AM14" s="74">
        <f t="shared" si="2"/>
        <v>2.7470985870915725</v>
      </c>
      <c r="AN14" s="74">
        <f t="shared" si="2"/>
        <v>2.739600222004428</v>
      </c>
      <c r="AO14" s="74">
        <f t="shared" si="2"/>
        <v>2.7164532793542664</v>
      </c>
      <c r="AP14" s="74">
        <f t="shared" si="2"/>
        <v>2.4195426738992105</v>
      </c>
      <c r="AQ14" s="74">
        <f t="shared" si="2"/>
        <v>2.6051347788835431</v>
      </c>
      <c r="AR14" s="74">
        <f t="shared" si="3"/>
        <v>2.4109013341797274</v>
      </c>
      <c r="AS14" s="74">
        <f t="shared" si="4"/>
        <v>2.5409525283223413</v>
      </c>
      <c r="AT14" s="74">
        <f t="shared" si="5"/>
        <v>2.6370601263226972</v>
      </c>
      <c r="AU14" s="74">
        <f t="shared" si="5"/>
        <v>2.5749500116741828</v>
      </c>
      <c r="AV14" s="17">
        <f t="shared" si="5"/>
        <v>2.2871091806794883</v>
      </c>
      <c r="AW14" s="42">
        <f t="shared" si="14"/>
        <v>-0.11178501706429086</v>
      </c>
      <c r="AX14" s="8"/>
    </row>
    <row r="15" spans="1:50" ht="20.100000000000001" customHeight="1">
      <c r="A15" s="47" t="s">
        <v>140</v>
      </c>
      <c r="B15" s="81">
        <v>16123.14</v>
      </c>
      <c r="C15" s="61">
        <v>15579.06</v>
      </c>
      <c r="D15" s="61">
        <v>13660.539999999999</v>
      </c>
      <c r="E15" s="61">
        <v>11550.34</v>
      </c>
      <c r="F15" s="61">
        <v>10961.36</v>
      </c>
      <c r="G15" s="61">
        <v>9605.380000000001</v>
      </c>
      <c r="H15" s="61">
        <v>13493.509999999998</v>
      </c>
      <c r="I15" s="61">
        <v>13090.73</v>
      </c>
      <c r="J15" s="61">
        <v>12935.029999999999</v>
      </c>
      <c r="K15" s="61">
        <v>15476.259999999998</v>
      </c>
      <c r="L15" s="82">
        <v>18164.86</v>
      </c>
      <c r="M15" s="42">
        <f t="shared" si="0"/>
        <v>0.17372414265462086</v>
      </c>
      <c r="O15" s="361">
        <f t="shared" si="6"/>
        <v>3.8664481925380939E-2</v>
      </c>
      <c r="P15" s="362">
        <f t="shared" si="7"/>
        <v>1.8555529373429001E-2</v>
      </c>
      <c r="Q15" s="362">
        <f t="shared" si="8"/>
        <v>2.5535919422690675E-2</v>
      </c>
      <c r="R15" s="363">
        <f t="shared" si="9"/>
        <v>2.6368306459421165E-2</v>
      </c>
      <c r="T15" s="81">
        <v>3928.2290000000003</v>
      </c>
      <c r="U15" s="61">
        <v>3579.5219999999999</v>
      </c>
      <c r="V15" s="61">
        <v>3422.857</v>
      </c>
      <c r="W15" s="61">
        <v>3122.3870000000002</v>
      </c>
      <c r="X15" s="61">
        <v>3013.0709999999999</v>
      </c>
      <c r="Y15" s="61">
        <v>2547.808</v>
      </c>
      <c r="Z15" s="61">
        <v>3615.0730000000003</v>
      </c>
      <c r="AA15" s="61">
        <v>3149.2930000000001</v>
      </c>
      <c r="AB15" s="61">
        <v>3143.614</v>
      </c>
      <c r="AC15" s="61">
        <v>4236.0210000000006</v>
      </c>
      <c r="AD15" s="82">
        <v>4994.018</v>
      </c>
      <c r="AE15" s="42">
        <f t="shared" si="1"/>
        <v>0.17894080317354405</v>
      </c>
      <c r="AG15" s="361">
        <f t="shared" si="10"/>
        <v>3.5048786976701385E-2</v>
      </c>
      <c r="AH15" s="362">
        <f t="shared" si="11"/>
        <v>1.6082146827936211E-2</v>
      </c>
      <c r="AI15" s="362">
        <f t="shared" si="12"/>
        <v>2.1927346313681702E-2</v>
      </c>
      <c r="AJ15" s="363">
        <f t="shared" si="13"/>
        <v>2.3553105496422297E-2</v>
      </c>
      <c r="AL15" s="52">
        <f t="shared" si="2"/>
        <v>2.4363920427410544</v>
      </c>
      <c r="AM15" s="74">
        <f t="shared" si="2"/>
        <v>2.2976495372634806</v>
      </c>
      <c r="AN15" s="74">
        <f t="shared" si="2"/>
        <v>2.5056527780014552</v>
      </c>
      <c r="AO15" s="74">
        <f t="shared" si="2"/>
        <v>2.7032857907213121</v>
      </c>
      <c r="AP15" s="74">
        <f t="shared" si="2"/>
        <v>2.7488112788924002</v>
      </c>
      <c r="AQ15" s="74">
        <f t="shared" si="2"/>
        <v>2.6524801725699554</v>
      </c>
      <c r="AR15" s="74">
        <f t="shared" si="3"/>
        <v>2.679119813895718</v>
      </c>
      <c r="AS15" s="74">
        <f t="shared" si="4"/>
        <v>2.4057428424541643</v>
      </c>
      <c r="AT15" s="74">
        <f t="shared" si="5"/>
        <v>2.4303105597745041</v>
      </c>
      <c r="AU15" s="74">
        <f t="shared" si="5"/>
        <v>2.7371089656028014</v>
      </c>
      <c r="AV15" s="17">
        <f t="shared" si="5"/>
        <v>2.7492741479978378</v>
      </c>
      <c r="AW15" s="42">
        <f t="shared" si="14"/>
        <v>4.444537118513006E-3</v>
      </c>
      <c r="AX15" s="8"/>
    </row>
    <row r="16" spans="1:50" ht="20.100000000000001" customHeight="1">
      <c r="A16" s="47" t="s">
        <v>138</v>
      </c>
      <c r="B16" s="81">
        <v>22646.340000000004</v>
      </c>
      <c r="C16" s="61">
        <v>20925.020000000004</v>
      </c>
      <c r="D16" s="61">
        <v>11104.12</v>
      </c>
      <c r="E16" s="61">
        <v>12561.18</v>
      </c>
      <c r="F16" s="61">
        <v>14970.64</v>
      </c>
      <c r="G16" s="61">
        <v>15219.989999999998</v>
      </c>
      <c r="H16" s="61">
        <v>16095.98</v>
      </c>
      <c r="I16" s="61">
        <v>16404.64</v>
      </c>
      <c r="J16" s="61">
        <v>15510.66</v>
      </c>
      <c r="K16" s="61">
        <v>15587.28</v>
      </c>
      <c r="L16" s="82">
        <v>13421.83</v>
      </c>
      <c r="M16" s="42">
        <f t="shared" si="0"/>
        <v>-0.13892417407013929</v>
      </c>
      <c r="O16" s="361">
        <f t="shared" si="6"/>
        <v>5.4307597875229735E-2</v>
      </c>
      <c r="P16" s="362">
        <f t="shared" si="7"/>
        <v>2.9401748968629619E-2</v>
      </c>
      <c r="Q16" s="362">
        <f t="shared" si="8"/>
        <v>2.5719103071343979E-2</v>
      </c>
      <c r="R16" s="363">
        <f t="shared" si="9"/>
        <v>1.9483273016486377E-2</v>
      </c>
      <c r="T16" s="81">
        <v>4711.1579999999994</v>
      </c>
      <c r="U16" s="61">
        <v>4871.0129999999999</v>
      </c>
      <c r="V16" s="61">
        <v>3137.123</v>
      </c>
      <c r="W16" s="61">
        <v>3415.7889999999998</v>
      </c>
      <c r="X16" s="61">
        <v>4506.7190000000001</v>
      </c>
      <c r="Y16" s="61">
        <v>4654.5489999999991</v>
      </c>
      <c r="Z16" s="61">
        <v>5131.2510000000002</v>
      </c>
      <c r="AA16" s="61">
        <v>5566.9859999999999</v>
      </c>
      <c r="AB16" s="61">
        <v>5120.9580000000005</v>
      </c>
      <c r="AC16" s="61">
        <v>5195.6839999999993</v>
      </c>
      <c r="AD16" s="82">
        <v>4643.634</v>
      </c>
      <c r="AE16" s="42">
        <f t="shared" si="1"/>
        <v>-0.1062516504083003</v>
      </c>
      <c r="AG16" s="361">
        <f t="shared" si="10"/>
        <v>4.2034304302417835E-2</v>
      </c>
      <c r="AH16" s="362">
        <f t="shared" si="11"/>
        <v>2.9380212494749858E-2</v>
      </c>
      <c r="AI16" s="362">
        <f t="shared" si="12"/>
        <v>2.6894947500131602E-2</v>
      </c>
      <c r="AJ16" s="363">
        <f t="shared" si="13"/>
        <v>2.1900602178200692E-2</v>
      </c>
      <c r="AL16" s="52">
        <f t="shared" si="2"/>
        <v>2.0803176142370021</v>
      </c>
      <c r="AM16" s="74">
        <f t="shared" si="2"/>
        <v>2.3278415026604509</v>
      </c>
      <c r="AN16" s="74">
        <f t="shared" si="2"/>
        <v>2.8251883084836975</v>
      </c>
      <c r="AO16" s="74">
        <f t="shared" si="2"/>
        <v>2.7193217516188763</v>
      </c>
      <c r="AP16" s="74">
        <f t="shared" si="2"/>
        <v>3.0103716340784366</v>
      </c>
      <c r="AQ16" s="74">
        <f t="shared" si="2"/>
        <v>3.0581813785685794</v>
      </c>
      <c r="AR16" s="74">
        <f t="shared" si="3"/>
        <v>3.1879084094289385</v>
      </c>
      <c r="AS16" s="74">
        <f t="shared" si="4"/>
        <v>3.3935435340245199</v>
      </c>
      <c r="AT16" s="74">
        <f t="shared" si="5"/>
        <v>3.3015732405971123</v>
      </c>
      <c r="AU16" s="74">
        <f t="shared" si="5"/>
        <v>3.3332845756283325</v>
      </c>
      <c r="AV16" s="17">
        <f t="shared" si="5"/>
        <v>3.4597621933819758</v>
      </c>
      <c r="AW16" s="42">
        <f t="shared" si="14"/>
        <v>3.7943840342465195E-2</v>
      </c>
      <c r="AX16" s="8"/>
    </row>
    <row r="17" spans="1:50" ht="20.100000000000001" customHeight="1">
      <c r="A17" s="47" t="s">
        <v>146</v>
      </c>
      <c r="B17" s="81">
        <v>4005.7499999999995</v>
      </c>
      <c r="C17" s="61">
        <v>6725.6600000000008</v>
      </c>
      <c r="D17" s="61">
        <v>7181.0300000000007</v>
      </c>
      <c r="E17" s="61">
        <v>7540.23</v>
      </c>
      <c r="F17" s="61">
        <v>8991.4699999999993</v>
      </c>
      <c r="G17" s="61">
        <v>12085.13</v>
      </c>
      <c r="H17" s="61">
        <v>13765.73</v>
      </c>
      <c r="I17" s="61">
        <v>16169.95</v>
      </c>
      <c r="J17" s="61">
        <v>16228.279999999999</v>
      </c>
      <c r="K17" s="61">
        <v>14270.770000000002</v>
      </c>
      <c r="L17" s="82">
        <v>9134.6700000000019</v>
      </c>
      <c r="M17" s="42">
        <f t="shared" si="0"/>
        <v>-0.35990349504616775</v>
      </c>
      <c r="O17" s="361">
        <f t="shared" si="6"/>
        <v>9.6060847001635339E-3</v>
      </c>
      <c r="P17" s="362">
        <f t="shared" si="7"/>
        <v>2.3345873322732465E-2</v>
      </c>
      <c r="Q17" s="362">
        <f t="shared" si="8"/>
        <v>2.3546853879409593E-2</v>
      </c>
      <c r="R17" s="363">
        <f t="shared" si="9"/>
        <v>1.3259985376473079E-2</v>
      </c>
      <c r="T17" s="81">
        <v>1434.6299999999999</v>
      </c>
      <c r="U17" s="61">
        <v>2444.0409999999997</v>
      </c>
      <c r="V17" s="61">
        <v>3034.8359999999998</v>
      </c>
      <c r="W17" s="61">
        <v>2755.5210000000002</v>
      </c>
      <c r="X17" s="61">
        <v>3045.94</v>
      </c>
      <c r="Y17" s="61">
        <v>4109.9870000000001</v>
      </c>
      <c r="Z17" s="61">
        <v>4767.085</v>
      </c>
      <c r="AA17" s="61">
        <v>6424.4789999999994</v>
      </c>
      <c r="AB17" s="61">
        <v>6708.0949999999984</v>
      </c>
      <c r="AC17" s="61">
        <v>6753.08</v>
      </c>
      <c r="AD17" s="82">
        <v>4408.0410000000002</v>
      </c>
      <c r="AE17" s="42">
        <f t="shared" si="1"/>
        <v>-0.34725473413612751</v>
      </c>
      <c r="AG17" s="361">
        <f t="shared" si="10"/>
        <v>1.2800180758399039E-2</v>
      </c>
      <c r="AH17" s="362">
        <f t="shared" si="11"/>
        <v>2.5942855346599535E-2</v>
      </c>
      <c r="AI17" s="362">
        <f t="shared" si="12"/>
        <v>3.4956654805062957E-2</v>
      </c>
      <c r="AJ17" s="363">
        <f t="shared" si="13"/>
        <v>2.0789483479145419E-2</v>
      </c>
      <c r="AL17" s="52">
        <f t="shared" si="2"/>
        <v>3.5814266991200148</v>
      </c>
      <c r="AM17" s="74">
        <f t="shared" si="2"/>
        <v>3.6339050740001717</v>
      </c>
      <c r="AN17" s="74">
        <f t="shared" si="2"/>
        <v>4.2261848230685564</v>
      </c>
      <c r="AO17" s="74">
        <f t="shared" si="2"/>
        <v>3.6544256607557069</v>
      </c>
      <c r="AP17" s="74">
        <f t="shared" si="2"/>
        <v>3.3875884588393221</v>
      </c>
      <c r="AQ17" s="74">
        <f t="shared" si="2"/>
        <v>3.4008628785954316</v>
      </c>
      <c r="AR17" s="74">
        <f t="shared" si="3"/>
        <v>3.4630092265357519</v>
      </c>
      <c r="AS17" s="74">
        <f t="shared" si="4"/>
        <v>3.9730976286259385</v>
      </c>
      <c r="AT17" s="74">
        <f t="shared" si="5"/>
        <v>4.1335834728017993</v>
      </c>
      <c r="AU17" s="74">
        <f t="shared" si="5"/>
        <v>4.732106256354772</v>
      </c>
      <c r="AV17" s="17">
        <f t="shared" si="5"/>
        <v>4.8256160321062493</v>
      </c>
      <c r="AW17" s="42">
        <f t="shared" si="14"/>
        <v>1.9760709224545103E-2</v>
      </c>
      <c r="AX17" s="8"/>
    </row>
    <row r="18" spans="1:50" ht="20.100000000000001" customHeight="1">
      <c r="A18" s="47" t="s">
        <v>137</v>
      </c>
      <c r="B18" s="81">
        <v>10786.78</v>
      </c>
      <c r="C18" s="61">
        <v>9301.42</v>
      </c>
      <c r="D18" s="61">
        <v>8919.43</v>
      </c>
      <c r="E18" s="61">
        <v>8869.6</v>
      </c>
      <c r="F18" s="61">
        <v>8829.77</v>
      </c>
      <c r="G18" s="61">
        <v>9301.42</v>
      </c>
      <c r="H18" s="61">
        <v>11379.93</v>
      </c>
      <c r="I18" s="61">
        <v>10489.5</v>
      </c>
      <c r="J18" s="61">
        <v>12227.240000000002</v>
      </c>
      <c r="K18" s="61">
        <v>10852.11</v>
      </c>
      <c r="L18" s="82">
        <v>13674.42</v>
      </c>
      <c r="M18" s="42">
        <f t="shared" si="0"/>
        <v>0.26007016147090284</v>
      </c>
      <c r="O18" s="361">
        <f t="shared" si="6"/>
        <v>2.5867496054928545E-2</v>
      </c>
      <c r="P18" s="362">
        <f t="shared" si="7"/>
        <v>1.7968343993116351E-2</v>
      </c>
      <c r="Q18" s="362">
        <f t="shared" si="8"/>
        <v>1.7906044905305011E-2</v>
      </c>
      <c r="R18" s="363">
        <f t="shared" si="9"/>
        <v>1.9849935381546457E-2</v>
      </c>
      <c r="T18" s="81">
        <v>2665.009</v>
      </c>
      <c r="U18" s="61">
        <v>2367.1050000000005</v>
      </c>
      <c r="V18" s="61">
        <v>2273.9339999999997</v>
      </c>
      <c r="W18" s="61">
        <v>2348.0789999999997</v>
      </c>
      <c r="X18" s="61">
        <v>2415.6260000000002</v>
      </c>
      <c r="Y18" s="61">
        <v>2670.4580000000001</v>
      </c>
      <c r="Z18" s="61">
        <v>3210.0830000000001</v>
      </c>
      <c r="AA18" s="61">
        <v>3177.9269999999997</v>
      </c>
      <c r="AB18" s="61">
        <v>3479.9870000000001</v>
      </c>
      <c r="AC18" s="61">
        <v>3289.4090000000006</v>
      </c>
      <c r="AD18" s="82">
        <v>4035.326</v>
      </c>
      <c r="AE18" s="42">
        <f t="shared" si="1"/>
        <v>0.22676322707209695</v>
      </c>
      <c r="AG18" s="361">
        <f t="shared" si="10"/>
        <v>2.3777975452040086E-2</v>
      </c>
      <c r="AH18" s="362">
        <f t="shared" si="11"/>
        <v>1.6856332052429729E-2</v>
      </c>
      <c r="AI18" s="362">
        <f t="shared" si="12"/>
        <v>1.7027302345843286E-2</v>
      </c>
      <c r="AJ18" s="363">
        <f t="shared" si="13"/>
        <v>1.9031661277643733E-2</v>
      </c>
      <c r="AL18" s="52">
        <f t="shared" si="2"/>
        <v>2.470625154123844</v>
      </c>
      <c r="AM18" s="74">
        <f t="shared" si="2"/>
        <v>2.5448856196150698</v>
      </c>
      <c r="AN18" s="74">
        <f t="shared" si="2"/>
        <v>2.5494162743583386</v>
      </c>
      <c r="AO18" s="74">
        <f t="shared" si="2"/>
        <v>2.6473335888878862</v>
      </c>
      <c r="AP18" s="74">
        <f t="shared" si="2"/>
        <v>2.7357745445238097</v>
      </c>
      <c r="AQ18" s="74">
        <f t="shared" si="2"/>
        <v>2.8710218439765112</v>
      </c>
      <c r="AR18" s="74">
        <f t="shared" si="3"/>
        <v>2.8208284233734302</v>
      </c>
      <c r="AS18" s="74">
        <f t="shared" si="4"/>
        <v>3.0296267696267694</v>
      </c>
      <c r="AT18" s="74">
        <f t="shared" si="5"/>
        <v>2.8460936401019361</v>
      </c>
      <c r="AU18" s="74">
        <f t="shared" si="5"/>
        <v>3.0311239012505404</v>
      </c>
      <c r="AV18" s="17">
        <f t="shared" si="5"/>
        <v>2.9510034063601962</v>
      </c>
      <c r="AW18" s="42">
        <f t="shared" si="14"/>
        <v>-2.6432603054361847E-2</v>
      </c>
      <c r="AX18" s="8"/>
    </row>
    <row r="19" spans="1:50" ht="20.100000000000001" customHeight="1">
      <c r="A19" s="47" t="s">
        <v>145</v>
      </c>
      <c r="B19" s="81">
        <v>9058.01</v>
      </c>
      <c r="C19" s="61">
        <v>8387.7000000000007</v>
      </c>
      <c r="D19" s="61">
        <v>9824.869999999999</v>
      </c>
      <c r="E19" s="61">
        <v>10178.14</v>
      </c>
      <c r="F19" s="61">
        <v>10509.92</v>
      </c>
      <c r="G19" s="61">
        <v>10609.74</v>
      </c>
      <c r="H19" s="61">
        <v>11169.060000000001</v>
      </c>
      <c r="I19" s="61">
        <v>6657.3799999999992</v>
      </c>
      <c r="J19" s="61">
        <v>8417.369999999999</v>
      </c>
      <c r="K19" s="61">
        <v>7547.13</v>
      </c>
      <c r="L19" s="82">
        <v>10712.210000000001</v>
      </c>
      <c r="M19" s="42">
        <f t="shared" si="0"/>
        <v>0.41937531220477198</v>
      </c>
      <c r="O19" s="361">
        <f t="shared" si="6"/>
        <v>2.1721777763197479E-2</v>
      </c>
      <c r="P19" s="362">
        <f t="shared" si="7"/>
        <v>2.0495736994730514E-2</v>
      </c>
      <c r="Q19" s="362">
        <f t="shared" si="8"/>
        <v>1.2452808595395238E-2</v>
      </c>
      <c r="R19" s="363">
        <f t="shared" si="9"/>
        <v>1.554995943473696E-2</v>
      </c>
      <c r="T19" s="81">
        <v>1904.3579999999997</v>
      </c>
      <c r="U19" s="61">
        <v>1754.4359999999999</v>
      </c>
      <c r="V19" s="61">
        <v>2237.3430000000003</v>
      </c>
      <c r="W19" s="61">
        <v>2129.0309999999999</v>
      </c>
      <c r="X19" s="61">
        <v>2381.9299999999998</v>
      </c>
      <c r="Y19" s="61">
        <v>2508.1729999999998</v>
      </c>
      <c r="Z19" s="61">
        <v>2811.6110000000003</v>
      </c>
      <c r="AA19" s="61">
        <v>2336.4889999999996</v>
      </c>
      <c r="AB19" s="61">
        <v>2922.8809999999999</v>
      </c>
      <c r="AC19" s="61">
        <v>2925.4670000000001</v>
      </c>
      <c r="AD19" s="82">
        <v>3895.6039999999998</v>
      </c>
      <c r="AE19" s="42">
        <f t="shared" si="1"/>
        <v>0.33161782375258364</v>
      </c>
      <c r="AG19" s="361">
        <f t="shared" si="10"/>
        <v>1.6991228838587842E-2</v>
      </c>
      <c r="AH19" s="362">
        <f t="shared" si="11"/>
        <v>1.5831964753963111E-2</v>
      </c>
      <c r="AI19" s="362">
        <f t="shared" si="12"/>
        <v>1.5143392357650602E-2</v>
      </c>
      <c r="AJ19" s="363">
        <f t="shared" si="13"/>
        <v>1.8372695489740864E-2</v>
      </c>
      <c r="AL19" s="52">
        <f t="shared" si="2"/>
        <v>2.1024021832610029</v>
      </c>
      <c r="AM19" s="74">
        <f t="shared" si="2"/>
        <v>2.0916770986086766</v>
      </c>
      <c r="AN19" s="74">
        <f t="shared" si="2"/>
        <v>2.2772240243382362</v>
      </c>
      <c r="AO19" s="74">
        <f t="shared" si="2"/>
        <v>2.0917682405626175</v>
      </c>
      <c r="AP19" s="74">
        <f t="shared" si="2"/>
        <v>2.2663635879245509</v>
      </c>
      <c r="AQ19" s="74">
        <f t="shared" si="2"/>
        <v>2.3640287132389668</v>
      </c>
      <c r="AR19" s="74">
        <f t="shared" si="3"/>
        <v>2.5173210637242525</v>
      </c>
      <c r="AS19" s="74">
        <f t="shared" si="4"/>
        <v>3.509622404008784</v>
      </c>
      <c r="AT19" s="74">
        <f t="shared" si="5"/>
        <v>3.4724397287989008</v>
      </c>
      <c r="AU19" s="74">
        <f t="shared" si="5"/>
        <v>3.8762642222937727</v>
      </c>
      <c r="AV19" s="17">
        <f t="shared" si="5"/>
        <v>3.6366015976161776</v>
      </c>
      <c r="AW19" s="42">
        <f t="shared" si="14"/>
        <v>-6.1828247749265937E-2</v>
      </c>
      <c r="AX19" s="8"/>
    </row>
    <row r="20" spans="1:50" ht="20.100000000000001" customHeight="1">
      <c r="A20" s="47" t="s">
        <v>147</v>
      </c>
      <c r="B20" s="81">
        <v>9644.7499999999982</v>
      </c>
      <c r="C20" s="61">
        <v>8360.25</v>
      </c>
      <c r="D20" s="61">
        <v>10696.19</v>
      </c>
      <c r="E20" s="61">
        <v>9381.86</v>
      </c>
      <c r="F20" s="61">
        <v>10565.119999999999</v>
      </c>
      <c r="G20" s="61">
        <v>10626.91</v>
      </c>
      <c r="H20" s="61">
        <v>9327.66</v>
      </c>
      <c r="I20" s="61">
        <v>10264.869999999999</v>
      </c>
      <c r="J20" s="61">
        <v>9598.2400000000016</v>
      </c>
      <c r="K20" s="61">
        <v>9110.01</v>
      </c>
      <c r="L20" s="82">
        <v>10385.89</v>
      </c>
      <c r="M20" s="42">
        <f t="shared" si="0"/>
        <v>0.14005253561741415</v>
      </c>
      <c r="O20" s="361">
        <f t="shared" si="6"/>
        <v>2.3128823668951443E-2</v>
      </c>
      <c r="P20" s="362">
        <f t="shared" si="7"/>
        <v>2.0528905743842134E-2</v>
      </c>
      <c r="Q20" s="362">
        <f t="shared" si="8"/>
        <v>1.5031569726788404E-2</v>
      </c>
      <c r="R20" s="363">
        <f t="shared" si="9"/>
        <v>1.5076269807410442E-2</v>
      </c>
      <c r="T20" s="81">
        <v>2482.8829999999998</v>
      </c>
      <c r="U20" s="61">
        <v>2328.29</v>
      </c>
      <c r="V20" s="61">
        <v>2984.8430000000003</v>
      </c>
      <c r="W20" s="61">
        <v>2545.1879999999996</v>
      </c>
      <c r="X20" s="61">
        <v>3041.165</v>
      </c>
      <c r="Y20" s="61">
        <v>3068.0640000000003</v>
      </c>
      <c r="Z20" s="61">
        <v>2978.3679999999999</v>
      </c>
      <c r="AA20" s="61">
        <v>3489.8919999999998</v>
      </c>
      <c r="AB20" s="61">
        <v>3243.6170000000002</v>
      </c>
      <c r="AC20" s="61">
        <v>3217.9490000000005</v>
      </c>
      <c r="AD20" s="82">
        <v>3546.4820000000004</v>
      </c>
      <c r="AE20" s="42">
        <f t="shared" si="1"/>
        <v>0.10209391137025474</v>
      </c>
      <c r="AG20" s="361">
        <f t="shared" si="10"/>
        <v>2.2152994989618289E-2</v>
      </c>
      <c r="AH20" s="362">
        <f t="shared" si="11"/>
        <v>1.9366080852837139E-2</v>
      </c>
      <c r="AI20" s="362">
        <f t="shared" si="12"/>
        <v>1.6657396680225551E-2</v>
      </c>
      <c r="AJ20" s="363">
        <f t="shared" si="13"/>
        <v>1.672614409622928E-2</v>
      </c>
      <c r="AL20" s="52">
        <f t="shared" si="2"/>
        <v>2.5743362969491179</v>
      </c>
      <c r="AM20" s="74">
        <f t="shared" si="2"/>
        <v>2.7849526030920129</v>
      </c>
      <c r="AN20" s="74">
        <f t="shared" si="2"/>
        <v>2.7905665475276713</v>
      </c>
      <c r="AO20" s="74">
        <f t="shared" si="2"/>
        <v>2.7128820937426052</v>
      </c>
      <c r="AP20" s="74">
        <f t="shared" si="2"/>
        <v>2.8784954643203298</v>
      </c>
      <c r="AQ20" s="74">
        <f t="shared" si="2"/>
        <v>2.8870706536519086</v>
      </c>
      <c r="AR20" s="74">
        <f t="shared" si="3"/>
        <v>3.1930494893681804</v>
      </c>
      <c r="AS20" s="74">
        <f t="shared" si="4"/>
        <v>3.3998404266201132</v>
      </c>
      <c r="AT20" s="74">
        <f t="shared" si="5"/>
        <v>3.3793872626648214</v>
      </c>
      <c r="AU20" s="74">
        <f t="shared" si="5"/>
        <v>3.5323221379559411</v>
      </c>
      <c r="AV20" s="17">
        <f t="shared" si="5"/>
        <v>3.4147116905724983</v>
      </c>
      <c r="AW20" s="42">
        <f t="shared" si="14"/>
        <v>-3.3295504427436139E-2</v>
      </c>
      <c r="AX20" s="8"/>
    </row>
    <row r="21" spans="1:50" ht="20.100000000000001" customHeight="1">
      <c r="A21" s="47" t="s">
        <v>144</v>
      </c>
      <c r="B21" s="81">
        <v>6256.7400000000007</v>
      </c>
      <c r="C21" s="61">
        <v>8525.7099999999991</v>
      </c>
      <c r="D21" s="61">
        <v>3111.58</v>
      </c>
      <c r="E21" s="61">
        <v>2890.3899999999994</v>
      </c>
      <c r="F21" s="61">
        <v>3009.5900000000006</v>
      </c>
      <c r="G21" s="61">
        <v>2981.12</v>
      </c>
      <c r="H21" s="61">
        <v>4106.37</v>
      </c>
      <c r="I21" s="61">
        <v>7927.8900000000021</v>
      </c>
      <c r="J21" s="61">
        <v>6792.5899999999992</v>
      </c>
      <c r="K21" s="61">
        <v>6620.2600000000011</v>
      </c>
      <c r="L21" s="82">
        <v>10700.71</v>
      </c>
      <c r="M21" s="42">
        <f t="shared" si="0"/>
        <v>0.61635796781395247</v>
      </c>
      <c r="O21" s="361">
        <f t="shared" si="6"/>
        <v>1.5004125166798029E-2</v>
      </c>
      <c r="P21" s="362">
        <f t="shared" si="7"/>
        <v>5.7588830140730147E-3</v>
      </c>
      <c r="Q21" s="362">
        <f t="shared" si="8"/>
        <v>1.0923467679999058E-2</v>
      </c>
      <c r="R21" s="363">
        <f t="shared" si="9"/>
        <v>1.5533265910851645E-2</v>
      </c>
      <c r="T21" s="81">
        <v>1213.577</v>
      </c>
      <c r="U21" s="61">
        <v>1256.624</v>
      </c>
      <c r="V21" s="61">
        <v>938.33400000000006</v>
      </c>
      <c r="W21" s="61">
        <v>898.42999999999984</v>
      </c>
      <c r="X21" s="61">
        <v>1298.8689999999999</v>
      </c>
      <c r="Y21" s="61">
        <v>1339.5490000000002</v>
      </c>
      <c r="Z21" s="61">
        <v>1858.0559999999998</v>
      </c>
      <c r="AA21" s="61">
        <v>2532.8609999999994</v>
      </c>
      <c r="AB21" s="61">
        <v>2537.7370000000001</v>
      </c>
      <c r="AC21" s="61">
        <v>2079.248</v>
      </c>
      <c r="AD21" s="82">
        <v>3522.9070000000002</v>
      </c>
      <c r="AE21" s="42">
        <f t="shared" si="1"/>
        <v>0.6943178495302148</v>
      </c>
      <c r="AG21" s="361">
        <f t="shared" si="10"/>
        <v>1.0827882425597983E-2</v>
      </c>
      <c r="AH21" s="362">
        <f t="shared" si="11"/>
        <v>8.4554345151656354E-3</v>
      </c>
      <c r="AI21" s="362">
        <f t="shared" si="12"/>
        <v>1.0763022885870973E-2</v>
      </c>
      <c r="AJ21" s="363">
        <f t="shared" si="13"/>
        <v>1.661495818098465E-2</v>
      </c>
      <c r="AL21" s="52">
        <f t="shared" si="2"/>
        <v>1.9396315013889021</v>
      </c>
      <c r="AM21" s="74">
        <f t="shared" si="2"/>
        <v>1.4739229929237565</v>
      </c>
      <c r="AN21" s="74">
        <f t="shared" si="2"/>
        <v>3.0156190745537641</v>
      </c>
      <c r="AO21" s="74">
        <f t="shared" si="2"/>
        <v>3.1083348613854875</v>
      </c>
      <c r="AP21" s="74">
        <f t="shared" si="2"/>
        <v>4.3157672639794775</v>
      </c>
      <c r="AQ21" s="74">
        <f t="shared" si="2"/>
        <v>4.4934420620437967</v>
      </c>
      <c r="AR21" s="74">
        <f t="shared" si="3"/>
        <v>4.5248138867174656</v>
      </c>
      <c r="AS21" s="74">
        <f t="shared" si="4"/>
        <v>3.1948740459315133</v>
      </c>
      <c r="AT21" s="74">
        <f t="shared" si="5"/>
        <v>3.7360373583566804</v>
      </c>
      <c r="AU21" s="74">
        <f t="shared" si="5"/>
        <v>3.1407346539259784</v>
      </c>
      <c r="AV21" s="17">
        <f t="shared" si="5"/>
        <v>3.2922179930116791</v>
      </c>
      <c r="AW21" s="42">
        <f t="shared" si="14"/>
        <v>4.823181700381584E-2</v>
      </c>
      <c r="AX21" s="8"/>
    </row>
    <row r="22" spans="1:50" ht="20.100000000000001" customHeight="1">
      <c r="A22" s="47" t="s">
        <v>141</v>
      </c>
      <c r="B22" s="81">
        <v>39312.86</v>
      </c>
      <c r="C22" s="61">
        <v>45044.420000000006</v>
      </c>
      <c r="D22" s="61">
        <v>50200.920000000006</v>
      </c>
      <c r="E22" s="61">
        <v>48814.12</v>
      </c>
      <c r="F22" s="61">
        <v>50086.65</v>
      </c>
      <c r="G22" s="61">
        <v>37221.729999999996</v>
      </c>
      <c r="H22" s="61">
        <v>20182.71</v>
      </c>
      <c r="I22" s="61">
        <v>25017.570000000003</v>
      </c>
      <c r="J22" s="61">
        <v>22480.83</v>
      </c>
      <c r="K22" s="61">
        <v>15883.620000000003</v>
      </c>
      <c r="L22" s="82">
        <v>8389.16</v>
      </c>
      <c r="M22" s="42">
        <f t="shared" si="0"/>
        <v>-0.47183576539856792</v>
      </c>
      <c r="O22" s="361">
        <f t="shared" si="6"/>
        <v>9.4275145220163767E-2</v>
      </c>
      <c r="P22" s="362">
        <f t="shared" si="7"/>
        <v>7.1904381122333869E-2</v>
      </c>
      <c r="Q22" s="362">
        <f t="shared" si="8"/>
        <v>2.6208065802761013E-2</v>
      </c>
      <c r="R22" s="363">
        <f t="shared" si="9"/>
        <v>1.2177795029365359E-2</v>
      </c>
      <c r="T22" s="81">
        <v>12836.144999999999</v>
      </c>
      <c r="U22" s="61">
        <v>14181.478000000001</v>
      </c>
      <c r="V22" s="61">
        <v>16051.255000000001</v>
      </c>
      <c r="W22" s="61">
        <v>18874.631999999998</v>
      </c>
      <c r="X22" s="61">
        <v>20504.996000000003</v>
      </c>
      <c r="Y22" s="61">
        <v>15373.397000000001</v>
      </c>
      <c r="Z22" s="61">
        <v>8881.8709999999992</v>
      </c>
      <c r="AA22" s="61">
        <v>10801.236000000001</v>
      </c>
      <c r="AB22" s="61">
        <v>10185.386</v>
      </c>
      <c r="AC22" s="61">
        <v>6592.7130000000006</v>
      </c>
      <c r="AD22" s="82">
        <v>3512.8280000000004</v>
      </c>
      <c r="AE22" s="42">
        <f t="shared" si="1"/>
        <v>-0.46716503509253321</v>
      </c>
      <c r="AG22" s="361">
        <f t="shared" si="10"/>
        <v>0.11452777109151491</v>
      </c>
      <c r="AH22" s="362">
        <f t="shared" si="11"/>
        <v>9.7039191257015475E-2</v>
      </c>
      <c r="AI22" s="362">
        <f t="shared" si="12"/>
        <v>3.4126530793334456E-2</v>
      </c>
      <c r="AJ22" s="363">
        <f t="shared" si="13"/>
        <v>1.6567422959786322E-2</v>
      </c>
      <c r="AL22" s="52">
        <f t="shared" si="2"/>
        <v>3.265126220783733</v>
      </c>
      <c r="AM22" s="74">
        <f t="shared" si="2"/>
        <v>3.1483318022520876</v>
      </c>
      <c r="AN22" s="74">
        <f t="shared" si="2"/>
        <v>3.1974025575626901</v>
      </c>
      <c r="AO22" s="74">
        <f t="shared" si="2"/>
        <v>3.8666336707493643</v>
      </c>
      <c r="AP22" s="74">
        <f t="shared" si="2"/>
        <v>4.0939044635646429</v>
      </c>
      <c r="AQ22" s="74">
        <f t="shared" si="2"/>
        <v>4.1302209757579789</v>
      </c>
      <c r="AR22" s="74">
        <f t="shared" si="3"/>
        <v>4.4007326072663187</v>
      </c>
      <c r="AS22" s="74">
        <f t="shared" si="4"/>
        <v>4.3174600890494155</v>
      </c>
      <c r="AT22" s="74">
        <f t="shared" si="5"/>
        <v>4.5306983772396308</v>
      </c>
      <c r="AU22" s="74">
        <f t="shared" si="5"/>
        <v>4.1506363159027977</v>
      </c>
      <c r="AV22" s="17">
        <f t="shared" si="5"/>
        <v>4.1873417600808676</v>
      </c>
      <c r="AW22" s="42">
        <f t="shared" si="14"/>
        <v>8.8433294040810538E-3</v>
      </c>
      <c r="AX22" s="8"/>
    </row>
    <row r="23" spans="1:50" ht="20.100000000000001" customHeight="1">
      <c r="A23" s="47" t="s">
        <v>143</v>
      </c>
      <c r="B23" s="81">
        <v>8323.7099999999991</v>
      </c>
      <c r="C23" s="61">
        <v>5352.1100000000006</v>
      </c>
      <c r="D23" s="61">
        <v>4281</v>
      </c>
      <c r="E23" s="61">
        <v>5005.66</v>
      </c>
      <c r="F23" s="61">
        <v>7220.1200000000008</v>
      </c>
      <c r="G23" s="61">
        <v>5358.42</v>
      </c>
      <c r="H23" s="61">
        <v>5756.2000000000007</v>
      </c>
      <c r="I23" s="61">
        <v>4394.78</v>
      </c>
      <c r="J23" s="61">
        <v>6189.3500000000013</v>
      </c>
      <c r="K23" s="61">
        <v>4147.7099999999991</v>
      </c>
      <c r="L23" s="82">
        <v>5442.68</v>
      </c>
      <c r="M23" s="42">
        <f t="shared" si="0"/>
        <v>0.31221324538118661</v>
      </c>
      <c r="O23" s="361">
        <f t="shared" si="6"/>
        <v>1.9960872066304241E-2</v>
      </c>
      <c r="P23" s="362">
        <f t="shared" si="7"/>
        <v>1.0351315586178727E-2</v>
      </c>
      <c r="Q23" s="362">
        <f t="shared" si="8"/>
        <v>6.8437457337036421E-3</v>
      </c>
      <c r="R23" s="363">
        <f t="shared" si="9"/>
        <v>7.9006529200094239E-3</v>
      </c>
      <c r="T23" s="81">
        <v>1663.355</v>
      </c>
      <c r="U23" s="61">
        <v>1339.615</v>
      </c>
      <c r="V23" s="61">
        <v>1256.529</v>
      </c>
      <c r="W23" s="61">
        <v>1312.925</v>
      </c>
      <c r="X23" s="61">
        <v>1947.289</v>
      </c>
      <c r="Y23" s="61">
        <v>1690</v>
      </c>
      <c r="Z23" s="61">
        <v>1850.433</v>
      </c>
      <c r="AA23" s="61">
        <v>1710.9989999999998</v>
      </c>
      <c r="AB23" s="61">
        <v>2290.6329999999998</v>
      </c>
      <c r="AC23" s="61">
        <v>1761.768</v>
      </c>
      <c r="AD23" s="82">
        <v>2168.8290000000002</v>
      </c>
      <c r="AE23" s="42">
        <f t="shared" si="1"/>
        <v>0.23105255629572119</v>
      </c>
      <c r="AG23" s="361">
        <f t="shared" si="10"/>
        <v>1.4840930877917538E-2</v>
      </c>
      <c r="AH23" s="362">
        <f t="shared" si="11"/>
        <v>1.0667533871944902E-2</v>
      </c>
      <c r="AI23" s="362">
        <f t="shared" si="12"/>
        <v>9.1196188735519438E-3</v>
      </c>
      <c r="AJ23" s="363">
        <f t="shared" si="13"/>
        <v>1.0228769347787709E-2</v>
      </c>
      <c r="AL23" s="52">
        <f t="shared" si="2"/>
        <v>1.9983336757287318</v>
      </c>
      <c r="AM23" s="74">
        <f t="shared" si="2"/>
        <v>2.5029661199041127</v>
      </c>
      <c r="AN23" s="74">
        <f t="shared" si="2"/>
        <v>2.9351296426068672</v>
      </c>
      <c r="AO23" s="74">
        <f t="shared" si="2"/>
        <v>2.6228808988225327</v>
      </c>
      <c r="AP23" s="74">
        <f t="shared" si="2"/>
        <v>2.6970313512794797</v>
      </c>
      <c r="AQ23" s="74">
        <f t="shared" si="2"/>
        <v>3.1539147733846917</v>
      </c>
      <c r="AR23" s="74">
        <f t="shared" si="3"/>
        <v>3.214678086237448</v>
      </c>
      <c r="AS23" s="74">
        <f t="shared" si="4"/>
        <v>3.8932529045822539</v>
      </c>
      <c r="AT23" s="74">
        <f t="shared" ref="AT23:AV33" si="15">(AB23/J23)*10</f>
        <v>3.7009265916453256</v>
      </c>
      <c r="AU23" s="74">
        <f t="shared" si="15"/>
        <v>4.2475679350774289</v>
      </c>
      <c r="AV23" s="17">
        <f t="shared" si="15"/>
        <v>3.9848548876656356</v>
      </c>
      <c r="AW23" s="42">
        <f t="shared" si="14"/>
        <v>-6.1850228513650449E-2</v>
      </c>
      <c r="AX23" s="8"/>
    </row>
    <row r="24" spans="1:50" ht="20.100000000000001" customHeight="1">
      <c r="A24" s="47" t="s">
        <v>151</v>
      </c>
      <c r="B24" s="81">
        <v>2789.72</v>
      </c>
      <c r="C24" s="61">
        <v>2901.82</v>
      </c>
      <c r="D24" s="61">
        <v>3474.7000000000003</v>
      </c>
      <c r="E24" s="61">
        <v>3661.4300000000007</v>
      </c>
      <c r="F24" s="61">
        <v>3647.65</v>
      </c>
      <c r="G24" s="61">
        <v>4445.21</v>
      </c>
      <c r="H24" s="61">
        <v>4659.84</v>
      </c>
      <c r="I24" s="61">
        <v>5380.23</v>
      </c>
      <c r="J24" s="61">
        <v>5037.87</v>
      </c>
      <c r="K24" s="61">
        <v>5098.25</v>
      </c>
      <c r="L24" s="82">
        <v>5763.13</v>
      </c>
      <c r="M24" s="42">
        <f t="shared" si="0"/>
        <v>0.13041337713921447</v>
      </c>
      <c r="O24" s="361">
        <f t="shared" si="6"/>
        <v>6.6899548423491771E-3</v>
      </c>
      <c r="P24" s="362">
        <f t="shared" si="7"/>
        <v>8.5871901711395398E-3</v>
      </c>
      <c r="Q24" s="362">
        <f t="shared" si="8"/>
        <v>8.4121422873958407E-3</v>
      </c>
      <c r="R24" s="363">
        <f t="shared" si="9"/>
        <v>8.3658215921005655E-3</v>
      </c>
      <c r="T24" s="81">
        <v>774.9369999999999</v>
      </c>
      <c r="U24" s="61">
        <v>855.89799999999991</v>
      </c>
      <c r="V24" s="61">
        <v>1045.7719999999999</v>
      </c>
      <c r="W24" s="61">
        <v>975.85599999999977</v>
      </c>
      <c r="X24" s="61">
        <v>1029.182</v>
      </c>
      <c r="Y24" s="61">
        <v>1203.559</v>
      </c>
      <c r="Z24" s="61">
        <v>1401.2640000000001</v>
      </c>
      <c r="AA24" s="61">
        <v>1742.374</v>
      </c>
      <c r="AB24" s="61">
        <v>1658.4169999999999</v>
      </c>
      <c r="AC24" s="61">
        <v>1537.223</v>
      </c>
      <c r="AD24" s="82">
        <v>1924.9839999999999</v>
      </c>
      <c r="AE24" s="42">
        <f t="shared" si="1"/>
        <v>0.25224772202861911</v>
      </c>
      <c r="AG24" s="361">
        <f t="shared" si="10"/>
        <v>6.9142104071234231E-3</v>
      </c>
      <c r="AH24" s="362">
        <f t="shared" si="11"/>
        <v>7.5970452067361735E-3</v>
      </c>
      <c r="AI24" s="362">
        <f t="shared" si="12"/>
        <v>7.9572837533989377E-3</v>
      </c>
      <c r="AJ24" s="363">
        <f t="shared" si="13"/>
        <v>9.0787320411990866E-3</v>
      </c>
      <c r="AL24" s="52">
        <f t="shared" si="2"/>
        <v>2.7778307500394304</v>
      </c>
      <c r="AM24" s="74">
        <f t="shared" si="2"/>
        <v>2.9495213348863816</v>
      </c>
      <c r="AN24" s="74">
        <f t="shared" si="2"/>
        <v>3.0096756554522686</v>
      </c>
      <c r="AO24" s="74">
        <f t="shared" si="2"/>
        <v>2.6652318902723788</v>
      </c>
      <c r="AP24" s="74">
        <f t="shared" si="2"/>
        <v>2.8214932902005403</v>
      </c>
      <c r="AQ24" s="74">
        <f t="shared" si="2"/>
        <v>2.7075413759979843</v>
      </c>
      <c r="AR24" s="74">
        <f t="shared" si="3"/>
        <v>3.0071075401730534</v>
      </c>
      <c r="AS24" s="74">
        <f t="shared" si="4"/>
        <v>3.2384749350864181</v>
      </c>
      <c r="AT24" s="74">
        <f t="shared" si="15"/>
        <v>3.2919011407598848</v>
      </c>
      <c r="AU24" s="74">
        <f t="shared" si="15"/>
        <v>3.0151973716471336</v>
      </c>
      <c r="AV24" s="17">
        <f t="shared" si="15"/>
        <v>3.3401710528827215</v>
      </c>
      <c r="AW24" s="42">
        <f t="shared" si="14"/>
        <v>0.10777857671654249</v>
      </c>
      <c r="AX24" s="8"/>
    </row>
    <row r="25" spans="1:50" ht="20.100000000000001" customHeight="1">
      <c r="A25" s="47" t="s">
        <v>152</v>
      </c>
      <c r="B25" s="81">
        <v>4415.3700000000008</v>
      </c>
      <c r="C25" s="61">
        <v>5306.9100000000008</v>
      </c>
      <c r="D25" s="61">
        <v>5247.27</v>
      </c>
      <c r="E25" s="61">
        <v>4221.04</v>
      </c>
      <c r="F25" s="61">
        <v>4298.0199999999995</v>
      </c>
      <c r="G25" s="61">
        <v>4672.5</v>
      </c>
      <c r="H25" s="61">
        <v>4291.05</v>
      </c>
      <c r="I25" s="61">
        <v>4488.57</v>
      </c>
      <c r="J25" s="61">
        <v>4012.33</v>
      </c>
      <c r="K25" s="61">
        <v>3622.85</v>
      </c>
      <c r="L25" s="82">
        <v>3045.5000000000009</v>
      </c>
      <c r="M25" s="42">
        <f t="shared" si="0"/>
        <v>-0.15936348454945665</v>
      </c>
      <c r="O25" s="361">
        <f t="shared" si="6"/>
        <v>1.058838374900108E-2</v>
      </c>
      <c r="P25" s="362">
        <f t="shared" si="7"/>
        <v>9.0262655925478219E-3</v>
      </c>
      <c r="Q25" s="362">
        <f t="shared" si="8"/>
        <v>5.9777236671195054E-3</v>
      </c>
      <c r="R25" s="363">
        <f t="shared" si="9"/>
        <v>4.4208806080623343E-3</v>
      </c>
      <c r="T25" s="81">
        <v>2070.4889999999996</v>
      </c>
      <c r="U25" s="61">
        <v>2716.3779999999997</v>
      </c>
      <c r="V25" s="61">
        <v>2701.9369999999999</v>
      </c>
      <c r="W25" s="61">
        <v>2097.3229999999999</v>
      </c>
      <c r="X25" s="61">
        <v>2372.0859999999998</v>
      </c>
      <c r="Y25" s="61">
        <v>2449.7690000000002</v>
      </c>
      <c r="Z25" s="61">
        <v>2726.9479999999999</v>
      </c>
      <c r="AA25" s="61">
        <v>2626.6369999999997</v>
      </c>
      <c r="AB25" s="61">
        <v>2570.6430000000005</v>
      </c>
      <c r="AC25" s="61">
        <v>2319.2469999999998</v>
      </c>
      <c r="AD25" s="82">
        <v>1762.559</v>
      </c>
      <c r="AE25" s="42">
        <f t="shared" si="1"/>
        <v>-0.24002963030673313</v>
      </c>
      <c r="AG25" s="361">
        <f t="shared" si="10"/>
        <v>1.8473497318665346E-2</v>
      </c>
      <c r="AH25" s="362">
        <f t="shared" si="11"/>
        <v>1.5463309932509226E-2</v>
      </c>
      <c r="AI25" s="362">
        <f t="shared" si="12"/>
        <v>1.2005354117925133E-2</v>
      </c>
      <c r="AJ25" s="363">
        <f t="shared" si="13"/>
        <v>8.3126929199431373E-3</v>
      </c>
      <c r="AL25" s="52">
        <f t="shared" si="2"/>
        <v>4.6892763233885244</v>
      </c>
      <c r="AM25" s="74">
        <f t="shared" si="2"/>
        <v>5.1185680556105142</v>
      </c>
      <c r="AN25" s="74">
        <f t="shared" si="2"/>
        <v>5.1492242632835739</v>
      </c>
      <c r="AO25" s="74">
        <f t="shared" si="2"/>
        <v>4.968735193222523</v>
      </c>
      <c r="AP25" s="74">
        <f t="shared" si="2"/>
        <v>5.5190203861312881</v>
      </c>
      <c r="AQ25" s="74">
        <f t="shared" si="2"/>
        <v>5.2429513108614234</v>
      </c>
      <c r="AR25" s="74">
        <f t="shared" si="3"/>
        <v>6.3549667330839767</v>
      </c>
      <c r="AS25" s="74">
        <f t="shared" si="4"/>
        <v>5.8518347714305445</v>
      </c>
      <c r="AT25" s="74">
        <f t="shared" si="15"/>
        <v>6.4068583591080506</v>
      </c>
      <c r="AU25" s="74">
        <f t="shared" si="15"/>
        <v>6.4017196406144325</v>
      </c>
      <c r="AV25" s="17">
        <f t="shared" si="15"/>
        <v>5.7874207847644046</v>
      </c>
      <c r="AW25" s="42">
        <f t="shared" si="14"/>
        <v>-9.5958412791577352E-2</v>
      </c>
      <c r="AX25" s="8"/>
    </row>
    <row r="26" spans="1:50" ht="20.100000000000001" customHeight="1">
      <c r="A26" s="47" t="s">
        <v>149</v>
      </c>
      <c r="B26" s="81">
        <v>20.03</v>
      </c>
      <c r="C26" s="61">
        <v>344.78000000000003</v>
      </c>
      <c r="D26" s="61">
        <v>1030.5999999999999</v>
      </c>
      <c r="E26" s="61">
        <v>1576.1899999999998</v>
      </c>
      <c r="F26" s="61">
        <v>1586.5299999999997</v>
      </c>
      <c r="G26" s="61">
        <v>890.58999999999992</v>
      </c>
      <c r="H26" s="61">
        <v>1732.28</v>
      </c>
      <c r="I26" s="61">
        <v>3692.9700000000003</v>
      </c>
      <c r="J26" s="61">
        <v>4515.71</v>
      </c>
      <c r="K26" s="61">
        <v>8390.11</v>
      </c>
      <c r="L26" s="82">
        <v>7764.49</v>
      </c>
      <c r="M26" s="42">
        <f t="shared" si="0"/>
        <v>-7.4566364445758246E-2</v>
      </c>
      <c r="O26" s="361">
        <f t="shared" si="6"/>
        <v>4.8033421093247361E-5</v>
      </c>
      <c r="P26" s="362">
        <f t="shared" si="7"/>
        <v>1.7204284374675578E-3</v>
      </c>
      <c r="Q26" s="362">
        <f t="shared" si="8"/>
        <v>1.3843730520649775E-2</v>
      </c>
      <c r="R26" s="363">
        <f t="shared" si="9"/>
        <v>1.1271017328022954E-2</v>
      </c>
      <c r="T26" s="81">
        <v>6.5720000000000001</v>
      </c>
      <c r="U26" s="61">
        <v>115.636</v>
      </c>
      <c r="V26" s="61">
        <v>310.471</v>
      </c>
      <c r="W26" s="61">
        <v>331.90200000000004</v>
      </c>
      <c r="X26" s="61">
        <v>329.03999999999996</v>
      </c>
      <c r="Y26" s="61">
        <v>324.33500000000004</v>
      </c>
      <c r="Z26" s="61">
        <v>603.05700000000002</v>
      </c>
      <c r="AA26" s="61">
        <v>1103.8579999999999</v>
      </c>
      <c r="AB26" s="61">
        <v>1069.0720000000001</v>
      </c>
      <c r="AC26" s="61">
        <v>2060.12</v>
      </c>
      <c r="AD26" s="82">
        <v>1672.2460000000001</v>
      </c>
      <c r="AE26" s="42">
        <f t="shared" si="1"/>
        <v>-0.18827738190008339</v>
      </c>
      <c r="AG26" s="361">
        <f t="shared" si="10"/>
        <v>5.8637270895072942E-5</v>
      </c>
      <c r="AH26" s="362">
        <f t="shared" si="11"/>
        <v>2.047251241631509E-3</v>
      </c>
      <c r="AI26" s="362">
        <f t="shared" si="12"/>
        <v>1.0664008674117041E-2</v>
      </c>
      <c r="AJ26" s="363">
        <f t="shared" si="13"/>
        <v>7.8867530020857359E-3</v>
      </c>
      <c r="AL26" s="52">
        <f t="shared" si="2"/>
        <v>3.2810783824263599</v>
      </c>
      <c r="AM26" s="74">
        <f t="shared" si="2"/>
        <v>3.3539068391438014</v>
      </c>
      <c r="AN26" s="74">
        <f t="shared" si="2"/>
        <v>3.0125266834853486</v>
      </c>
      <c r="AO26" s="74">
        <f t="shared" si="2"/>
        <v>2.1057232947804523</v>
      </c>
      <c r="AP26" s="74">
        <f t="shared" si="2"/>
        <v>2.073960152029902</v>
      </c>
      <c r="AQ26" s="74">
        <f t="shared" si="2"/>
        <v>3.6417992566725439</v>
      </c>
      <c r="AR26" s="74">
        <f t="shared" si="3"/>
        <v>3.4812905534901977</v>
      </c>
      <c r="AS26" s="74">
        <f t="shared" si="4"/>
        <v>2.9890792505760944</v>
      </c>
      <c r="AT26" s="74">
        <f t="shared" si="15"/>
        <v>2.3674505227306448</v>
      </c>
      <c r="AU26" s="74">
        <f t="shared" si="15"/>
        <v>2.4554147681019671</v>
      </c>
      <c r="AV26" s="17">
        <f t="shared" si="15"/>
        <v>2.1537100311804123</v>
      </c>
      <c r="AW26" s="42">
        <f t="shared" si="14"/>
        <v>-0.12287322730194879</v>
      </c>
      <c r="AX26" s="8"/>
    </row>
    <row r="27" spans="1:50" ht="20.100000000000001" customHeight="1">
      <c r="A27" s="47" t="s">
        <v>154</v>
      </c>
      <c r="B27" s="81">
        <v>1177.3400000000001</v>
      </c>
      <c r="C27" s="61">
        <v>748.43000000000006</v>
      </c>
      <c r="D27" s="61">
        <v>666.81</v>
      </c>
      <c r="E27" s="61">
        <v>634.29</v>
      </c>
      <c r="F27" s="61">
        <v>724.81</v>
      </c>
      <c r="G27" s="61">
        <v>1491.8899999999999</v>
      </c>
      <c r="H27" s="61">
        <v>1263.57</v>
      </c>
      <c r="I27" s="61">
        <v>2218.4899999999998</v>
      </c>
      <c r="J27" s="61">
        <v>3672.22</v>
      </c>
      <c r="K27" s="61">
        <v>1691.4</v>
      </c>
      <c r="L27" s="82">
        <v>4903.6900000000005</v>
      </c>
      <c r="M27" s="42">
        <f t="shared" si="0"/>
        <v>1.8991900201016911</v>
      </c>
      <c r="O27" s="361">
        <f t="shared" si="6"/>
        <v>2.8233483769307963E-3</v>
      </c>
      <c r="P27" s="362">
        <f t="shared" si="7"/>
        <v>2.8820107811377569E-3</v>
      </c>
      <c r="Q27" s="362">
        <f t="shared" si="8"/>
        <v>2.7908198822932037E-3</v>
      </c>
      <c r="R27" s="363">
        <f t="shared" si="9"/>
        <v>7.1182492296664535E-3</v>
      </c>
      <c r="T27" s="81">
        <v>356.41700000000003</v>
      </c>
      <c r="U27" s="61">
        <v>256.81799999999998</v>
      </c>
      <c r="V27" s="61">
        <v>244.94299999999998</v>
      </c>
      <c r="W27" s="61">
        <v>199.72299999999998</v>
      </c>
      <c r="X27" s="61">
        <v>249.96999999999997</v>
      </c>
      <c r="Y27" s="61">
        <v>464.82600000000008</v>
      </c>
      <c r="Z27" s="61">
        <v>421.85300000000001</v>
      </c>
      <c r="AA27" s="61">
        <v>650.93300000000011</v>
      </c>
      <c r="AB27" s="61">
        <v>1172.425</v>
      </c>
      <c r="AC27" s="61">
        <v>610.53</v>
      </c>
      <c r="AD27" s="82">
        <v>1460.415</v>
      </c>
      <c r="AE27" s="42">
        <f t="shared" si="1"/>
        <v>1.392044616972139</v>
      </c>
      <c r="AG27" s="361">
        <f t="shared" si="10"/>
        <v>3.1800548053270259E-3</v>
      </c>
      <c r="AH27" s="362">
        <f t="shared" si="11"/>
        <v>2.9340515382015749E-3</v>
      </c>
      <c r="AI27" s="362">
        <f t="shared" si="12"/>
        <v>3.160348531060655E-3</v>
      </c>
      <c r="AJ27" s="363">
        <f t="shared" si="13"/>
        <v>6.8877021595752297E-3</v>
      </c>
      <c r="AL27" s="52">
        <f t="shared" si="2"/>
        <v>3.0273073198906006</v>
      </c>
      <c r="AM27" s="74">
        <f t="shared" si="2"/>
        <v>3.431423112381919</v>
      </c>
      <c r="AN27" s="74">
        <f t="shared" si="2"/>
        <v>3.6733552286258453</v>
      </c>
      <c r="AO27" s="74">
        <f t="shared" si="2"/>
        <v>3.1487647605984641</v>
      </c>
      <c r="AP27" s="74">
        <f t="shared" si="2"/>
        <v>3.4487658834729102</v>
      </c>
      <c r="AQ27" s="74">
        <f t="shared" si="2"/>
        <v>3.1156854727895493</v>
      </c>
      <c r="AR27" s="74">
        <f t="shared" si="3"/>
        <v>3.338580371487136</v>
      </c>
      <c r="AS27" s="74">
        <f t="shared" si="4"/>
        <v>2.934126365230405</v>
      </c>
      <c r="AT27" s="74">
        <f t="shared" si="15"/>
        <v>3.192687257299399</v>
      </c>
      <c r="AU27" s="74">
        <f t="shared" si="15"/>
        <v>3.6096133380631423</v>
      </c>
      <c r="AV27" s="17">
        <f t="shared" si="15"/>
        <v>2.9781960115749562</v>
      </c>
      <c r="AW27" s="42">
        <f t="shared" si="14"/>
        <v>-0.17492658280872656</v>
      </c>
      <c r="AX27" s="8"/>
    </row>
    <row r="28" spans="1:50" ht="20.100000000000001" customHeight="1">
      <c r="A28" s="47" t="s">
        <v>172</v>
      </c>
      <c r="B28" s="81">
        <v>1190.5300000000002</v>
      </c>
      <c r="C28" s="61">
        <v>1479.0900000000001</v>
      </c>
      <c r="D28" s="61">
        <v>1193.22</v>
      </c>
      <c r="E28" s="61">
        <v>1831.56</v>
      </c>
      <c r="F28" s="61">
        <v>2972.09</v>
      </c>
      <c r="G28" s="61">
        <v>5449.19</v>
      </c>
      <c r="H28" s="61">
        <v>6220.98</v>
      </c>
      <c r="I28" s="61">
        <v>5078.42</v>
      </c>
      <c r="J28" s="61">
        <v>4859.8099999999995</v>
      </c>
      <c r="K28" s="61">
        <v>5822.79</v>
      </c>
      <c r="L28" s="82">
        <v>5411.6</v>
      </c>
      <c r="M28" s="42">
        <f t="shared" si="0"/>
        <v>-7.0617350101927018E-2</v>
      </c>
      <c r="O28" s="361">
        <f t="shared" si="6"/>
        <v>2.8549789722488159E-3</v>
      </c>
      <c r="P28" s="362">
        <f t="shared" si="7"/>
        <v>1.0526663714126411E-2</v>
      </c>
      <c r="Q28" s="362">
        <f t="shared" si="8"/>
        <v>9.6076375206444603E-3</v>
      </c>
      <c r="R28" s="363">
        <f t="shared" si="9"/>
        <v>7.8555368571959026E-3</v>
      </c>
      <c r="T28" s="81">
        <v>299.25800000000004</v>
      </c>
      <c r="U28" s="61">
        <v>368.45299999999997</v>
      </c>
      <c r="V28" s="61">
        <v>312.18</v>
      </c>
      <c r="W28" s="61">
        <v>467.62199999999996</v>
      </c>
      <c r="X28" s="61">
        <v>749.05500000000006</v>
      </c>
      <c r="Y28" s="61">
        <v>1328.2739999999999</v>
      </c>
      <c r="Z28" s="61">
        <v>1363.7760000000001</v>
      </c>
      <c r="AA28" s="61">
        <v>1235.385</v>
      </c>
      <c r="AB28" s="61">
        <v>1229.0039999999999</v>
      </c>
      <c r="AC28" s="61">
        <v>1414.0729999999999</v>
      </c>
      <c r="AD28" s="82">
        <v>1281.6260000000002</v>
      </c>
      <c r="AE28" s="42">
        <f t="shared" si="1"/>
        <v>-9.3663481305420349E-2</v>
      </c>
      <c r="AG28" s="361">
        <f t="shared" si="10"/>
        <v>2.6700657963356269E-3</v>
      </c>
      <c r="AH28" s="362">
        <f t="shared" si="11"/>
        <v>8.3842650214341671E-3</v>
      </c>
      <c r="AI28" s="362">
        <f t="shared" si="12"/>
        <v>7.3198098838100235E-3</v>
      </c>
      <c r="AJ28" s="363">
        <f t="shared" si="13"/>
        <v>6.044486100161779E-3</v>
      </c>
      <c r="AL28" s="52">
        <f t="shared" si="2"/>
        <v>2.5136535828580548</v>
      </c>
      <c r="AM28" s="74">
        <f t="shared" si="2"/>
        <v>2.4910789742341573</v>
      </c>
      <c r="AN28" s="74">
        <f t="shared" si="2"/>
        <v>2.6162819932619295</v>
      </c>
      <c r="AO28" s="74">
        <f t="shared" si="2"/>
        <v>2.5531350324313702</v>
      </c>
      <c r="AP28" s="74">
        <f t="shared" si="2"/>
        <v>2.5202971646215291</v>
      </c>
      <c r="AQ28" s="74">
        <f t="shared" si="2"/>
        <v>2.4375622798984802</v>
      </c>
      <c r="AR28" s="74">
        <f t="shared" si="3"/>
        <v>2.19222051831062</v>
      </c>
      <c r="AS28" s="74">
        <f t="shared" si="4"/>
        <v>2.4326168375203312</v>
      </c>
      <c r="AT28" s="74">
        <f t="shared" si="15"/>
        <v>2.5289136818106055</v>
      </c>
      <c r="AU28" s="74">
        <f t="shared" si="15"/>
        <v>2.4285145093675022</v>
      </c>
      <c r="AV28" s="17">
        <f t="shared" si="15"/>
        <v>2.368294035035849</v>
      </c>
      <c r="AW28" s="42">
        <f t="shared" si="14"/>
        <v>-2.4797247082265706E-2</v>
      </c>
      <c r="AX28" s="8"/>
    </row>
    <row r="29" spans="1:50" ht="20.100000000000001" customHeight="1">
      <c r="A29" s="47" t="s">
        <v>148</v>
      </c>
      <c r="B29" s="81">
        <v>7435.26</v>
      </c>
      <c r="C29" s="61">
        <v>5206.6000000000004</v>
      </c>
      <c r="D29" s="61">
        <v>3020.41</v>
      </c>
      <c r="E29" s="61">
        <v>2596.21</v>
      </c>
      <c r="F29" s="61">
        <v>2165.5</v>
      </c>
      <c r="G29" s="61">
        <v>2690.24</v>
      </c>
      <c r="H29" s="61">
        <v>2775.21</v>
      </c>
      <c r="I29" s="61">
        <v>3619.96</v>
      </c>
      <c r="J29" s="61">
        <v>3028.13</v>
      </c>
      <c r="K29" s="61">
        <v>4553.12</v>
      </c>
      <c r="L29" s="82">
        <v>4220.95</v>
      </c>
      <c r="M29" s="42">
        <f t="shared" si="0"/>
        <v>-7.2954369750852177E-2</v>
      </c>
      <c r="O29" s="361">
        <f t="shared" si="6"/>
        <v>1.7830303270982444E-2</v>
      </c>
      <c r="P29" s="362">
        <f t="shared" si="7"/>
        <v>5.1969653820643875E-3</v>
      </c>
      <c r="Q29" s="362">
        <f t="shared" si="8"/>
        <v>7.5126746023807672E-3</v>
      </c>
      <c r="R29" s="363">
        <f t="shared" si="9"/>
        <v>6.1271764907570858E-3</v>
      </c>
      <c r="T29" s="81">
        <v>1590.114</v>
      </c>
      <c r="U29" s="61">
        <v>1238.3499999999999</v>
      </c>
      <c r="V29" s="61">
        <v>944.77499999999986</v>
      </c>
      <c r="W29" s="61">
        <v>731.65499999999997</v>
      </c>
      <c r="X29" s="61">
        <v>591.274</v>
      </c>
      <c r="Y29" s="61">
        <v>763.154</v>
      </c>
      <c r="Z29" s="61">
        <v>935.06600000000003</v>
      </c>
      <c r="AA29" s="61">
        <v>1280.444</v>
      </c>
      <c r="AB29" s="61">
        <v>988.24299999999994</v>
      </c>
      <c r="AC29" s="61">
        <v>1297.3120000000001</v>
      </c>
      <c r="AD29" s="82">
        <v>1261.9580000000001</v>
      </c>
      <c r="AE29" s="42">
        <f t="shared" si="1"/>
        <v>-2.7251732813694807E-2</v>
      </c>
      <c r="AG29" s="361">
        <f t="shared" si="10"/>
        <v>1.4187453647603168E-2</v>
      </c>
      <c r="AH29" s="362">
        <f t="shared" si="11"/>
        <v>4.817142689059313E-3</v>
      </c>
      <c r="AI29" s="362">
        <f t="shared" si="12"/>
        <v>6.7154080446945458E-3</v>
      </c>
      <c r="AJ29" s="363">
        <f t="shared" si="13"/>
        <v>5.951726626947298E-3</v>
      </c>
      <c r="AL29" s="52">
        <f t="shared" si="2"/>
        <v>2.1386125031269922</v>
      </c>
      <c r="AM29" s="74">
        <f t="shared" si="2"/>
        <v>2.3784235393538964</v>
      </c>
      <c r="AN29" s="74">
        <f t="shared" si="2"/>
        <v>3.1279693816402405</v>
      </c>
      <c r="AO29" s="74">
        <f t="shared" si="2"/>
        <v>2.8181657107861073</v>
      </c>
      <c r="AP29" s="74">
        <f t="shared" si="2"/>
        <v>2.7304271530824291</v>
      </c>
      <c r="AQ29" s="74">
        <f t="shared" si="2"/>
        <v>2.8367506244796004</v>
      </c>
      <c r="AR29" s="74">
        <f t="shared" si="3"/>
        <v>3.3693522292006732</v>
      </c>
      <c r="AS29" s="74">
        <f t="shared" si="4"/>
        <v>3.537177206377971</v>
      </c>
      <c r="AT29" s="74">
        <f t="shared" si="15"/>
        <v>3.2635421861016534</v>
      </c>
      <c r="AU29" s="74">
        <f t="shared" si="15"/>
        <v>2.8492813718944374</v>
      </c>
      <c r="AV29" s="17">
        <f t="shared" si="15"/>
        <v>2.9897487532427536</v>
      </c>
      <c r="AW29" s="42">
        <f t="shared" si="14"/>
        <v>4.9299231284736844E-2</v>
      </c>
      <c r="AX29" s="8"/>
    </row>
    <row r="30" spans="1:50" ht="20.100000000000001" customHeight="1">
      <c r="A30" s="47" t="s">
        <v>168</v>
      </c>
      <c r="B30" s="81">
        <v>2103.8199999999997</v>
      </c>
      <c r="C30" s="61">
        <v>3776.8199999999997</v>
      </c>
      <c r="D30" s="61">
        <v>4081.36</v>
      </c>
      <c r="E30" s="61">
        <v>5842.79</v>
      </c>
      <c r="F30" s="61">
        <v>7771.83</v>
      </c>
      <c r="G30" s="61">
        <v>5964.5</v>
      </c>
      <c r="H30" s="61">
        <v>5687.93</v>
      </c>
      <c r="I30" s="61">
        <v>2882.58</v>
      </c>
      <c r="J30" s="61">
        <v>3559.36</v>
      </c>
      <c r="K30" s="61">
        <v>2282.2200000000003</v>
      </c>
      <c r="L30" s="82">
        <v>2946.3799999999997</v>
      </c>
      <c r="M30" s="42">
        <f t="shared" si="0"/>
        <v>0.29101488901157613</v>
      </c>
      <c r="O30" s="361">
        <f t="shared" si="6"/>
        <v>5.045115924333282E-3</v>
      </c>
      <c r="P30" s="362">
        <f t="shared" si="7"/>
        <v>1.1522131862333114E-2</v>
      </c>
      <c r="Q30" s="362">
        <f t="shared" si="8"/>
        <v>3.7656763342599001E-3</v>
      </c>
      <c r="R30" s="363">
        <f t="shared" si="9"/>
        <v>4.2769969482786717E-3</v>
      </c>
      <c r="T30" s="81">
        <v>613.17399999999998</v>
      </c>
      <c r="U30" s="61">
        <v>1076.1300000000001</v>
      </c>
      <c r="V30" s="61">
        <v>1163.2850000000001</v>
      </c>
      <c r="W30" s="61">
        <v>1784.924</v>
      </c>
      <c r="X30" s="61">
        <v>2486.3409999999999</v>
      </c>
      <c r="Y30" s="61">
        <v>2003.7019999999998</v>
      </c>
      <c r="Z30" s="61">
        <v>1842.922</v>
      </c>
      <c r="AA30" s="61">
        <v>922.30799999999999</v>
      </c>
      <c r="AB30" s="61">
        <v>1340.8390000000002</v>
      </c>
      <c r="AC30" s="61">
        <v>868.47499999999991</v>
      </c>
      <c r="AD30" s="82">
        <v>1065.337</v>
      </c>
      <c r="AE30" s="42">
        <f t="shared" si="1"/>
        <v>0.22667549440110552</v>
      </c>
      <c r="AG30" s="361">
        <f t="shared" si="10"/>
        <v>5.4709144771478172E-3</v>
      </c>
      <c r="AH30" s="362">
        <f t="shared" si="11"/>
        <v>1.2647668020286237E-2</v>
      </c>
      <c r="AI30" s="362">
        <f t="shared" si="12"/>
        <v>4.4955754680571017E-3</v>
      </c>
      <c r="AJ30" s="363">
        <f t="shared" si="13"/>
        <v>5.0244101543570809E-3</v>
      </c>
      <c r="AL30" s="52">
        <f t="shared" si="2"/>
        <v>2.9145744407791545</v>
      </c>
      <c r="AM30" s="74">
        <f t="shared" si="2"/>
        <v>2.849301793572371</v>
      </c>
      <c r="AN30" s="74">
        <f t="shared" si="2"/>
        <v>2.8502386459415492</v>
      </c>
      <c r="AO30" s="74">
        <f t="shared" si="2"/>
        <v>3.0549172569953735</v>
      </c>
      <c r="AP30" s="74">
        <f t="shared" si="2"/>
        <v>3.1991705943130508</v>
      </c>
      <c r="AQ30" s="74">
        <f t="shared" si="2"/>
        <v>3.359379663006119</v>
      </c>
      <c r="AR30" s="74">
        <f t="shared" si="3"/>
        <v>3.2400574549968084</v>
      </c>
      <c r="AS30" s="74">
        <f t="shared" si="4"/>
        <v>3.1995920321378768</v>
      </c>
      <c r="AT30" s="74">
        <f t="shared" si="15"/>
        <v>3.7670789130630227</v>
      </c>
      <c r="AU30" s="74">
        <f t="shared" si="15"/>
        <v>3.8053956235595159</v>
      </c>
      <c r="AV30" s="17">
        <f t="shared" si="15"/>
        <v>3.6157488171926233</v>
      </c>
      <c r="AW30" s="42">
        <f t="shared" si="14"/>
        <v>-4.9836291709795866E-2</v>
      </c>
      <c r="AX30" s="8"/>
    </row>
    <row r="31" spans="1:50" ht="20.100000000000001" customHeight="1">
      <c r="A31" s="47" t="s">
        <v>170</v>
      </c>
      <c r="B31" s="81">
        <v>289.93</v>
      </c>
      <c r="C31" s="61">
        <v>472.22</v>
      </c>
      <c r="D31" s="61">
        <v>592.9899999999999</v>
      </c>
      <c r="E31" s="61">
        <v>784.61</v>
      </c>
      <c r="F31" s="61">
        <v>815.08</v>
      </c>
      <c r="G31" s="61">
        <v>685.81</v>
      </c>
      <c r="H31" s="61">
        <v>835.75</v>
      </c>
      <c r="I31" s="61">
        <v>1080.3600000000001</v>
      </c>
      <c r="J31" s="61">
        <v>1104.81</v>
      </c>
      <c r="K31" s="61">
        <v>2594.2400000000002</v>
      </c>
      <c r="L31" s="82">
        <v>4799.7700000000004</v>
      </c>
      <c r="M31" s="42">
        <f t="shared" si="0"/>
        <v>0.85016420994202546</v>
      </c>
      <c r="O31" s="361">
        <f t="shared" si="6"/>
        <v>6.9527357851049455E-4</v>
      </c>
      <c r="P31" s="362">
        <f t="shared" si="7"/>
        <v>1.3248374972766657E-3</v>
      </c>
      <c r="Q31" s="362">
        <f t="shared" si="8"/>
        <v>4.280511157290009E-3</v>
      </c>
      <c r="R31" s="363">
        <f t="shared" si="9"/>
        <v>6.9673978381741414E-3</v>
      </c>
      <c r="T31" s="81">
        <v>85.646000000000001</v>
      </c>
      <c r="U31" s="61">
        <v>129.274</v>
      </c>
      <c r="V31" s="61">
        <v>143.28100000000001</v>
      </c>
      <c r="W31" s="61">
        <v>205.29</v>
      </c>
      <c r="X31" s="61">
        <v>208.07499999999999</v>
      </c>
      <c r="Y31" s="61">
        <v>158.77500000000001</v>
      </c>
      <c r="Z31" s="61">
        <v>214.70299999999997</v>
      </c>
      <c r="AA31" s="61">
        <v>267.55899999999997</v>
      </c>
      <c r="AB31" s="61">
        <v>279.25</v>
      </c>
      <c r="AC31" s="61">
        <v>586.61</v>
      </c>
      <c r="AD31" s="82">
        <v>1049.67</v>
      </c>
      <c r="AE31" s="42">
        <f t="shared" si="1"/>
        <v>0.78938306540972714</v>
      </c>
      <c r="AG31" s="361">
        <f t="shared" si="10"/>
        <v>7.641582019293088E-4</v>
      </c>
      <c r="AH31" s="362">
        <f t="shared" si="11"/>
        <v>1.0022116511941134E-3</v>
      </c>
      <c r="AI31" s="362">
        <f t="shared" si="12"/>
        <v>3.0365290023512213E-3</v>
      </c>
      <c r="AJ31" s="363">
        <f t="shared" si="13"/>
        <v>4.9505204519546377E-3</v>
      </c>
      <c r="AL31" s="52">
        <f t="shared" si="2"/>
        <v>2.9540233849549891</v>
      </c>
      <c r="AM31" s="74">
        <f t="shared" si="2"/>
        <v>2.7375799415526658</v>
      </c>
      <c r="AN31" s="74">
        <f t="shared" si="2"/>
        <v>2.4162464797045486</v>
      </c>
      <c r="AO31" s="74">
        <f t="shared" si="2"/>
        <v>2.616459132562674</v>
      </c>
      <c r="AP31" s="74">
        <f t="shared" si="2"/>
        <v>2.5528169014084505</v>
      </c>
      <c r="AQ31" s="74">
        <f t="shared" si="2"/>
        <v>2.3151455942608012</v>
      </c>
      <c r="AR31" s="74">
        <f t="shared" si="3"/>
        <v>2.5689859407717615</v>
      </c>
      <c r="AS31" s="74">
        <f t="shared" si="4"/>
        <v>2.4765726239401675</v>
      </c>
      <c r="AT31" s="74">
        <f t="shared" si="15"/>
        <v>2.5275839284582871</v>
      </c>
      <c r="AU31" s="74">
        <f t="shared" si="15"/>
        <v>2.2612017392376957</v>
      </c>
      <c r="AV31" s="17">
        <f t="shared" si="15"/>
        <v>2.1869172897868023</v>
      </c>
      <c r="AW31" s="42">
        <f t="shared" si="14"/>
        <v>-3.2851756728232678E-2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15632.460000000079</v>
      </c>
      <c r="C32" s="61">
        <f t="shared" si="16"/>
        <v>19175.309999999998</v>
      </c>
      <c r="D32" s="61">
        <f t="shared" si="16"/>
        <v>19791.680000000109</v>
      </c>
      <c r="E32" s="61">
        <f t="shared" si="16"/>
        <v>22295.420000000158</v>
      </c>
      <c r="F32" s="61">
        <f t="shared" si="16"/>
        <v>21681.170000000158</v>
      </c>
      <c r="G32" s="61">
        <f t="shared" si="16"/>
        <v>19861.880000000063</v>
      </c>
      <c r="H32" s="61">
        <f t="shared" si="16"/>
        <v>21790.500000000233</v>
      </c>
      <c r="I32" s="61">
        <f t="shared" si="16"/>
        <v>24346.280000000144</v>
      </c>
      <c r="J32" s="61">
        <f t="shared" si="16"/>
        <v>23962.170000000275</v>
      </c>
      <c r="K32" s="61">
        <f t="shared" ref="K32:L32" si="17">K33-SUM(K7:K31)</f>
        <v>26245.099999999977</v>
      </c>
      <c r="L32" s="82">
        <f t="shared" si="17"/>
        <v>27002.670000000042</v>
      </c>
      <c r="M32" s="42">
        <f t="shared" si="0"/>
        <v>2.8865197694048255E-2</v>
      </c>
      <c r="O32" s="361">
        <f t="shared" si="6"/>
        <v>3.7487795002663471E-2</v>
      </c>
      <c r="P32" s="370">
        <f t="shared" si="7"/>
        <v>3.8368882621148057E-2</v>
      </c>
      <c r="Q32" s="370">
        <f t="shared" si="8"/>
        <v>4.330456834147646E-2</v>
      </c>
      <c r="R32" s="363">
        <f t="shared" si="9"/>
        <v>3.9197366661929633E-2</v>
      </c>
      <c r="T32" s="81">
        <f t="shared" ref="T32:AD32" si="18">T33-SUM(T7:T31)</f>
        <v>4777.5970000000088</v>
      </c>
      <c r="U32" s="61">
        <f t="shared" si="18"/>
        <v>6077.6510000000126</v>
      </c>
      <c r="V32" s="61">
        <f t="shared" si="18"/>
        <v>6075.8300000000745</v>
      </c>
      <c r="W32" s="61">
        <f t="shared" si="18"/>
        <v>6908.3490000001038</v>
      </c>
      <c r="X32" s="61">
        <f t="shared" si="18"/>
        <v>7169.5670000000391</v>
      </c>
      <c r="Y32" s="61">
        <f t="shared" si="18"/>
        <v>7855.164000000048</v>
      </c>
      <c r="Z32" s="61">
        <f t="shared" si="18"/>
        <v>8370.0430000000051</v>
      </c>
      <c r="AA32" s="61">
        <f t="shared" si="18"/>
        <v>9693.8929999998363</v>
      </c>
      <c r="AB32" s="61">
        <f t="shared" si="18"/>
        <v>9284.7040000000852</v>
      </c>
      <c r="AC32" s="61">
        <f t="shared" si="18"/>
        <v>10313.090999999928</v>
      </c>
      <c r="AD32" s="82">
        <f t="shared" si="18"/>
        <v>9019.0080000000598</v>
      </c>
      <c r="AE32" s="42">
        <f t="shared" si="1"/>
        <v>-0.12547964523922817</v>
      </c>
      <c r="AG32" s="361">
        <f t="shared" si="10"/>
        <v>4.2627092135801632E-2</v>
      </c>
      <c r="AH32" s="370">
        <f t="shared" si="11"/>
        <v>4.9582975171409888E-2</v>
      </c>
      <c r="AI32" s="370">
        <f t="shared" si="12"/>
        <v>5.3384701804243255E-2</v>
      </c>
      <c r="AJ32" s="363">
        <f t="shared" si="13"/>
        <v>4.2536019473113251E-2</v>
      </c>
      <c r="AL32" s="52">
        <f t="shared" si="2"/>
        <v>3.0562029264747741</v>
      </c>
      <c r="AM32" s="76">
        <f t="shared" si="2"/>
        <v>3.1695190325475902</v>
      </c>
      <c r="AN32" s="76">
        <f t="shared" si="2"/>
        <v>3.0698909844945153</v>
      </c>
      <c r="AO32" s="76">
        <f t="shared" si="2"/>
        <v>3.0985507337381648</v>
      </c>
      <c r="AP32" s="76">
        <f t="shared" si="2"/>
        <v>3.3068173903899032</v>
      </c>
      <c r="AQ32" s="76">
        <f t="shared" si="2"/>
        <v>3.9548945014268657</v>
      </c>
      <c r="AR32" s="76">
        <f t="shared" si="3"/>
        <v>3.8411431587159157</v>
      </c>
      <c r="AS32" s="76">
        <f t="shared" si="4"/>
        <v>3.9816731755322698</v>
      </c>
      <c r="AT32" s="76">
        <f t="shared" si="15"/>
        <v>3.8747342164753773</v>
      </c>
      <c r="AU32" s="76">
        <f t="shared" si="15"/>
        <v>3.9295300837108398</v>
      </c>
      <c r="AV32" s="17">
        <f t="shared" si="15"/>
        <v>3.3400430401882653</v>
      </c>
      <c r="AW32" s="42">
        <f t="shared" si="14"/>
        <v>-0.15001464067324158</v>
      </c>
      <c r="AX32" s="8"/>
    </row>
    <row r="33" spans="1:50" s="6" customFormat="1" ht="26.25" customHeight="1" thickBot="1">
      <c r="A33" s="56" t="s">
        <v>34</v>
      </c>
      <c r="B33" s="84">
        <v>417001.32000000018</v>
      </c>
      <c r="C33" s="69">
        <v>439400.6</v>
      </c>
      <c r="D33" s="69">
        <v>434995.83</v>
      </c>
      <c r="E33" s="69">
        <v>459830.48000000004</v>
      </c>
      <c r="F33" s="69">
        <v>510891.09000000026</v>
      </c>
      <c r="G33" s="69">
        <v>517655.94000000006</v>
      </c>
      <c r="H33" s="69">
        <v>550862.98000000021</v>
      </c>
      <c r="I33" s="69">
        <v>596490.64999999991</v>
      </c>
      <c r="J33" s="69">
        <v>618224.89000000013</v>
      </c>
      <c r="K33" s="69">
        <v>606058.46</v>
      </c>
      <c r="L33" s="85">
        <v>688889.9</v>
      </c>
      <c r="M33" s="86">
        <f t="shared" si="0"/>
        <v>0.13667235995682672</v>
      </c>
      <c r="N33"/>
      <c r="O33" s="355">
        <f>SUM(O7:O32)</f>
        <v>1</v>
      </c>
      <c r="P33" s="359">
        <f t="shared" ref="P33:R33" si="19">SUM(P7:P32)</f>
        <v>0.99999999999999967</v>
      </c>
      <c r="Q33" s="359">
        <f t="shared" si="19"/>
        <v>1.0000000000000002</v>
      </c>
      <c r="R33" s="356">
        <f t="shared" si="19"/>
        <v>0.99999999999999978</v>
      </c>
      <c r="T33" s="99">
        <v>112078.88600000003</v>
      </c>
      <c r="U33" s="69">
        <v>121726.72900000001</v>
      </c>
      <c r="V33" s="69">
        <v>125951.17400000006</v>
      </c>
      <c r="W33" s="69">
        <v>133913.60600000009</v>
      </c>
      <c r="X33" s="69">
        <v>150778.07300000003</v>
      </c>
      <c r="Y33" s="69">
        <v>158424.62000000002</v>
      </c>
      <c r="Z33" s="69">
        <v>165647.85999999999</v>
      </c>
      <c r="AA33" s="69">
        <v>185539.34599999984</v>
      </c>
      <c r="AB33" s="69">
        <v>193201.57400000005</v>
      </c>
      <c r="AC33" s="69">
        <v>193184.38899999994</v>
      </c>
      <c r="AD33" s="85">
        <v>212032.25200000009</v>
      </c>
      <c r="AE33" s="86">
        <f t="shared" si="1"/>
        <v>9.7564110110368002E-2</v>
      </c>
      <c r="AF33"/>
      <c r="AG33" s="355">
        <f>SUM(AG7:AG32)</f>
        <v>0.99999999999999978</v>
      </c>
      <c r="AH33" s="359">
        <f t="shared" ref="AH33:AJ33" si="20">SUM(AH7:AH32)</f>
        <v>1</v>
      </c>
      <c r="AI33" s="359">
        <f t="shared" si="20"/>
        <v>0.99999999999999967</v>
      </c>
      <c r="AJ33" s="356">
        <f t="shared" si="20"/>
        <v>1</v>
      </c>
      <c r="AL33" s="72">
        <f t="shared" si="2"/>
        <v>2.687734561607622</v>
      </c>
      <c r="AM33" s="77">
        <f t="shared" si="2"/>
        <v>2.7702904593211759</v>
      </c>
      <c r="AN33" s="77">
        <f t="shared" si="2"/>
        <v>2.895457043806605</v>
      </c>
      <c r="AO33" s="77">
        <f t="shared" si="2"/>
        <v>2.9122385710490546</v>
      </c>
      <c r="AP33" s="77">
        <f t="shared" si="2"/>
        <v>2.951276229929944</v>
      </c>
      <c r="AQ33" s="77">
        <f t="shared" si="2"/>
        <v>3.0604231065135656</v>
      </c>
      <c r="AR33" s="77">
        <f t="shared" si="3"/>
        <v>3.0070610299497695</v>
      </c>
      <c r="AS33" s="77">
        <f t="shared" si="4"/>
        <v>3.1105155797496553</v>
      </c>
      <c r="AT33" s="77">
        <f t="shared" si="15"/>
        <v>3.1251018379412066</v>
      </c>
      <c r="AU33" s="77">
        <f t="shared" si="15"/>
        <v>3.1875537056276708</v>
      </c>
      <c r="AV33" s="87">
        <f t="shared" si="15"/>
        <v>3.0778830114942908</v>
      </c>
      <c r="AW33" s="86">
        <f t="shared" si="14"/>
        <v>-3.4405912577960614E-2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136</v>
      </c>
      <c r="B39" s="89">
        <v>50820.52</v>
      </c>
      <c r="C39" s="60">
        <v>48454.41</v>
      </c>
      <c r="D39" s="60">
        <v>49474.400000000001</v>
      </c>
      <c r="E39" s="60">
        <v>52499.92</v>
      </c>
      <c r="F39" s="60">
        <v>72707.61</v>
      </c>
      <c r="G39" s="60">
        <v>73145.490000000005</v>
      </c>
      <c r="H39" s="60">
        <v>88205.24</v>
      </c>
      <c r="I39" s="60">
        <v>87353.06</v>
      </c>
      <c r="J39" s="60">
        <v>84358.209999999992</v>
      </c>
      <c r="K39" s="60">
        <v>80934.37</v>
      </c>
      <c r="L39" s="80">
        <v>87471.650000000009</v>
      </c>
      <c r="M39" s="42">
        <f>(L39-K39)/K39</f>
        <v>8.0772606248742204E-2</v>
      </c>
      <c r="O39" s="361">
        <f>B39/$B$66</f>
        <v>0.25482907948123912</v>
      </c>
      <c r="P39" s="362">
        <f>G39/$G$66</f>
        <v>0.33280118259763353</v>
      </c>
      <c r="Q39" s="362">
        <f>K39/$K$66</f>
        <v>0.29838638201658635</v>
      </c>
      <c r="R39" s="363">
        <f>L39/$L$66</f>
        <v>0.31782908697168766</v>
      </c>
      <c r="T39" s="97">
        <v>12532.965</v>
      </c>
      <c r="U39" s="60">
        <v>12213.736000000001</v>
      </c>
      <c r="V39" s="60">
        <v>12278.156000000001</v>
      </c>
      <c r="W39" s="60">
        <v>12990.009</v>
      </c>
      <c r="X39" s="60">
        <v>17171.220999999998</v>
      </c>
      <c r="Y39" s="60">
        <v>17616.599000000002</v>
      </c>
      <c r="Z39" s="60">
        <v>20541.998999999996</v>
      </c>
      <c r="AA39" s="60">
        <v>20663.093000000001</v>
      </c>
      <c r="AB39" s="60">
        <v>20447.448</v>
      </c>
      <c r="AC39" s="60">
        <v>20151.398999999998</v>
      </c>
      <c r="AD39" s="80">
        <v>21714.860999999997</v>
      </c>
      <c r="AE39" s="42">
        <f t="shared" ref="AE39:AE66" si="21">(AD39-AC39)/AC39</f>
        <v>7.758577952826004E-2</v>
      </c>
      <c r="AG39" s="361">
        <f>T39/$T$66</f>
        <v>0.26727323978551881</v>
      </c>
      <c r="AH39" s="362">
        <f>Y39/$Y$66</f>
        <v>0.30096865696381009</v>
      </c>
      <c r="AI39" s="362">
        <f>AC39/$AC$66</f>
        <v>0.2744959266338447</v>
      </c>
      <c r="AJ39" s="363">
        <f>AD39/$AD$66</f>
        <v>0.30267230904056674</v>
      </c>
      <c r="AL39" s="100">
        <f t="shared" ref="AL39:AV62" si="22">(T39/B39)*10</f>
        <v>2.4661229361683037</v>
      </c>
      <c r="AM39" s="73">
        <f t="shared" si="22"/>
        <v>2.5206655080517955</v>
      </c>
      <c r="AN39" s="73">
        <f t="shared" si="22"/>
        <v>2.4817190304480703</v>
      </c>
      <c r="AO39" s="73">
        <f t="shared" si="22"/>
        <v>2.4742911989199223</v>
      </c>
      <c r="AP39" s="73">
        <f t="shared" si="22"/>
        <v>2.3616813975868549</v>
      </c>
      <c r="AQ39" s="73">
        <f t="shared" si="22"/>
        <v>2.4084327003619772</v>
      </c>
      <c r="AR39" s="73">
        <f t="shared" si="22"/>
        <v>2.3288864697834271</v>
      </c>
      <c r="AS39" s="73">
        <f t="shared" si="22"/>
        <v>2.3654687082513197</v>
      </c>
      <c r="AT39" s="73">
        <f t="shared" si="22"/>
        <v>2.4238835793220366</v>
      </c>
      <c r="AU39" s="73">
        <f t="shared" si="22"/>
        <v>2.489844425798335</v>
      </c>
      <c r="AV39" s="101">
        <f t="shared" si="22"/>
        <v>2.4825027308848062</v>
      </c>
      <c r="AW39" s="42">
        <f>(AV39-AU39)/AU39</f>
        <v>-2.9486560836726764E-3</v>
      </c>
    </row>
    <row r="40" spans="1:50" ht="20.100000000000001" customHeight="1">
      <c r="A40" s="88" t="s">
        <v>131</v>
      </c>
      <c r="B40" s="90">
        <v>41498.42</v>
      </c>
      <c r="C40" s="61">
        <v>39914.6</v>
      </c>
      <c r="D40" s="61">
        <v>41465.19</v>
      </c>
      <c r="E40" s="61">
        <v>49363.9</v>
      </c>
      <c r="F40" s="61">
        <v>42182.19</v>
      </c>
      <c r="G40" s="61">
        <v>45868.41</v>
      </c>
      <c r="H40" s="61">
        <v>49666.81</v>
      </c>
      <c r="I40" s="61">
        <v>52712.84</v>
      </c>
      <c r="J40" s="61">
        <v>53566.460000000006</v>
      </c>
      <c r="K40" s="61">
        <v>54512.439999999995</v>
      </c>
      <c r="L40" s="82">
        <v>65409.94999999999</v>
      </c>
      <c r="M40" s="42">
        <f t="shared" ref="M40:M66" si="23">(L40-K40)/K40</f>
        <v>0.19990868139455867</v>
      </c>
      <c r="O40" s="361">
        <f t="shared" ref="O40:O65" si="24">B40/$B$66</f>
        <v>0.20808532003462074</v>
      </c>
      <c r="P40" s="362">
        <f t="shared" ref="P40:P65" si="25">G40/$G$66</f>
        <v>0.20869449492884826</v>
      </c>
      <c r="Q40" s="362">
        <f t="shared" ref="Q40:Q65" si="26">K40/$K$66</f>
        <v>0.20097481139960985</v>
      </c>
      <c r="R40" s="363">
        <f t="shared" ref="R40:R65" si="27">L40/$L$66</f>
        <v>0.23766768647171668</v>
      </c>
      <c r="T40" s="97">
        <v>9589.4100000000017</v>
      </c>
      <c r="U40" s="61">
        <v>9454.6360000000004</v>
      </c>
      <c r="V40" s="61">
        <v>9610.8979999999992</v>
      </c>
      <c r="W40" s="61">
        <v>9922.8850000000002</v>
      </c>
      <c r="X40" s="61">
        <v>10448.807000000001</v>
      </c>
      <c r="Y40" s="61">
        <v>11459.848999999998</v>
      </c>
      <c r="Z40" s="61">
        <v>12069.942999999999</v>
      </c>
      <c r="AA40" s="61">
        <v>13433.061999999998</v>
      </c>
      <c r="AB40" s="61">
        <v>12501.922</v>
      </c>
      <c r="AC40" s="61">
        <v>12468.708999999999</v>
      </c>
      <c r="AD40" s="82">
        <v>14159.213000000002</v>
      </c>
      <c r="AE40" s="42">
        <f t="shared" si="21"/>
        <v>0.13557971398642818</v>
      </c>
      <c r="AG40" s="361">
        <f t="shared" ref="AG40:AG65" si="28">T40/$T$66</f>
        <v>0.20450010658544507</v>
      </c>
      <c r="AH40" s="362">
        <f t="shared" ref="AH40:AH65" si="29">Y40/$Y$66</f>
        <v>0.19578440552220441</v>
      </c>
      <c r="AI40" s="362">
        <f t="shared" ref="AI40:AI65" si="30">AC40/$AC$66</f>
        <v>0.16984477508895335</v>
      </c>
      <c r="AJ40" s="363">
        <f t="shared" ref="AJ40:AJ65" si="31">AD40/$AD$66</f>
        <v>0.1973580071687869</v>
      </c>
      <c r="AL40" s="102">
        <f t="shared" si="22"/>
        <v>2.3107891818531892</v>
      </c>
      <c r="AM40" s="74">
        <f t="shared" si="22"/>
        <v>2.3687162091064424</v>
      </c>
      <c r="AN40" s="74">
        <f t="shared" si="22"/>
        <v>2.3178232150871607</v>
      </c>
      <c r="AO40" s="74">
        <f t="shared" si="22"/>
        <v>2.0101501299532654</v>
      </c>
      <c r="AP40" s="74">
        <f t="shared" si="22"/>
        <v>2.4770660318964</v>
      </c>
      <c r="AQ40" s="74">
        <f t="shared" si="22"/>
        <v>2.4984186284198637</v>
      </c>
      <c r="AR40" s="74">
        <f t="shared" si="22"/>
        <v>2.4301828524924391</v>
      </c>
      <c r="AS40" s="74">
        <f t="shared" si="22"/>
        <v>2.5483472338048947</v>
      </c>
      <c r="AT40" s="74">
        <f t="shared" si="22"/>
        <v>2.3339085689067374</v>
      </c>
      <c r="AU40" s="74">
        <f t="shared" si="22"/>
        <v>2.2873144185070418</v>
      </c>
      <c r="AV40" s="103">
        <f t="shared" si="22"/>
        <v>2.1646879412077218</v>
      </c>
      <c r="AW40" s="42">
        <f t="shared" ref="AW40:AW66" si="32">(AV40-AU40)/AU40</f>
        <v>-5.3611552616959317E-2</v>
      </c>
    </row>
    <row r="41" spans="1:50" ht="20.100000000000001" customHeight="1">
      <c r="A41" s="88" t="s">
        <v>142</v>
      </c>
      <c r="B41" s="90">
        <v>5990.7400000000007</v>
      </c>
      <c r="C41" s="61">
        <v>9352.34</v>
      </c>
      <c r="D41" s="61">
        <v>8234.07</v>
      </c>
      <c r="E41" s="61">
        <v>12706.16</v>
      </c>
      <c r="F41" s="61">
        <v>12698.16</v>
      </c>
      <c r="G41" s="61">
        <v>15173</v>
      </c>
      <c r="H41" s="61">
        <v>17139.370000000003</v>
      </c>
      <c r="I41" s="61">
        <v>22101.809999999998</v>
      </c>
      <c r="J41" s="61">
        <v>23772.45</v>
      </c>
      <c r="K41" s="61">
        <v>22785.32</v>
      </c>
      <c r="L41" s="82">
        <v>32766.420000000002</v>
      </c>
      <c r="M41" s="42">
        <f t="shared" si="23"/>
        <v>0.43804958631259083</v>
      </c>
      <c r="O41" s="361">
        <f t="shared" si="24"/>
        <v>3.0039337645727332E-2</v>
      </c>
      <c r="P41" s="362">
        <f t="shared" si="25"/>
        <v>6.9034910334921443E-2</v>
      </c>
      <c r="Q41" s="362">
        <f t="shared" si="26"/>
        <v>8.4004227102653248E-2</v>
      </c>
      <c r="R41" s="363">
        <f t="shared" si="27"/>
        <v>0.11905710423812567</v>
      </c>
      <c r="T41" s="97">
        <v>1414.2950000000001</v>
      </c>
      <c r="U41" s="61">
        <v>2569.1800000000003</v>
      </c>
      <c r="V41" s="61">
        <v>2255.806</v>
      </c>
      <c r="W41" s="61">
        <v>3451.5690000000004</v>
      </c>
      <c r="X41" s="61">
        <v>3072.3739999999998</v>
      </c>
      <c r="Y41" s="61">
        <v>3952.7710000000002</v>
      </c>
      <c r="Z41" s="61">
        <v>4132.1329999999998</v>
      </c>
      <c r="AA41" s="61">
        <v>5615.9650000000001</v>
      </c>
      <c r="AB41" s="61">
        <v>6268.9380000000001</v>
      </c>
      <c r="AC41" s="61">
        <v>5867.1059999999998</v>
      </c>
      <c r="AD41" s="82">
        <v>7494.0380000000005</v>
      </c>
      <c r="AE41" s="42">
        <f t="shared" si="21"/>
        <v>0.27729718876734133</v>
      </c>
      <c r="AG41" s="361">
        <f t="shared" si="28"/>
        <v>3.0160716690939483E-2</v>
      </c>
      <c r="AH41" s="362">
        <f t="shared" si="29"/>
        <v>6.7530638527646361E-2</v>
      </c>
      <c r="AI41" s="362">
        <f t="shared" si="30"/>
        <v>7.9919845670714487E-2</v>
      </c>
      <c r="AJ41" s="363">
        <f t="shared" si="31"/>
        <v>0.10445555168406333</v>
      </c>
      <c r="AL41" s="102">
        <f t="shared" si="22"/>
        <v>2.3608018375025455</v>
      </c>
      <c r="AM41" s="74">
        <f t="shared" si="22"/>
        <v>2.747098587091573</v>
      </c>
      <c r="AN41" s="74">
        <f t="shared" si="22"/>
        <v>2.739600222004428</v>
      </c>
      <c r="AO41" s="74">
        <f t="shared" si="22"/>
        <v>2.7164532793542664</v>
      </c>
      <c r="AP41" s="74">
        <f t="shared" si="22"/>
        <v>2.4195426738992105</v>
      </c>
      <c r="AQ41" s="74">
        <f t="shared" si="22"/>
        <v>2.6051347788835431</v>
      </c>
      <c r="AR41" s="74">
        <f t="shared" si="22"/>
        <v>2.4109013341797274</v>
      </c>
      <c r="AS41" s="74">
        <f t="shared" si="22"/>
        <v>2.5409525283223413</v>
      </c>
      <c r="AT41" s="74">
        <f t="shared" si="22"/>
        <v>2.6370601263226972</v>
      </c>
      <c r="AU41" s="74">
        <f t="shared" si="22"/>
        <v>2.5749500116741828</v>
      </c>
      <c r="AV41" s="103">
        <f t="shared" si="22"/>
        <v>2.2871091806794883</v>
      </c>
      <c r="AW41" s="42">
        <f t="shared" si="32"/>
        <v>-0.11178501706429086</v>
      </c>
    </row>
    <row r="42" spans="1:50" ht="20.100000000000001" customHeight="1">
      <c r="A42" s="88" t="s">
        <v>140</v>
      </c>
      <c r="B42" s="90">
        <v>16123.14</v>
      </c>
      <c r="C42" s="61">
        <v>15579.06</v>
      </c>
      <c r="D42" s="61">
        <v>13660.54</v>
      </c>
      <c r="E42" s="61">
        <v>11550.34</v>
      </c>
      <c r="F42" s="61">
        <v>10961.36</v>
      </c>
      <c r="G42" s="61">
        <v>9605.380000000001</v>
      </c>
      <c r="H42" s="61">
        <v>13493.509999999998</v>
      </c>
      <c r="I42" s="61">
        <v>13090.73</v>
      </c>
      <c r="J42" s="61">
        <v>12935.029999999999</v>
      </c>
      <c r="K42" s="61">
        <v>15476.259999999998</v>
      </c>
      <c r="L42" s="82">
        <v>18164.86</v>
      </c>
      <c r="M42" s="42">
        <f t="shared" si="23"/>
        <v>0.17372414265462086</v>
      </c>
      <c r="O42" s="361">
        <f t="shared" si="24"/>
        <v>8.0846180333202927E-2</v>
      </c>
      <c r="P42" s="362">
        <f t="shared" si="25"/>
        <v>4.3703061163438202E-2</v>
      </c>
      <c r="Q42" s="362">
        <f t="shared" si="26"/>
        <v>5.7057406248396253E-2</v>
      </c>
      <c r="R42" s="363">
        <f t="shared" si="27"/>
        <v>6.6002194639846509E-2</v>
      </c>
      <c r="T42" s="97">
        <v>3928.2290000000003</v>
      </c>
      <c r="U42" s="61">
        <v>3579.5219999999999</v>
      </c>
      <c r="V42" s="61">
        <v>3422.8569999999995</v>
      </c>
      <c r="W42" s="61">
        <v>3122.3870000000002</v>
      </c>
      <c r="X42" s="61">
        <v>3013.0709999999999</v>
      </c>
      <c r="Y42" s="61">
        <v>2547.808</v>
      </c>
      <c r="Z42" s="61">
        <v>3615.0730000000003</v>
      </c>
      <c r="AA42" s="61">
        <v>3149.2930000000001</v>
      </c>
      <c r="AB42" s="61">
        <v>3143.614</v>
      </c>
      <c r="AC42" s="61">
        <v>4236.0210000000006</v>
      </c>
      <c r="AD42" s="82">
        <v>4994.018</v>
      </c>
      <c r="AE42" s="42">
        <f t="shared" si="21"/>
        <v>0.17894080317354405</v>
      </c>
      <c r="AG42" s="361">
        <f t="shared" si="28"/>
        <v>8.3771916019028933E-2</v>
      </c>
      <c r="AH42" s="362">
        <f t="shared" si="29"/>
        <v>4.3527717918858851E-2</v>
      </c>
      <c r="AI42" s="362">
        <f t="shared" si="30"/>
        <v>5.7701726298775867E-2</v>
      </c>
      <c r="AJ42" s="363">
        <f t="shared" si="31"/>
        <v>6.9609055266352068E-2</v>
      </c>
      <c r="AL42" s="102">
        <f t="shared" si="22"/>
        <v>2.4363920427410544</v>
      </c>
      <c r="AM42" s="74">
        <f t="shared" si="22"/>
        <v>2.2976495372634806</v>
      </c>
      <c r="AN42" s="74">
        <f t="shared" si="22"/>
        <v>2.5056527780014548</v>
      </c>
      <c r="AO42" s="74">
        <f t="shared" si="22"/>
        <v>2.7032857907213121</v>
      </c>
      <c r="AP42" s="74">
        <f t="shared" si="22"/>
        <v>2.7488112788924002</v>
      </c>
      <c r="AQ42" s="74">
        <f t="shared" si="22"/>
        <v>2.6524801725699554</v>
      </c>
      <c r="AR42" s="74">
        <f t="shared" si="22"/>
        <v>2.679119813895718</v>
      </c>
      <c r="AS42" s="74">
        <f t="shared" si="22"/>
        <v>2.4057428424541643</v>
      </c>
      <c r="AT42" s="74">
        <f t="shared" si="22"/>
        <v>2.4303105597745041</v>
      </c>
      <c r="AU42" s="74">
        <f t="shared" si="22"/>
        <v>2.7371089656028014</v>
      </c>
      <c r="AV42" s="103">
        <f t="shared" si="22"/>
        <v>2.7492741479978378</v>
      </c>
      <c r="AW42" s="42">
        <f t="shared" si="32"/>
        <v>4.444537118513006E-3</v>
      </c>
    </row>
    <row r="43" spans="1:50" ht="20.100000000000001" customHeight="1">
      <c r="A43" s="88" t="s">
        <v>138</v>
      </c>
      <c r="B43" s="90">
        <v>22646.340000000004</v>
      </c>
      <c r="C43" s="61">
        <v>20925.02</v>
      </c>
      <c r="D43" s="61">
        <v>11104.12</v>
      </c>
      <c r="E43" s="61">
        <v>12561.18</v>
      </c>
      <c r="F43" s="61">
        <v>14970.64</v>
      </c>
      <c r="G43" s="61">
        <v>15219.989999999998</v>
      </c>
      <c r="H43" s="61">
        <v>16095.98</v>
      </c>
      <c r="I43" s="61">
        <v>16404.64</v>
      </c>
      <c r="J43" s="61">
        <v>15510.66</v>
      </c>
      <c r="K43" s="61">
        <v>15587.28</v>
      </c>
      <c r="L43" s="82">
        <v>13421.83</v>
      </c>
      <c r="M43" s="42">
        <f t="shared" si="23"/>
        <v>-0.13892417407013929</v>
      </c>
      <c r="O43" s="361">
        <f t="shared" si="24"/>
        <v>0.11355542949617922</v>
      </c>
      <c r="P43" s="362">
        <f t="shared" si="25"/>
        <v>6.9248707898793976E-2</v>
      </c>
      <c r="Q43" s="362">
        <f t="shared" si="26"/>
        <v>5.7466711419134994E-2</v>
      </c>
      <c r="R43" s="363">
        <f t="shared" si="27"/>
        <v>4.8768349223882325E-2</v>
      </c>
      <c r="T43" s="97">
        <v>4711.1579999999994</v>
      </c>
      <c r="U43" s="61">
        <v>4871.0130000000008</v>
      </c>
      <c r="V43" s="61">
        <v>3137.123</v>
      </c>
      <c r="W43" s="61">
        <v>3415.7889999999998</v>
      </c>
      <c r="X43" s="61">
        <v>4506.7190000000001</v>
      </c>
      <c r="Y43" s="61">
        <v>4654.5489999999991</v>
      </c>
      <c r="Z43" s="61">
        <v>5131.2510000000002</v>
      </c>
      <c r="AA43" s="61">
        <v>5566.9859999999999</v>
      </c>
      <c r="AB43" s="61">
        <v>5120.9580000000005</v>
      </c>
      <c r="AC43" s="61">
        <v>5195.6839999999993</v>
      </c>
      <c r="AD43" s="82">
        <v>4643.634</v>
      </c>
      <c r="AE43" s="42">
        <f t="shared" si="21"/>
        <v>-0.1062516504083003</v>
      </c>
      <c r="AG43" s="361">
        <f t="shared" si="28"/>
        <v>0.10046836178042987</v>
      </c>
      <c r="AH43" s="362">
        <f t="shared" si="29"/>
        <v>7.9520079971295524E-2</v>
      </c>
      <c r="AI43" s="362">
        <f t="shared" si="30"/>
        <v>7.077394944522912E-2</v>
      </c>
      <c r="AJ43" s="363">
        <f t="shared" si="31"/>
        <v>6.4725232416605535E-2</v>
      </c>
      <c r="AL43" s="102">
        <f t="shared" si="22"/>
        <v>2.0803176142370021</v>
      </c>
      <c r="AM43" s="74">
        <f t="shared" si="22"/>
        <v>2.3278415026604518</v>
      </c>
      <c r="AN43" s="74">
        <f t="shared" si="22"/>
        <v>2.8251883084836975</v>
      </c>
      <c r="AO43" s="74">
        <f t="shared" si="22"/>
        <v>2.7193217516188763</v>
      </c>
      <c r="AP43" s="74">
        <f t="shared" si="22"/>
        <v>3.0103716340784366</v>
      </c>
      <c r="AQ43" s="74">
        <f t="shared" si="22"/>
        <v>3.0581813785685794</v>
      </c>
      <c r="AR43" s="74">
        <f t="shared" si="22"/>
        <v>3.1879084094289385</v>
      </c>
      <c r="AS43" s="74">
        <f t="shared" si="22"/>
        <v>3.3935435340245199</v>
      </c>
      <c r="AT43" s="74">
        <f t="shared" si="22"/>
        <v>3.3015732405971123</v>
      </c>
      <c r="AU43" s="74">
        <f t="shared" si="22"/>
        <v>3.3332845756283325</v>
      </c>
      <c r="AV43" s="103">
        <f t="shared" si="22"/>
        <v>3.4597621933819758</v>
      </c>
      <c r="AW43" s="42">
        <f t="shared" si="32"/>
        <v>3.7943840342465195E-2</v>
      </c>
    </row>
    <row r="44" spans="1:50" ht="20.100000000000001" customHeight="1">
      <c r="A44" s="88" t="s">
        <v>137</v>
      </c>
      <c r="B44" s="90">
        <v>10786.78</v>
      </c>
      <c r="C44" s="61">
        <v>9301.42</v>
      </c>
      <c r="D44" s="61">
        <v>8919.43</v>
      </c>
      <c r="E44" s="61">
        <v>8869.6</v>
      </c>
      <c r="F44" s="61">
        <v>8829.77</v>
      </c>
      <c r="G44" s="61">
        <v>9301.42</v>
      </c>
      <c r="H44" s="61">
        <v>11379.93</v>
      </c>
      <c r="I44" s="61">
        <v>10489.5</v>
      </c>
      <c r="J44" s="61">
        <v>12227.240000000002</v>
      </c>
      <c r="K44" s="61">
        <v>10852.11</v>
      </c>
      <c r="L44" s="82">
        <v>13674.42</v>
      </c>
      <c r="M44" s="42">
        <f t="shared" si="23"/>
        <v>0.26007016147090284</v>
      </c>
      <c r="O44" s="361">
        <f t="shared" si="24"/>
        <v>5.4088097051479225E-2</v>
      </c>
      <c r="P44" s="362">
        <f t="shared" si="25"/>
        <v>4.2320088030544066E-2</v>
      </c>
      <c r="Q44" s="362">
        <f t="shared" si="26"/>
        <v>4.0009230196590362E-2</v>
      </c>
      <c r="R44" s="363">
        <f t="shared" si="27"/>
        <v>4.9686137433870112E-2</v>
      </c>
      <c r="T44" s="97">
        <v>2665.009</v>
      </c>
      <c r="U44" s="61">
        <v>2367.105</v>
      </c>
      <c r="V44" s="61">
        <v>2273.9340000000002</v>
      </c>
      <c r="W44" s="61">
        <v>2348.0790000000002</v>
      </c>
      <c r="X44" s="61">
        <v>2415.6260000000002</v>
      </c>
      <c r="Y44" s="61">
        <v>2670.4580000000001</v>
      </c>
      <c r="Z44" s="61">
        <v>3210.0830000000001</v>
      </c>
      <c r="AA44" s="61">
        <v>3177.9269999999997</v>
      </c>
      <c r="AB44" s="61">
        <v>3479.9870000000001</v>
      </c>
      <c r="AC44" s="61">
        <v>3289.4090000000006</v>
      </c>
      <c r="AD44" s="82">
        <v>4035.326</v>
      </c>
      <c r="AE44" s="42">
        <f t="shared" si="21"/>
        <v>0.22676322707209695</v>
      </c>
      <c r="AG44" s="361">
        <f t="shared" si="28"/>
        <v>5.6832967257753116E-2</v>
      </c>
      <c r="AH44" s="362">
        <f t="shared" si="29"/>
        <v>4.5623117023794561E-2</v>
      </c>
      <c r="AI44" s="362">
        <f t="shared" si="30"/>
        <v>4.4807279709597768E-2</v>
      </c>
      <c r="AJ44" s="363">
        <f t="shared" si="31"/>
        <v>5.6246339230604986E-2</v>
      </c>
      <c r="AL44" s="102">
        <f t="shared" si="22"/>
        <v>2.470625154123844</v>
      </c>
      <c r="AM44" s="74">
        <f t="shared" si="22"/>
        <v>2.5448856196150693</v>
      </c>
      <c r="AN44" s="74">
        <f t="shared" si="22"/>
        <v>2.5494162743583395</v>
      </c>
      <c r="AO44" s="74">
        <f t="shared" si="22"/>
        <v>2.6473335888878866</v>
      </c>
      <c r="AP44" s="74">
        <f t="shared" si="22"/>
        <v>2.7357745445238097</v>
      </c>
      <c r="AQ44" s="74">
        <f t="shared" si="22"/>
        <v>2.8710218439765112</v>
      </c>
      <c r="AR44" s="74">
        <f t="shared" si="22"/>
        <v>2.8208284233734302</v>
      </c>
      <c r="AS44" s="74">
        <f t="shared" si="22"/>
        <v>3.0296267696267694</v>
      </c>
      <c r="AT44" s="74">
        <f t="shared" si="22"/>
        <v>2.8460936401019361</v>
      </c>
      <c r="AU44" s="74">
        <f t="shared" si="22"/>
        <v>3.0311239012505404</v>
      </c>
      <c r="AV44" s="103">
        <f t="shared" si="22"/>
        <v>2.9510034063601962</v>
      </c>
      <c r="AW44" s="42">
        <f t="shared" si="32"/>
        <v>-2.6432603054361847E-2</v>
      </c>
    </row>
    <row r="45" spans="1:50" ht="20.100000000000001" customHeight="1">
      <c r="A45" s="88" t="s">
        <v>147</v>
      </c>
      <c r="B45" s="90">
        <v>9644.7499999999982</v>
      </c>
      <c r="C45" s="61">
        <v>8360.25</v>
      </c>
      <c r="D45" s="61">
        <v>10696.189999999999</v>
      </c>
      <c r="E45" s="61">
        <v>9381.86</v>
      </c>
      <c r="F45" s="61">
        <v>10565.119999999999</v>
      </c>
      <c r="G45" s="61">
        <v>10626.91</v>
      </c>
      <c r="H45" s="61">
        <v>9327.66</v>
      </c>
      <c r="I45" s="61">
        <v>10264.869999999999</v>
      </c>
      <c r="J45" s="61">
        <v>9598.2400000000016</v>
      </c>
      <c r="K45" s="61">
        <v>9110.01</v>
      </c>
      <c r="L45" s="82">
        <v>10385.89</v>
      </c>
      <c r="M45" s="42">
        <f t="shared" si="23"/>
        <v>0.14005253561741415</v>
      </c>
      <c r="O45" s="361">
        <f t="shared" si="24"/>
        <v>4.8361621729306997E-2</v>
      </c>
      <c r="P45" s="362">
        <f t="shared" si="25"/>
        <v>4.8350871876839126E-2</v>
      </c>
      <c r="Q45" s="362">
        <f t="shared" si="26"/>
        <v>3.3586508723486966E-2</v>
      </c>
      <c r="R45" s="363">
        <f t="shared" si="27"/>
        <v>3.773723184698563E-2</v>
      </c>
      <c r="T45" s="97">
        <v>2482.8829999999998</v>
      </c>
      <c r="U45" s="61">
        <v>2328.29</v>
      </c>
      <c r="V45" s="61">
        <v>2984.8430000000003</v>
      </c>
      <c r="W45" s="61">
        <v>2545.1880000000001</v>
      </c>
      <c r="X45" s="61">
        <v>3041.165</v>
      </c>
      <c r="Y45" s="61">
        <v>3068.0640000000003</v>
      </c>
      <c r="Z45" s="61">
        <v>2978.3679999999999</v>
      </c>
      <c r="AA45" s="61">
        <v>3489.8919999999998</v>
      </c>
      <c r="AB45" s="61">
        <v>3243.6170000000002</v>
      </c>
      <c r="AC45" s="61">
        <v>3217.9490000000005</v>
      </c>
      <c r="AD45" s="82">
        <v>3546.4820000000004</v>
      </c>
      <c r="AE45" s="42">
        <f t="shared" si="21"/>
        <v>0.10209391137025474</v>
      </c>
      <c r="AG45" s="361">
        <f t="shared" si="28"/>
        <v>5.294901752445557E-2</v>
      </c>
      <c r="AH45" s="362">
        <f t="shared" si="29"/>
        <v>5.2415968687203184E-2</v>
      </c>
      <c r="AI45" s="362">
        <f t="shared" si="30"/>
        <v>4.3833874393309082E-2</v>
      </c>
      <c r="AJ45" s="363">
        <f t="shared" si="31"/>
        <v>4.9432593462643282E-2</v>
      </c>
      <c r="AL45" s="102">
        <f t="shared" si="22"/>
        <v>2.5743362969491179</v>
      </c>
      <c r="AM45" s="74">
        <f t="shared" si="22"/>
        <v>2.7849526030920129</v>
      </c>
      <c r="AN45" s="74">
        <f t="shared" si="22"/>
        <v>2.7905665475276713</v>
      </c>
      <c r="AO45" s="74">
        <f t="shared" si="22"/>
        <v>2.7128820937426052</v>
      </c>
      <c r="AP45" s="74">
        <f t="shared" si="22"/>
        <v>2.8784954643203298</v>
      </c>
      <c r="AQ45" s="74">
        <f t="shared" si="22"/>
        <v>2.8870706536519086</v>
      </c>
      <c r="AR45" s="74">
        <f t="shared" si="22"/>
        <v>3.1930494893681804</v>
      </c>
      <c r="AS45" s="74">
        <f t="shared" si="22"/>
        <v>3.3998404266201132</v>
      </c>
      <c r="AT45" s="74">
        <f t="shared" si="22"/>
        <v>3.3793872626648214</v>
      </c>
      <c r="AU45" s="74">
        <f t="shared" si="22"/>
        <v>3.5323221379559411</v>
      </c>
      <c r="AV45" s="103">
        <f t="shared" si="22"/>
        <v>3.4147116905724983</v>
      </c>
      <c r="AW45" s="42">
        <f t="shared" si="32"/>
        <v>-3.3295504427436139E-2</v>
      </c>
    </row>
    <row r="46" spans="1:50" ht="20.100000000000001" customHeight="1">
      <c r="A46" s="88" t="s">
        <v>144</v>
      </c>
      <c r="B46" s="90">
        <v>6256.7400000000007</v>
      </c>
      <c r="C46" s="61">
        <v>8525.7100000000009</v>
      </c>
      <c r="D46" s="61">
        <v>3111.58</v>
      </c>
      <c r="E46" s="61">
        <v>2890.39</v>
      </c>
      <c r="F46" s="61">
        <v>3009.5900000000006</v>
      </c>
      <c r="G46" s="61">
        <v>2981.12</v>
      </c>
      <c r="H46" s="61">
        <v>4106.37</v>
      </c>
      <c r="I46" s="61">
        <v>7927.8900000000021</v>
      </c>
      <c r="J46" s="61">
        <v>6792.5899999999992</v>
      </c>
      <c r="K46" s="61">
        <v>6620.2600000000011</v>
      </c>
      <c r="L46" s="82">
        <v>10700.71</v>
      </c>
      <c r="M46" s="42">
        <f t="shared" si="23"/>
        <v>0.61635796781395247</v>
      </c>
      <c r="O46" s="361">
        <f t="shared" si="24"/>
        <v>3.1373140116501136E-2</v>
      </c>
      <c r="P46" s="362">
        <f t="shared" si="25"/>
        <v>1.356365596109148E-2</v>
      </c>
      <c r="Q46" s="362">
        <f t="shared" si="26"/>
        <v>2.4407373893305481E-2</v>
      </c>
      <c r="R46" s="363">
        <f t="shared" si="27"/>
        <v>3.8881133364339272E-2</v>
      </c>
      <c r="T46" s="97">
        <v>1213.577</v>
      </c>
      <c r="U46" s="61">
        <v>1256.624</v>
      </c>
      <c r="V46" s="61">
        <v>938.33400000000006</v>
      </c>
      <c r="W46" s="61">
        <v>898.43</v>
      </c>
      <c r="X46" s="61">
        <v>1298.8689999999999</v>
      </c>
      <c r="Y46" s="61">
        <v>1339.5490000000002</v>
      </c>
      <c r="Z46" s="61">
        <v>1858.0559999999998</v>
      </c>
      <c r="AA46" s="61">
        <v>2532.8609999999994</v>
      </c>
      <c r="AB46" s="61">
        <v>2537.7370000000001</v>
      </c>
      <c r="AC46" s="61">
        <v>2079.248</v>
      </c>
      <c r="AD46" s="82">
        <v>3522.9070000000002</v>
      </c>
      <c r="AE46" s="42">
        <f t="shared" si="21"/>
        <v>0.6943178495302148</v>
      </c>
      <c r="AG46" s="361">
        <f t="shared" si="28"/>
        <v>2.5880281044365048E-2</v>
      </c>
      <c r="AH46" s="362">
        <f t="shared" si="29"/>
        <v>2.2885363029902357E-2</v>
      </c>
      <c r="AI46" s="362">
        <f t="shared" si="30"/>
        <v>2.832285274394936E-2</v>
      </c>
      <c r="AJ46" s="363">
        <f t="shared" si="31"/>
        <v>4.9103993630222914E-2</v>
      </c>
      <c r="AL46" s="102">
        <f t="shared" si="22"/>
        <v>1.9396315013889021</v>
      </c>
      <c r="AM46" s="74">
        <f t="shared" si="22"/>
        <v>1.4739229929237563</v>
      </c>
      <c r="AN46" s="74">
        <f t="shared" si="22"/>
        <v>3.0156190745537641</v>
      </c>
      <c r="AO46" s="74">
        <f t="shared" si="22"/>
        <v>3.1083348613854875</v>
      </c>
      <c r="AP46" s="74">
        <f t="shared" si="22"/>
        <v>4.3157672639794775</v>
      </c>
      <c r="AQ46" s="74">
        <f t="shared" si="22"/>
        <v>4.4934420620437967</v>
      </c>
      <c r="AR46" s="74">
        <f t="shared" si="22"/>
        <v>4.5248138867174656</v>
      </c>
      <c r="AS46" s="74">
        <f t="shared" si="22"/>
        <v>3.1948740459315133</v>
      </c>
      <c r="AT46" s="74">
        <f t="shared" si="22"/>
        <v>3.7360373583566804</v>
      </c>
      <c r="AU46" s="74">
        <f t="shared" si="22"/>
        <v>3.1407346539259784</v>
      </c>
      <c r="AV46" s="103">
        <f t="shared" si="22"/>
        <v>3.2922179930116791</v>
      </c>
      <c r="AW46" s="42">
        <f t="shared" si="32"/>
        <v>4.823181700381584E-2</v>
      </c>
    </row>
    <row r="47" spans="1:50" ht="20.100000000000001" customHeight="1">
      <c r="A47" s="88" t="s">
        <v>143</v>
      </c>
      <c r="B47" s="90">
        <v>8323.7099999999991</v>
      </c>
      <c r="C47" s="61">
        <v>5352.1100000000006</v>
      </c>
      <c r="D47" s="61">
        <v>4281</v>
      </c>
      <c r="E47" s="61">
        <v>5005.66</v>
      </c>
      <c r="F47" s="61">
        <v>7220.1200000000008</v>
      </c>
      <c r="G47" s="61">
        <v>5358.42</v>
      </c>
      <c r="H47" s="61">
        <v>5756.2000000000007</v>
      </c>
      <c r="I47" s="61">
        <v>4394.78</v>
      </c>
      <c r="J47" s="61">
        <v>6189.3500000000013</v>
      </c>
      <c r="K47" s="61">
        <v>4147.7099999999991</v>
      </c>
      <c r="L47" s="82">
        <v>5442.68</v>
      </c>
      <c r="M47" s="42">
        <f t="shared" si="23"/>
        <v>0.31221324538118661</v>
      </c>
      <c r="O47" s="361">
        <f t="shared" si="24"/>
        <v>4.1737537458664035E-2</v>
      </c>
      <c r="P47" s="362">
        <f t="shared" si="25"/>
        <v>2.4380020051199484E-2</v>
      </c>
      <c r="Q47" s="362">
        <f t="shared" si="26"/>
        <v>1.5291651501754015E-2</v>
      </c>
      <c r="R47" s="363">
        <f t="shared" si="27"/>
        <v>1.977603046334515E-2</v>
      </c>
      <c r="T47" s="97">
        <v>1663.355</v>
      </c>
      <c r="U47" s="61">
        <v>1339.6150000000002</v>
      </c>
      <c r="V47" s="61">
        <v>1256.5290000000002</v>
      </c>
      <c r="W47" s="61">
        <v>1312.925</v>
      </c>
      <c r="X47" s="61">
        <v>1947.289</v>
      </c>
      <c r="Y47" s="61">
        <v>1690</v>
      </c>
      <c r="Z47" s="61">
        <v>1850.433</v>
      </c>
      <c r="AA47" s="61">
        <v>1710.9989999999998</v>
      </c>
      <c r="AB47" s="61">
        <v>2290.6329999999998</v>
      </c>
      <c r="AC47" s="61">
        <v>1761.768</v>
      </c>
      <c r="AD47" s="82">
        <v>2168.8290000000002</v>
      </c>
      <c r="AE47" s="42">
        <f t="shared" si="21"/>
        <v>0.23105255629572119</v>
      </c>
      <c r="AG47" s="361">
        <f t="shared" si="28"/>
        <v>3.5472075423767777E-2</v>
      </c>
      <c r="AH47" s="362">
        <f t="shared" si="29"/>
        <v>2.8872600793651428E-2</v>
      </c>
      <c r="AI47" s="362">
        <f t="shared" si="30"/>
        <v>2.3998241495484029E-2</v>
      </c>
      <c r="AJ47" s="363">
        <f t="shared" si="31"/>
        <v>3.0230194950091712E-2</v>
      </c>
      <c r="AL47" s="102">
        <f t="shared" si="22"/>
        <v>1.9983336757287318</v>
      </c>
      <c r="AM47" s="74">
        <f t="shared" si="22"/>
        <v>2.5029661199041127</v>
      </c>
      <c r="AN47" s="74">
        <f t="shared" si="22"/>
        <v>2.935129642606868</v>
      </c>
      <c r="AO47" s="74">
        <f t="shared" si="22"/>
        <v>2.6228808988225327</v>
      </c>
      <c r="AP47" s="74">
        <f t="shared" si="22"/>
        <v>2.6970313512794797</v>
      </c>
      <c r="AQ47" s="74">
        <f t="shared" si="22"/>
        <v>3.1539147733846917</v>
      </c>
      <c r="AR47" s="74">
        <f t="shared" si="22"/>
        <v>3.214678086237448</v>
      </c>
      <c r="AS47" s="74">
        <f t="shared" si="22"/>
        <v>3.8932529045822539</v>
      </c>
      <c r="AT47" s="74">
        <f t="shared" si="22"/>
        <v>3.7009265916453256</v>
      </c>
      <c r="AU47" s="74">
        <f t="shared" si="22"/>
        <v>4.2475679350774289</v>
      </c>
      <c r="AV47" s="103">
        <f t="shared" si="22"/>
        <v>3.9848548876656356</v>
      </c>
      <c r="AW47" s="42">
        <f t="shared" si="32"/>
        <v>-6.1850228513650449E-2</v>
      </c>
    </row>
    <row r="48" spans="1:50" ht="20.100000000000001" customHeight="1">
      <c r="A48" s="88" t="s">
        <v>154</v>
      </c>
      <c r="B48" s="90">
        <v>1177.3400000000001</v>
      </c>
      <c r="C48" s="61">
        <v>748.43</v>
      </c>
      <c r="D48" s="61">
        <v>666.81</v>
      </c>
      <c r="E48" s="61">
        <v>634.29000000000008</v>
      </c>
      <c r="F48" s="61">
        <v>724.81</v>
      </c>
      <c r="G48" s="61">
        <v>1491.8899999999999</v>
      </c>
      <c r="H48" s="61">
        <v>1263.57</v>
      </c>
      <c r="I48" s="61">
        <v>2218.4899999999998</v>
      </c>
      <c r="J48" s="61">
        <v>3672.22</v>
      </c>
      <c r="K48" s="61">
        <v>1691.4</v>
      </c>
      <c r="L48" s="82">
        <v>4903.6900000000005</v>
      </c>
      <c r="M48" s="42">
        <f t="shared" si="23"/>
        <v>1.8991900201016911</v>
      </c>
      <c r="O48" s="361">
        <f t="shared" si="24"/>
        <v>5.9035300787249351E-3</v>
      </c>
      <c r="P48" s="362">
        <f t="shared" si="25"/>
        <v>6.7878792842263197E-3</v>
      </c>
      <c r="Q48" s="362">
        <f t="shared" si="26"/>
        <v>6.2358022499323122E-3</v>
      </c>
      <c r="R48" s="363">
        <f t="shared" si="27"/>
        <v>1.7817605081099933E-2</v>
      </c>
      <c r="T48" s="97">
        <v>356.41700000000003</v>
      </c>
      <c r="U48" s="61">
        <v>256.81799999999998</v>
      </c>
      <c r="V48" s="61">
        <v>244.94299999999998</v>
      </c>
      <c r="W48" s="61">
        <v>199.72300000000001</v>
      </c>
      <c r="X48" s="61">
        <v>249.96999999999997</v>
      </c>
      <c r="Y48" s="61">
        <v>464.82600000000008</v>
      </c>
      <c r="Z48" s="61">
        <v>421.85300000000001</v>
      </c>
      <c r="AA48" s="61">
        <v>650.93300000000011</v>
      </c>
      <c r="AB48" s="61">
        <v>1172.425</v>
      </c>
      <c r="AC48" s="61">
        <v>610.53</v>
      </c>
      <c r="AD48" s="82">
        <v>1460.415</v>
      </c>
      <c r="AE48" s="42">
        <f t="shared" si="21"/>
        <v>1.392044616972139</v>
      </c>
      <c r="AG48" s="361">
        <f t="shared" si="28"/>
        <v>7.6008132396950976E-3</v>
      </c>
      <c r="AH48" s="362">
        <f t="shared" si="29"/>
        <v>7.9412636310708992E-3</v>
      </c>
      <c r="AI48" s="362">
        <f t="shared" si="30"/>
        <v>8.316444832825811E-3</v>
      </c>
      <c r="AJ48" s="363">
        <f t="shared" si="31"/>
        <v>2.0355975578544083E-2</v>
      </c>
      <c r="AL48" s="102">
        <f t="shared" si="22"/>
        <v>3.0273073198906006</v>
      </c>
      <c r="AM48" s="74">
        <f t="shared" si="22"/>
        <v>3.4314231123819194</v>
      </c>
      <c r="AN48" s="74">
        <f t="shared" si="22"/>
        <v>3.6733552286258453</v>
      </c>
      <c r="AO48" s="74">
        <f t="shared" si="22"/>
        <v>3.1487647605984641</v>
      </c>
      <c r="AP48" s="74">
        <f t="shared" si="22"/>
        <v>3.4487658834729102</v>
      </c>
      <c r="AQ48" s="74">
        <f t="shared" si="22"/>
        <v>3.1156854727895493</v>
      </c>
      <c r="AR48" s="74">
        <f t="shared" si="22"/>
        <v>3.338580371487136</v>
      </c>
      <c r="AS48" s="74">
        <f t="shared" si="22"/>
        <v>2.934126365230405</v>
      </c>
      <c r="AT48" s="74">
        <f t="shared" si="22"/>
        <v>3.192687257299399</v>
      </c>
      <c r="AU48" s="74">
        <f t="shared" si="22"/>
        <v>3.6096133380631423</v>
      </c>
      <c r="AV48" s="103">
        <f t="shared" si="22"/>
        <v>2.9781960115749562</v>
      </c>
      <c r="AW48" s="42">
        <f t="shared" si="32"/>
        <v>-0.17492658280872656</v>
      </c>
    </row>
    <row r="49" spans="1:49" ht="20.100000000000001" customHeight="1">
      <c r="A49" s="88" t="s">
        <v>148</v>
      </c>
      <c r="B49" s="90">
        <v>7435.26</v>
      </c>
      <c r="C49" s="61">
        <v>5206.6000000000004</v>
      </c>
      <c r="D49" s="61">
        <v>3020.41</v>
      </c>
      <c r="E49" s="61">
        <v>2596.21</v>
      </c>
      <c r="F49" s="61">
        <v>2165.5</v>
      </c>
      <c r="G49" s="61">
        <v>2690.24</v>
      </c>
      <c r="H49" s="61">
        <v>2775.21</v>
      </c>
      <c r="I49" s="61">
        <v>3619.96</v>
      </c>
      <c r="J49" s="61">
        <v>3028.13</v>
      </c>
      <c r="K49" s="61">
        <v>4553.12</v>
      </c>
      <c r="L49" s="82">
        <v>4220.95</v>
      </c>
      <c r="M49" s="42">
        <f t="shared" si="23"/>
        <v>-7.2954369750852177E-2</v>
      </c>
      <c r="O49" s="361">
        <f t="shared" si="24"/>
        <v>3.72825870633295E-2</v>
      </c>
      <c r="P49" s="362">
        <f t="shared" si="25"/>
        <v>1.2240194897477037E-2</v>
      </c>
      <c r="Q49" s="362">
        <f t="shared" si="26"/>
        <v>1.6786304800881995E-2</v>
      </c>
      <c r="R49" s="363">
        <f t="shared" si="27"/>
        <v>1.5336862682402181E-2</v>
      </c>
      <c r="T49" s="97">
        <v>1590.114</v>
      </c>
      <c r="U49" s="61">
        <v>1238.3499999999999</v>
      </c>
      <c r="V49" s="61">
        <v>944.77499999999998</v>
      </c>
      <c r="W49" s="61">
        <v>731.65499999999997</v>
      </c>
      <c r="X49" s="61">
        <v>591.274</v>
      </c>
      <c r="Y49" s="61">
        <v>763.154</v>
      </c>
      <c r="Z49" s="61">
        <v>935.06600000000003</v>
      </c>
      <c r="AA49" s="61">
        <v>1280.444</v>
      </c>
      <c r="AB49" s="61">
        <v>988.24299999999994</v>
      </c>
      <c r="AC49" s="61">
        <v>1297.3120000000001</v>
      </c>
      <c r="AD49" s="82">
        <v>1261.9580000000001</v>
      </c>
      <c r="AE49" s="42">
        <f t="shared" si="21"/>
        <v>-2.7251732813694807E-2</v>
      </c>
      <c r="AG49" s="361">
        <f t="shared" si="28"/>
        <v>3.3910165743565909E-2</v>
      </c>
      <c r="AH49" s="362">
        <f t="shared" si="29"/>
        <v>1.3038012299454593E-2</v>
      </c>
      <c r="AI49" s="362">
        <f t="shared" si="30"/>
        <v>1.7671570076757768E-2</v>
      </c>
      <c r="AJ49" s="363">
        <f t="shared" si="31"/>
        <v>1.7589785252238806E-2</v>
      </c>
      <c r="AL49" s="102">
        <f t="shared" si="22"/>
        <v>2.1386125031269922</v>
      </c>
      <c r="AM49" s="74">
        <f t="shared" si="22"/>
        <v>2.3784235393538964</v>
      </c>
      <c r="AN49" s="74">
        <f t="shared" si="22"/>
        <v>3.127969381640241</v>
      </c>
      <c r="AO49" s="74">
        <f t="shared" si="22"/>
        <v>2.8181657107861073</v>
      </c>
      <c r="AP49" s="74">
        <f t="shared" si="22"/>
        <v>2.7304271530824291</v>
      </c>
      <c r="AQ49" s="74">
        <f t="shared" si="22"/>
        <v>2.8367506244796004</v>
      </c>
      <c r="AR49" s="74">
        <f t="shared" si="22"/>
        <v>3.3693522292006732</v>
      </c>
      <c r="AS49" s="74">
        <f t="shared" si="22"/>
        <v>3.537177206377971</v>
      </c>
      <c r="AT49" s="74">
        <f t="shared" si="22"/>
        <v>3.2635421861016534</v>
      </c>
      <c r="AU49" s="74">
        <f t="shared" si="22"/>
        <v>2.8492813718944374</v>
      </c>
      <c r="AV49" s="103">
        <f t="shared" si="22"/>
        <v>2.9897487532427536</v>
      </c>
      <c r="AW49" s="42">
        <f t="shared" si="32"/>
        <v>4.9299231284736844E-2</v>
      </c>
    </row>
    <row r="50" spans="1:49" ht="20.100000000000001" customHeight="1">
      <c r="A50" s="88" t="s">
        <v>160</v>
      </c>
      <c r="B50" s="90">
        <v>77.849999999999994</v>
      </c>
      <c r="C50" s="61">
        <v>315.56</v>
      </c>
      <c r="D50" s="61">
        <v>377.05</v>
      </c>
      <c r="E50" s="61">
        <v>477.7</v>
      </c>
      <c r="F50" s="61">
        <v>818.92000000000007</v>
      </c>
      <c r="G50" s="61">
        <v>657.7</v>
      </c>
      <c r="H50" s="61">
        <v>1522.37</v>
      </c>
      <c r="I50" s="61">
        <v>1329.54</v>
      </c>
      <c r="J50" s="61">
        <v>1400.69</v>
      </c>
      <c r="K50" s="61">
        <v>2154.08</v>
      </c>
      <c r="L50" s="82">
        <v>1999.52</v>
      </c>
      <c r="M50" s="42">
        <f t="shared" si="23"/>
        <v>-7.1752209760083174E-2</v>
      </c>
      <c r="O50" s="361">
        <f t="shared" si="24"/>
        <v>3.9036286597646908E-4</v>
      </c>
      <c r="P50" s="362">
        <f t="shared" si="25"/>
        <v>2.9924379178328507E-3</v>
      </c>
      <c r="Q50" s="362">
        <f t="shared" si="26"/>
        <v>7.941596849080166E-3</v>
      </c>
      <c r="R50" s="363">
        <f t="shared" si="27"/>
        <v>7.2652752746933304E-3</v>
      </c>
      <c r="T50" s="97">
        <v>26.528000000000006</v>
      </c>
      <c r="U50" s="61">
        <v>87.676999999999992</v>
      </c>
      <c r="V50" s="61">
        <v>99.590999999999994</v>
      </c>
      <c r="W50" s="61">
        <v>136.27799999999999</v>
      </c>
      <c r="X50" s="61">
        <v>248.03300000000002</v>
      </c>
      <c r="Y50" s="61">
        <v>193.55199999999999</v>
      </c>
      <c r="Z50" s="61">
        <v>433.298</v>
      </c>
      <c r="AA50" s="61">
        <v>408.20399999999995</v>
      </c>
      <c r="AB50" s="61">
        <v>405.31900000000002</v>
      </c>
      <c r="AC50" s="61">
        <v>594.37</v>
      </c>
      <c r="AD50" s="82">
        <v>565.80500000000006</v>
      </c>
      <c r="AE50" s="42">
        <f t="shared" si="21"/>
        <v>-4.8059289668051786E-2</v>
      </c>
      <c r="AG50" s="361">
        <f t="shared" si="28"/>
        <v>5.6572602772211086E-4</v>
      </c>
      <c r="AH50" s="362">
        <f t="shared" si="29"/>
        <v>3.306715756693977E-3</v>
      </c>
      <c r="AI50" s="362">
        <f t="shared" si="30"/>
        <v>8.0963184696684481E-3</v>
      </c>
      <c r="AJ50" s="363">
        <f t="shared" si="31"/>
        <v>7.8864656705238834E-3</v>
      </c>
      <c r="AL50" s="102">
        <f t="shared" si="22"/>
        <v>3.4075786769428396</v>
      </c>
      <c r="AM50" s="74">
        <f t="shared" si="22"/>
        <v>2.7784573456711876</v>
      </c>
      <c r="AN50" s="74">
        <f t="shared" si="22"/>
        <v>2.641320779737435</v>
      </c>
      <c r="AO50" s="74">
        <f t="shared" si="22"/>
        <v>2.8527946409880678</v>
      </c>
      <c r="AP50" s="74">
        <f t="shared" si="22"/>
        <v>3.0287818101890296</v>
      </c>
      <c r="AQ50" s="74">
        <f t="shared" si="22"/>
        <v>2.9428614870001519</v>
      </c>
      <c r="AR50" s="74">
        <f t="shared" si="22"/>
        <v>2.8462069010818656</v>
      </c>
      <c r="AS50" s="74">
        <f t="shared" si="22"/>
        <v>3.0702649036508864</v>
      </c>
      <c r="AT50" s="74">
        <f t="shared" si="22"/>
        <v>2.8937095288750543</v>
      </c>
      <c r="AU50" s="74">
        <f t="shared" si="22"/>
        <v>2.759275421525663</v>
      </c>
      <c r="AV50" s="103">
        <f t="shared" si="22"/>
        <v>2.8297041289909579</v>
      </c>
      <c r="AW50" s="42">
        <f t="shared" si="32"/>
        <v>2.5524348499561308E-2</v>
      </c>
    </row>
    <row r="51" spans="1:49" ht="20.100000000000001" customHeight="1">
      <c r="A51" s="88" t="s">
        <v>157</v>
      </c>
      <c r="B51" s="90">
        <v>910.25</v>
      </c>
      <c r="C51" s="61">
        <v>1215.8499999999999</v>
      </c>
      <c r="D51" s="61">
        <v>1256.5300000000002</v>
      </c>
      <c r="E51" s="61">
        <v>1193.8599999999999</v>
      </c>
      <c r="F51" s="61">
        <v>1528.45</v>
      </c>
      <c r="G51" s="61">
        <v>1360.79</v>
      </c>
      <c r="H51" s="61">
        <v>1630.06</v>
      </c>
      <c r="I51" s="61">
        <v>2996.45</v>
      </c>
      <c r="J51" s="61">
        <v>2027.74</v>
      </c>
      <c r="K51" s="61">
        <v>1009.45</v>
      </c>
      <c r="L51" s="82">
        <v>1662</v>
      </c>
      <c r="M51" s="42">
        <f t="shared" si="23"/>
        <v>0.64644113130912861</v>
      </c>
      <c r="O51" s="361">
        <f t="shared" si="24"/>
        <v>4.564262026397958E-3</v>
      </c>
      <c r="P51" s="362">
        <f t="shared" si="25"/>
        <v>6.1913936357119725E-3</v>
      </c>
      <c r="Q51" s="362">
        <f t="shared" si="26"/>
        <v>3.7216096613421853E-3</v>
      </c>
      <c r="R51" s="363">
        <f t="shared" si="27"/>
        <v>6.038893087611184E-3</v>
      </c>
      <c r="T51" s="97">
        <v>336.64500000000004</v>
      </c>
      <c r="U51" s="61">
        <v>430.74799999999999</v>
      </c>
      <c r="V51" s="61">
        <v>438.18600000000004</v>
      </c>
      <c r="W51" s="61">
        <v>469.53899999999999</v>
      </c>
      <c r="X51" s="61">
        <v>633.97799999999995</v>
      </c>
      <c r="Y51" s="61">
        <v>578.14599999999996</v>
      </c>
      <c r="Z51" s="61">
        <v>627.08100000000002</v>
      </c>
      <c r="AA51" s="61">
        <v>1068.6590000000001</v>
      </c>
      <c r="AB51" s="61">
        <v>661.37300000000005</v>
      </c>
      <c r="AC51" s="61">
        <v>425.05500000000006</v>
      </c>
      <c r="AD51" s="82">
        <v>551.37699999999995</v>
      </c>
      <c r="AE51" s="42">
        <f t="shared" si="21"/>
        <v>0.29718977544082498</v>
      </c>
      <c r="AG51" s="361">
        <f t="shared" si="28"/>
        <v>7.1791630956917216E-3</v>
      </c>
      <c r="AH51" s="362">
        <f t="shared" si="29"/>
        <v>9.87726547837065E-3</v>
      </c>
      <c r="AI51" s="362">
        <f t="shared" si="30"/>
        <v>5.7899635700404172E-3</v>
      </c>
      <c r="AJ51" s="363">
        <f t="shared" si="31"/>
        <v>7.6853611792339158E-3</v>
      </c>
      <c r="AL51" s="102">
        <f t="shared" si="22"/>
        <v>3.6983795660532826</v>
      </c>
      <c r="AM51" s="74">
        <f t="shared" si="22"/>
        <v>3.5427725459555051</v>
      </c>
      <c r="AN51" s="74">
        <f t="shared" si="22"/>
        <v>3.4872704989136749</v>
      </c>
      <c r="AO51" s="74">
        <f t="shared" si="22"/>
        <v>3.932948586936492</v>
      </c>
      <c r="AP51" s="74">
        <f t="shared" si="22"/>
        <v>4.1478491282017727</v>
      </c>
      <c r="AQ51" s="74">
        <f t="shared" si="22"/>
        <v>4.2486055894002748</v>
      </c>
      <c r="AR51" s="74">
        <f t="shared" si="22"/>
        <v>3.8469810927205135</v>
      </c>
      <c r="AS51" s="74">
        <f t="shared" si="22"/>
        <v>3.5664169266965917</v>
      </c>
      <c r="AT51" s="74">
        <f t="shared" si="22"/>
        <v>3.2616262439957788</v>
      </c>
      <c r="AU51" s="74">
        <f t="shared" si="22"/>
        <v>4.2107583337460994</v>
      </c>
      <c r="AV51" s="103">
        <f t="shared" si="22"/>
        <v>3.3175511432009626</v>
      </c>
      <c r="AW51" s="42">
        <f t="shared" si="32"/>
        <v>-0.21212501876128698</v>
      </c>
    </row>
    <row r="52" spans="1:49" ht="20.100000000000001" customHeight="1">
      <c r="A52" s="88" t="s">
        <v>159</v>
      </c>
      <c r="B52" s="90">
        <v>118.07000000000001</v>
      </c>
      <c r="C52" s="61">
        <v>91.72999999999999</v>
      </c>
      <c r="D52" s="61">
        <v>169.82999999999998</v>
      </c>
      <c r="E52" s="61">
        <v>449.09</v>
      </c>
      <c r="F52" s="61">
        <v>332.45</v>
      </c>
      <c r="G52" s="61">
        <v>482.75</v>
      </c>
      <c r="H52" s="61">
        <v>394.93</v>
      </c>
      <c r="I52" s="61">
        <v>830.62</v>
      </c>
      <c r="J52" s="61">
        <v>964.68000000000006</v>
      </c>
      <c r="K52" s="61">
        <v>1174.78</v>
      </c>
      <c r="L52" s="82">
        <v>1627.21</v>
      </c>
      <c r="M52" s="42">
        <f t="shared" si="23"/>
        <v>0.38511891588212266</v>
      </c>
      <c r="O52" s="361">
        <f t="shared" si="24"/>
        <v>5.9203781099347085E-4</v>
      </c>
      <c r="P52" s="362">
        <f t="shared" si="25"/>
        <v>2.1964412419550076E-3</v>
      </c>
      <c r="Q52" s="362">
        <f t="shared" si="26"/>
        <v>4.3311432938249262E-3</v>
      </c>
      <c r="R52" s="363">
        <f t="shared" si="27"/>
        <v>5.9124832858554726E-3</v>
      </c>
      <c r="T52" s="97">
        <v>33.721000000000004</v>
      </c>
      <c r="U52" s="61">
        <v>20.754000000000001</v>
      </c>
      <c r="V52" s="61">
        <v>43.042999999999999</v>
      </c>
      <c r="W52" s="61">
        <v>112.709</v>
      </c>
      <c r="X52" s="61">
        <v>98.671999999999997</v>
      </c>
      <c r="Y52" s="61">
        <v>148.40200000000002</v>
      </c>
      <c r="Z52" s="61">
        <v>123.386</v>
      </c>
      <c r="AA52" s="61">
        <v>243.39800000000002</v>
      </c>
      <c r="AB52" s="61">
        <v>291.64999999999998</v>
      </c>
      <c r="AC52" s="61">
        <v>334.65099999999995</v>
      </c>
      <c r="AD52" s="82">
        <v>503.23399999999992</v>
      </c>
      <c r="AE52" s="42">
        <f t="shared" si="21"/>
        <v>0.50375764602526207</v>
      </c>
      <c r="AG52" s="361">
        <f t="shared" si="28"/>
        <v>7.1912120705734694E-4</v>
      </c>
      <c r="AH52" s="362">
        <f t="shared" si="29"/>
        <v>2.5353560372659524E-3</v>
      </c>
      <c r="AI52" s="362">
        <f t="shared" si="30"/>
        <v>4.5585091310009172E-3</v>
      </c>
      <c r="AJ52" s="363">
        <f t="shared" si="31"/>
        <v>7.0143205967434265E-3</v>
      </c>
      <c r="AL52" s="102">
        <f t="shared" si="22"/>
        <v>2.8560176166680784</v>
      </c>
      <c r="AM52" s="74">
        <f t="shared" si="22"/>
        <v>2.2625095388640579</v>
      </c>
      <c r="AN52" s="74">
        <f t="shared" si="22"/>
        <v>2.5344756521227114</v>
      </c>
      <c r="AO52" s="74">
        <f t="shared" si="22"/>
        <v>2.5097196553029462</v>
      </c>
      <c r="AP52" s="74">
        <f t="shared" si="22"/>
        <v>2.968025266957437</v>
      </c>
      <c r="AQ52" s="74">
        <f t="shared" si="22"/>
        <v>3.0740963231486278</v>
      </c>
      <c r="AR52" s="74">
        <f t="shared" si="22"/>
        <v>3.1242498670650494</v>
      </c>
      <c r="AS52" s="74">
        <f t="shared" si="22"/>
        <v>2.9303171125183605</v>
      </c>
      <c r="AT52" s="74">
        <f t="shared" si="22"/>
        <v>3.023282331965004</v>
      </c>
      <c r="AU52" s="74">
        <f t="shared" si="22"/>
        <v>2.8486269769658996</v>
      </c>
      <c r="AV52" s="103">
        <f t="shared" si="22"/>
        <v>3.0926186540151539</v>
      </c>
      <c r="AW52" s="42">
        <f t="shared" si="32"/>
        <v>8.565237885556086E-2</v>
      </c>
    </row>
    <row r="53" spans="1:49" ht="20.100000000000001" customHeight="1">
      <c r="A53" s="88" t="s">
        <v>158</v>
      </c>
      <c r="B53" s="90">
        <v>402.5</v>
      </c>
      <c r="C53" s="61">
        <v>562.92000000000007</v>
      </c>
      <c r="D53" s="61">
        <v>660.02</v>
      </c>
      <c r="E53" s="61">
        <v>651.20999999999992</v>
      </c>
      <c r="F53" s="61">
        <v>717.79</v>
      </c>
      <c r="G53" s="61">
        <v>1351.83</v>
      </c>
      <c r="H53" s="61">
        <v>1446.69</v>
      </c>
      <c r="I53" s="61">
        <v>982.75</v>
      </c>
      <c r="J53" s="61">
        <v>858.43</v>
      </c>
      <c r="K53" s="61">
        <v>1129.28</v>
      </c>
      <c r="L53" s="82">
        <v>904.69999999999993</v>
      </c>
      <c r="M53" s="42">
        <f t="shared" si="23"/>
        <v>-0.19887007650892607</v>
      </c>
      <c r="O53" s="361">
        <f t="shared" si="24"/>
        <v>2.0182537386708903E-3</v>
      </c>
      <c r="P53" s="362">
        <f t="shared" si="25"/>
        <v>6.1506269582849047E-3</v>
      </c>
      <c r="Q53" s="362">
        <f t="shared" si="26"/>
        <v>4.163395273030366E-3</v>
      </c>
      <c r="R53" s="363">
        <f t="shared" si="27"/>
        <v>3.2872362071972548E-3</v>
      </c>
      <c r="T53" s="97">
        <v>103.44199999999999</v>
      </c>
      <c r="U53" s="61">
        <v>154.25700000000001</v>
      </c>
      <c r="V53" s="61">
        <v>164.536</v>
      </c>
      <c r="W53" s="61">
        <v>204.96099999999998</v>
      </c>
      <c r="X53" s="61">
        <v>184.25900000000001</v>
      </c>
      <c r="Y53" s="61">
        <v>445.24</v>
      </c>
      <c r="Z53" s="61">
        <v>483.572</v>
      </c>
      <c r="AA53" s="61">
        <v>325.40499999999997</v>
      </c>
      <c r="AB53" s="61">
        <v>265.32299999999998</v>
      </c>
      <c r="AC53" s="61">
        <v>378.06200000000001</v>
      </c>
      <c r="AD53" s="82">
        <v>299.36699999999996</v>
      </c>
      <c r="AE53" s="42">
        <f t="shared" si="21"/>
        <v>-0.20815368907745302</v>
      </c>
      <c r="AG53" s="361">
        <f t="shared" si="28"/>
        <v>2.2059647074649646E-3</v>
      </c>
      <c r="AH53" s="362">
        <f t="shared" si="29"/>
        <v>7.6066489806895631E-3</v>
      </c>
      <c r="AI53" s="362">
        <f t="shared" si="30"/>
        <v>5.1498399200494522E-3</v>
      </c>
      <c r="AJ53" s="363">
        <f t="shared" si="31"/>
        <v>4.172723055447942E-3</v>
      </c>
      <c r="AL53" s="102">
        <f t="shared" si="22"/>
        <v>2.5699875776397514</v>
      </c>
      <c r="AM53" s="74">
        <f t="shared" si="22"/>
        <v>2.7403005755702408</v>
      </c>
      <c r="AN53" s="74">
        <f t="shared" si="22"/>
        <v>2.4928941547225842</v>
      </c>
      <c r="AO53" s="74">
        <f t="shared" si="22"/>
        <v>3.1473871715729187</v>
      </c>
      <c r="AP53" s="74">
        <f t="shared" si="22"/>
        <v>2.5670321403195921</v>
      </c>
      <c r="AQ53" s="74">
        <f t="shared" si="22"/>
        <v>3.2936094035492629</v>
      </c>
      <c r="AR53" s="74">
        <f t="shared" si="22"/>
        <v>3.3426096814106683</v>
      </c>
      <c r="AS53" s="74">
        <f t="shared" si="22"/>
        <v>3.3111676418214193</v>
      </c>
      <c r="AT53" s="74">
        <f t="shared" si="22"/>
        <v>3.0907936581899516</v>
      </c>
      <c r="AU53" s="74">
        <f t="shared" si="22"/>
        <v>3.3478145366959482</v>
      </c>
      <c r="AV53" s="103">
        <f t="shared" si="22"/>
        <v>3.3090195644965181</v>
      </c>
      <c r="AW53" s="42">
        <f t="shared" si="32"/>
        <v>-1.1588148559065016E-2</v>
      </c>
    </row>
    <row r="54" spans="1:49" ht="20.100000000000001" customHeight="1">
      <c r="A54" s="88" t="s">
        <v>156</v>
      </c>
      <c r="B54" s="90">
        <v>319.51</v>
      </c>
      <c r="C54" s="61">
        <v>238.66000000000003</v>
      </c>
      <c r="D54" s="61">
        <v>157.55000000000001</v>
      </c>
      <c r="E54" s="61">
        <v>331.19</v>
      </c>
      <c r="F54" s="61">
        <v>426.29999999999995</v>
      </c>
      <c r="G54" s="61">
        <v>398.87</v>
      </c>
      <c r="H54" s="61">
        <v>401.89</v>
      </c>
      <c r="I54" s="61">
        <v>316.77</v>
      </c>
      <c r="J54" s="61">
        <v>905.5</v>
      </c>
      <c r="K54" s="61">
        <v>1222.69</v>
      </c>
      <c r="L54" s="82">
        <v>1100.46</v>
      </c>
      <c r="M54" s="42">
        <f t="shared" si="23"/>
        <v>-9.9968103116897994E-2</v>
      </c>
      <c r="O54" s="361">
        <f t="shared" si="24"/>
        <v>1.6021173963794687E-3</v>
      </c>
      <c r="P54" s="362">
        <f t="shared" si="25"/>
        <v>1.8147996233632189E-3</v>
      </c>
      <c r="Q54" s="362">
        <f t="shared" si="26"/>
        <v>4.5077764295670675E-3</v>
      </c>
      <c r="R54" s="363">
        <f t="shared" si="27"/>
        <v>3.9985320620894126E-3</v>
      </c>
      <c r="T54" s="97">
        <v>76.629000000000005</v>
      </c>
      <c r="U54" s="61">
        <v>73.555999999999997</v>
      </c>
      <c r="V54" s="61">
        <v>52.815000000000005</v>
      </c>
      <c r="W54" s="61">
        <v>81.302999999999997</v>
      </c>
      <c r="X54" s="61">
        <v>125.15200000000002</v>
      </c>
      <c r="Y54" s="61">
        <v>104.98400000000001</v>
      </c>
      <c r="Z54" s="61">
        <v>112.884</v>
      </c>
      <c r="AA54" s="61">
        <v>77.213999999999999</v>
      </c>
      <c r="AB54" s="61">
        <v>216.995</v>
      </c>
      <c r="AC54" s="61">
        <v>334.91399999999999</v>
      </c>
      <c r="AD54" s="82">
        <v>290.565</v>
      </c>
      <c r="AE54" s="42">
        <f t="shared" si="21"/>
        <v>-0.13241906877586482</v>
      </c>
      <c r="AG54" s="361">
        <f t="shared" si="28"/>
        <v>1.6341608782538309E-3</v>
      </c>
      <c r="AH54" s="362">
        <f t="shared" si="29"/>
        <v>1.7935864625566282E-3</v>
      </c>
      <c r="AI54" s="362">
        <f t="shared" si="30"/>
        <v>4.5620916330745805E-3</v>
      </c>
      <c r="AJ54" s="363">
        <f t="shared" si="31"/>
        <v>4.0500364923529691E-3</v>
      </c>
      <c r="AL54" s="102">
        <f t="shared" si="22"/>
        <v>2.3983286908077996</v>
      </c>
      <c r="AM54" s="74">
        <f t="shared" si="22"/>
        <v>3.0820413978044074</v>
      </c>
      <c r="AN54" s="74">
        <f t="shared" si="22"/>
        <v>3.3522691209139954</v>
      </c>
      <c r="AO54" s="74">
        <f t="shared" si="22"/>
        <v>2.4548748452549898</v>
      </c>
      <c r="AP54" s="74">
        <f t="shared" si="22"/>
        <v>2.9357729298616002</v>
      </c>
      <c r="AQ54" s="74">
        <f t="shared" si="22"/>
        <v>2.6320355002883145</v>
      </c>
      <c r="AR54" s="74">
        <f t="shared" si="22"/>
        <v>2.8088282863470102</v>
      </c>
      <c r="AS54" s="74">
        <f t="shared" si="22"/>
        <v>2.4375414338479025</v>
      </c>
      <c r="AT54" s="74">
        <f t="shared" si="22"/>
        <v>2.3964108227498619</v>
      </c>
      <c r="AU54" s="74">
        <f t="shared" si="22"/>
        <v>2.7391571044173091</v>
      </c>
      <c r="AV54" s="103">
        <f t="shared" si="22"/>
        <v>2.640395834469222</v>
      </c>
      <c r="AW54" s="42">
        <f t="shared" si="32"/>
        <v>-3.6055350672956822E-2</v>
      </c>
    </row>
    <row r="55" spans="1:49" ht="20.100000000000001" customHeight="1">
      <c r="A55" s="88" t="s">
        <v>150</v>
      </c>
      <c r="B55" s="90">
        <v>435.51</v>
      </c>
      <c r="C55" s="61">
        <v>758.62</v>
      </c>
      <c r="D55" s="61">
        <v>130.82</v>
      </c>
      <c r="E55" s="61">
        <v>478.38</v>
      </c>
      <c r="F55" s="61">
        <v>106.36</v>
      </c>
      <c r="G55" s="61">
        <v>293.01</v>
      </c>
      <c r="H55" s="61">
        <v>71.760000000000005</v>
      </c>
      <c r="I55" s="61">
        <v>45.19</v>
      </c>
      <c r="J55" s="61">
        <v>338.8</v>
      </c>
      <c r="K55" s="61">
        <v>714.96</v>
      </c>
      <c r="L55" s="82">
        <v>313.52999999999997</v>
      </c>
      <c r="M55" s="42">
        <f t="shared" si="23"/>
        <v>-0.56147197045988595</v>
      </c>
      <c r="O55" s="361">
        <f t="shared" si="24"/>
        <v>2.1837756167169178E-3</v>
      </c>
      <c r="P55" s="362">
        <f t="shared" si="25"/>
        <v>1.3331522492081548E-3</v>
      </c>
      <c r="Q55" s="362">
        <f t="shared" si="26"/>
        <v>2.6358928559841585E-3</v>
      </c>
      <c r="R55" s="363">
        <f t="shared" si="27"/>
        <v>1.1392142898668679E-3</v>
      </c>
      <c r="T55" s="97">
        <v>193.887</v>
      </c>
      <c r="U55" s="61">
        <v>208.68700000000001</v>
      </c>
      <c r="V55" s="61">
        <v>38.426999999999992</v>
      </c>
      <c r="W55" s="61">
        <v>125.44800000000001</v>
      </c>
      <c r="X55" s="61">
        <v>42.942999999999998</v>
      </c>
      <c r="Y55" s="61">
        <v>68.02</v>
      </c>
      <c r="Z55" s="61">
        <v>29.219000000000001</v>
      </c>
      <c r="AA55" s="61">
        <v>20.447000000000003</v>
      </c>
      <c r="AB55" s="61">
        <v>94.966999999999999</v>
      </c>
      <c r="AC55" s="61">
        <v>197.77</v>
      </c>
      <c r="AD55" s="82">
        <v>142.80600000000001</v>
      </c>
      <c r="AE55" s="42">
        <f t="shared" si="21"/>
        <v>-0.2779187945593366</v>
      </c>
      <c r="AG55" s="361">
        <f t="shared" si="28"/>
        <v>4.1347603414112217E-3</v>
      </c>
      <c r="AH55" s="362">
        <f t="shared" si="29"/>
        <v>1.1620794709965502E-3</v>
      </c>
      <c r="AI55" s="362">
        <f t="shared" si="30"/>
        <v>2.6939598293088968E-3</v>
      </c>
      <c r="AJ55" s="363">
        <f t="shared" si="31"/>
        <v>1.9904995829744055E-3</v>
      </c>
      <c r="AL55" s="102">
        <f t="shared" si="22"/>
        <v>4.4519528828270305</v>
      </c>
      <c r="AM55" s="74">
        <f t="shared" si="22"/>
        <v>2.7508765917059925</v>
      </c>
      <c r="AN55" s="74">
        <f t="shared" si="22"/>
        <v>2.9373948937471326</v>
      </c>
      <c r="AO55" s="74">
        <f t="shared" si="22"/>
        <v>2.6223504327103981</v>
      </c>
      <c r="AP55" s="74">
        <f t="shared" si="22"/>
        <v>4.0375141030462576</v>
      </c>
      <c r="AQ55" s="74">
        <f t="shared" si="22"/>
        <v>2.3214224770485647</v>
      </c>
      <c r="AR55" s="74">
        <f t="shared" si="22"/>
        <v>4.0717670011148268</v>
      </c>
      <c r="AS55" s="74">
        <f t="shared" si="22"/>
        <v>4.5246736003540615</v>
      </c>
      <c r="AT55" s="74">
        <f t="shared" si="22"/>
        <v>2.8030401416765049</v>
      </c>
      <c r="AU55" s="74">
        <f t="shared" si="22"/>
        <v>2.7661687367125429</v>
      </c>
      <c r="AV55" s="103">
        <f t="shared" si="22"/>
        <v>4.5547794469428773</v>
      </c>
      <c r="AW55" s="42">
        <f t="shared" si="32"/>
        <v>0.64660217089866012</v>
      </c>
    </row>
    <row r="56" spans="1:49" ht="20.100000000000001" customHeight="1">
      <c r="A56" s="88" t="s">
        <v>161</v>
      </c>
      <c r="B56" s="90">
        <v>73.240000000000009</v>
      </c>
      <c r="C56" s="61">
        <v>52.35</v>
      </c>
      <c r="D56" s="61">
        <v>52.35</v>
      </c>
      <c r="E56" s="61">
        <v>199.57</v>
      </c>
      <c r="F56" s="61">
        <v>197.95</v>
      </c>
      <c r="G56" s="61">
        <v>194.12</v>
      </c>
      <c r="H56" s="61">
        <v>155.47</v>
      </c>
      <c r="I56" s="61">
        <v>54.36</v>
      </c>
      <c r="J56" s="61">
        <v>92.140000000000015</v>
      </c>
      <c r="K56" s="61">
        <v>133.28</v>
      </c>
      <c r="L56" s="82">
        <v>241.06</v>
      </c>
      <c r="M56" s="42">
        <f t="shared" si="23"/>
        <v>0.80867346938775508</v>
      </c>
      <c r="O56" s="361">
        <f t="shared" si="24"/>
        <v>3.6724696601305845E-4</v>
      </c>
      <c r="P56" s="362">
        <f t="shared" si="25"/>
        <v>8.8321734622124508E-4</v>
      </c>
      <c r="Q56" s="362">
        <f t="shared" si="26"/>
        <v>4.9137266398899043E-4</v>
      </c>
      <c r="R56" s="363">
        <f t="shared" si="27"/>
        <v>8.7589384338119863E-4</v>
      </c>
      <c r="T56" s="97">
        <v>21.402000000000001</v>
      </c>
      <c r="U56" s="61">
        <v>12.709</v>
      </c>
      <c r="V56" s="61">
        <v>12.221</v>
      </c>
      <c r="W56" s="61">
        <v>57.567999999999998</v>
      </c>
      <c r="X56" s="61">
        <v>43.552999999999997</v>
      </c>
      <c r="Y56" s="61">
        <v>56.448000000000008</v>
      </c>
      <c r="Z56" s="61">
        <v>59.256000000000007</v>
      </c>
      <c r="AA56" s="61">
        <v>32.724000000000004</v>
      </c>
      <c r="AB56" s="61">
        <v>26.765000000000001</v>
      </c>
      <c r="AC56" s="61">
        <v>46.29</v>
      </c>
      <c r="AD56" s="82">
        <v>76.504999999999995</v>
      </c>
      <c r="AE56" s="42">
        <f t="shared" si="21"/>
        <v>0.65273277165694532</v>
      </c>
      <c r="AG56" s="361">
        <f t="shared" si="28"/>
        <v>4.5641090339673608E-4</v>
      </c>
      <c r="AH56" s="362">
        <f t="shared" si="29"/>
        <v>9.6437903526629348E-4</v>
      </c>
      <c r="AI56" s="362">
        <f t="shared" si="30"/>
        <v>6.3054760832638326E-4</v>
      </c>
      <c r="AJ56" s="363">
        <f t="shared" si="31"/>
        <v>1.06636395246318E-3</v>
      </c>
      <c r="AL56" s="102">
        <f t="shared" si="22"/>
        <v>2.9221736755871106</v>
      </c>
      <c r="AM56" s="74">
        <f t="shared" si="22"/>
        <v>2.4276981852913084</v>
      </c>
      <c r="AN56" s="74">
        <f t="shared" si="22"/>
        <v>2.3344794651384908</v>
      </c>
      <c r="AO56" s="74">
        <f t="shared" si="22"/>
        <v>2.8846018940722553</v>
      </c>
      <c r="AP56" s="74">
        <f t="shared" si="22"/>
        <v>2.2002020712301085</v>
      </c>
      <c r="AQ56" s="74">
        <f t="shared" si="22"/>
        <v>2.907892025551206</v>
      </c>
      <c r="AR56" s="74">
        <f t="shared" si="22"/>
        <v>3.8114105615231244</v>
      </c>
      <c r="AS56" s="74">
        <f t="shared" si="22"/>
        <v>6.0198675496688745</v>
      </c>
      <c r="AT56" s="74">
        <f t="shared" si="22"/>
        <v>2.9048187540698933</v>
      </c>
      <c r="AU56" s="74">
        <f t="shared" si="22"/>
        <v>3.4731392557022804</v>
      </c>
      <c r="AV56" s="103">
        <f t="shared" si="22"/>
        <v>3.1736911972123121</v>
      </c>
      <c r="AW56" s="42">
        <f t="shared" si="32"/>
        <v>-8.6218270113508286E-2</v>
      </c>
    </row>
    <row r="57" spans="1:49" ht="20.100000000000001" customHeight="1">
      <c r="A57" s="88" t="s">
        <v>162</v>
      </c>
      <c r="B57" s="90">
        <v>68.540000000000006</v>
      </c>
      <c r="C57" s="61">
        <v>85.75</v>
      </c>
      <c r="D57" s="61">
        <v>43.600000000000009</v>
      </c>
      <c r="E57" s="61">
        <v>96.910000000000011</v>
      </c>
      <c r="F57" s="61">
        <v>116.37</v>
      </c>
      <c r="G57" s="61">
        <v>89.320000000000007</v>
      </c>
      <c r="H57" s="61">
        <v>107.63</v>
      </c>
      <c r="I57" s="61">
        <v>123.46</v>
      </c>
      <c r="J57" s="61">
        <v>184.29000000000002</v>
      </c>
      <c r="K57" s="61">
        <v>367.72</v>
      </c>
      <c r="L57" s="82">
        <v>206.55</v>
      </c>
      <c r="M57" s="42">
        <f t="shared" si="23"/>
        <v>-0.43829544218427063</v>
      </c>
      <c r="O57" s="361">
        <f t="shared" si="24"/>
        <v>3.4367977949938594E-4</v>
      </c>
      <c r="P57" s="362">
        <f t="shared" si="25"/>
        <v>4.0639281560107983E-4</v>
      </c>
      <c r="Q57" s="362">
        <f t="shared" si="26"/>
        <v>1.3556989495950749E-3</v>
      </c>
      <c r="R57" s="363">
        <f t="shared" si="27"/>
        <v>7.5050142433579436E-4</v>
      </c>
      <c r="T57" s="97">
        <v>19.905999999999999</v>
      </c>
      <c r="U57" s="61">
        <v>20.11</v>
      </c>
      <c r="V57" s="61">
        <v>7.5140000000000002</v>
      </c>
      <c r="W57" s="61">
        <v>35.997</v>
      </c>
      <c r="X57" s="61">
        <v>22.927999999999997</v>
      </c>
      <c r="Y57" s="61">
        <v>19.773000000000003</v>
      </c>
      <c r="Z57" s="61">
        <v>46.609999999999992</v>
      </c>
      <c r="AA57" s="61">
        <v>46.324000000000005</v>
      </c>
      <c r="AB57" s="61">
        <v>64.287999999999997</v>
      </c>
      <c r="AC57" s="61">
        <v>130.17500000000001</v>
      </c>
      <c r="AD57" s="82">
        <v>75.956999999999994</v>
      </c>
      <c r="AE57" s="42">
        <f t="shared" si="21"/>
        <v>-0.41650086422124072</v>
      </c>
      <c r="AG57" s="361">
        <f t="shared" si="28"/>
        <v>4.245077769841803E-4</v>
      </c>
      <c r="AH57" s="362">
        <f t="shared" si="29"/>
        <v>3.3780942928572177E-4</v>
      </c>
      <c r="AI57" s="362">
        <f t="shared" si="30"/>
        <v>1.7732023096540712E-3</v>
      </c>
      <c r="AJ57" s="363">
        <f t="shared" si="31"/>
        <v>1.058725661554745E-3</v>
      </c>
      <c r="AL57" s="102">
        <f t="shared" si="22"/>
        <v>2.9042894660052521</v>
      </c>
      <c r="AM57" s="74">
        <f t="shared" si="22"/>
        <v>2.3451895043731779</v>
      </c>
      <c r="AN57" s="74">
        <f t="shared" si="22"/>
        <v>1.723394495412844</v>
      </c>
      <c r="AO57" s="74">
        <f t="shared" si="22"/>
        <v>3.7144773501186661</v>
      </c>
      <c r="AP57" s="74">
        <f t="shared" si="22"/>
        <v>1.9702672510097101</v>
      </c>
      <c r="AQ57" s="74">
        <f t="shared" si="22"/>
        <v>2.2137259292431706</v>
      </c>
      <c r="AR57" s="74">
        <f t="shared" si="22"/>
        <v>4.3305769766793638</v>
      </c>
      <c r="AS57" s="74">
        <f t="shared" si="22"/>
        <v>3.7521464441924519</v>
      </c>
      <c r="AT57" s="74">
        <f t="shared" si="22"/>
        <v>3.488414998100819</v>
      </c>
      <c r="AU57" s="74">
        <f t="shared" si="22"/>
        <v>3.5400576525617318</v>
      </c>
      <c r="AV57" s="103">
        <f t="shared" si="22"/>
        <v>3.6774146695715322</v>
      </c>
      <c r="AW57" s="42">
        <f t="shared" si="32"/>
        <v>3.8800785323482856E-2</v>
      </c>
    </row>
    <row r="58" spans="1:49" ht="20.100000000000001" customHeight="1">
      <c r="A58" s="88" t="s">
        <v>180</v>
      </c>
      <c r="B58" s="90">
        <v>126.52999999999999</v>
      </c>
      <c r="C58" s="61">
        <v>68.47</v>
      </c>
      <c r="D58" s="61">
        <v>78.150000000000006</v>
      </c>
      <c r="E58" s="61">
        <v>242.49</v>
      </c>
      <c r="F58" s="61">
        <v>186.4</v>
      </c>
      <c r="G58" s="61">
        <v>332.72</v>
      </c>
      <c r="H58" s="61">
        <v>299.25</v>
      </c>
      <c r="I58" s="61">
        <v>262.04999999999995</v>
      </c>
      <c r="J58" s="61">
        <v>330.3</v>
      </c>
      <c r="K58" s="61">
        <v>98.88000000000001</v>
      </c>
      <c r="L58" s="82">
        <v>147.66000000000003</v>
      </c>
      <c r="M58" s="42">
        <f t="shared" si="23"/>
        <v>0.49332524271844669</v>
      </c>
      <c r="O58" s="361">
        <f t="shared" si="24"/>
        <v>6.3445874671808132E-4</v>
      </c>
      <c r="P58" s="362">
        <f t="shared" si="25"/>
        <v>1.5138268876711965E-3</v>
      </c>
      <c r="Q58" s="362">
        <f t="shared" si="26"/>
        <v>3.6454778672892696E-4</v>
      </c>
      <c r="R58" s="363">
        <f t="shared" si="27"/>
        <v>5.3652403930004068E-4</v>
      </c>
      <c r="T58" s="97">
        <v>31.821000000000005</v>
      </c>
      <c r="U58" s="61">
        <v>20.602</v>
      </c>
      <c r="V58" s="61">
        <v>26.582999999999998</v>
      </c>
      <c r="W58" s="61">
        <v>70.795000000000002</v>
      </c>
      <c r="X58" s="61">
        <v>56.664999999999992</v>
      </c>
      <c r="Y58" s="61">
        <v>98.876000000000005</v>
      </c>
      <c r="Z58" s="61">
        <v>72.344999999999999</v>
      </c>
      <c r="AA58" s="61">
        <v>77.805999999999997</v>
      </c>
      <c r="AB58" s="61">
        <v>97.484000000000009</v>
      </c>
      <c r="AC58" s="61">
        <v>51.064</v>
      </c>
      <c r="AD58" s="82">
        <v>66.63</v>
      </c>
      <c r="AE58" s="42">
        <f t="shared" si="21"/>
        <v>0.30483315055616472</v>
      </c>
      <c r="AG58" s="361">
        <f t="shared" si="28"/>
        <v>6.7860253046386038E-4</v>
      </c>
      <c r="AH58" s="362">
        <f t="shared" si="29"/>
        <v>1.689235074599455E-3</v>
      </c>
      <c r="AI58" s="362">
        <f t="shared" si="30"/>
        <v>6.9557751288784706E-4</v>
      </c>
      <c r="AJ58" s="363">
        <f t="shared" si="31"/>
        <v>9.2872139275369814E-4</v>
      </c>
      <c r="AL58" s="102">
        <f t="shared" si="22"/>
        <v>2.5148976527305784</v>
      </c>
      <c r="AM58" s="74">
        <f t="shared" si="22"/>
        <v>3.0089090112458012</v>
      </c>
      <c r="AN58" s="74">
        <f t="shared" si="22"/>
        <v>3.4015355086372354</v>
      </c>
      <c r="AO58" s="74">
        <f t="shared" si="22"/>
        <v>2.9195018351272219</v>
      </c>
      <c r="AP58" s="74">
        <f t="shared" si="22"/>
        <v>3.0399678111587978</v>
      </c>
      <c r="AQ58" s="74">
        <f t="shared" si="22"/>
        <v>2.9717480163500842</v>
      </c>
      <c r="AR58" s="74">
        <f t="shared" si="22"/>
        <v>2.4175438596491228</v>
      </c>
      <c r="AS58" s="74">
        <f t="shared" si="22"/>
        <v>2.9691280290020994</v>
      </c>
      <c r="AT58" s="74">
        <f t="shared" si="22"/>
        <v>2.9513775355737208</v>
      </c>
      <c r="AU58" s="74">
        <f t="shared" si="22"/>
        <v>5.1642394822006468</v>
      </c>
      <c r="AV58" s="103">
        <f t="shared" si="22"/>
        <v>4.5123933360422583</v>
      </c>
      <c r="AW58" s="42">
        <f t="shared" si="32"/>
        <v>-0.12622306699855368</v>
      </c>
    </row>
    <row r="59" spans="1:49" ht="20.100000000000001" customHeight="1">
      <c r="A59" s="88" t="s">
        <v>163</v>
      </c>
      <c r="B59" s="90">
        <v>61.989999999999995</v>
      </c>
      <c r="C59" s="61">
        <v>65.59</v>
      </c>
      <c r="D59" s="61">
        <v>9.18</v>
      </c>
      <c r="E59" s="61">
        <v>67.849999999999994</v>
      </c>
      <c r="F59" s="61">
        <v>115.06</v>
      </c>
      <c r="G59" s="61">
        <v>85.67</v>
      </c>
      <c r="H59" s="61">
        <v>43.57</v>
      </c>
      <c r="I59" s="61">
        <v>58.430000000000007</v>
      </c>
      <c r="J59" s="61">
        <v>39.94</v>
      </c>
      <c r="K59" s="61">
        <v>163.07</v>
      </c>
      <c r="L59" s="82">
        <v>119.09</v>
      </c>
      <c r="M59" s="42">
        <f t="shared" si="23"/>
        <v>-0.26970012877905186</v>
      </c>
      <c r="O59" s="361">
        <f t="shared" si="24"/>
        <v>3.1083614723033165E-4</v>
      </c>
      <c r="P59" s="362">
        <f t="shared" si="25"/>
        <v>3.8978585437241946E-4</v>
      </c>
      <c r="Q59" s="362">
        <f t="shared" si="26"/>
        <v>6.0120153298833033E-4</v>
      </c>
      <c r="R59" s="363">
        <f t="shared" si="27"/>
        <v>4.3271466775187479E-4</v>
      </c>
      <c r="T59" s="97">
        <v>18.372999999999998</v>
      </c>
      <c r="U59" s="61">
        <v>22.958000000000002</v>
      </c>
      <c r="V59" s="61">
        <v>4.6370000000000005</v>
      </c>
      <c r="W59" s="61">
        <v>22.728999999999999</v>
      </c>
      <c r="X59" s="61">
        <v>30.425000000000001</v>
      </c>
      <c r="Y59" s="61">
        <v>24.251000000000001</v>
      </c>
      <c r="Z59" s="61">
        <v>12.845000000000001</v>
      </c>
      <c r="AA59" s="61">
        <v>18.241</v>
      </c>
      <c r="AB59" s="61">
        <v>18.5</v>
      </c>
      <c r="AC59" s="61">
        <v>39.088000000000001</v>
      </c>
      <c r="AD59" s="82">
        <v>41.227000000000004</v>
      </c>
      <c r="AE59" s="42">
        <f t="shared" si="21"/>
        <v>5.4722677036430689E-2</v>
      </c>
      <c r="AG59" s="361">
        <f t="shared" si="28"/>
        <v>3.918156026590146E-4</v>
      </c>
      <c r="AH59" s="362">
        <f t="shared" si="29"/>
        <v>4.1431327919931409E-4</v>
      </c>
      <c r="AI59" s="362">
        <f t="shared" si="30"/>
        <v>5.3244426256776134E-4</v>
      </c>
      <c r="AJ59" s="363">
        <f t="shared" si="31"/>
        <v>5.7464200598914483E-4</v>
      </c>
      <c r="AL59" s="102">
        <f t="shared" si="22"/>
        <v>2.9638651395386351</v>
      </c>
      <c r="AM59" s="74">
        <f t="shared" si="22"/>
        <v>3.5002286933983839</v>
      </c>
      <c r="AN59" s="74">
        <f t="shared" si="22"/>
        <v>5.0511982570806104</v>
      </c>
      <c r="AO59" s="74">
        <f t="shared" si="22"/>
        <v>3.3498894620486368</v>
      </c>
      <c r="AP59" s="74">
        <f t="shared" si="22"/>
        <v>2.6442725534503735</v>
      </c>
      <c r="AQ59" s="74">
        <f t="shared" si="22"/>
        <v>2.8307458853741103</v>
      </c>
      <c r="AR59" s="74">
        <f t="shared" si="22"/>
        <v>2.9481294468671102</v>
      </c>
      <c r="AS59" s="74">
        <f t="shared" si="22"/>
        <v>3.1218552113640246</v>
      </c>
      <c r="AT59" s="74">
        <f t="shared" si="22"/>
        <v>4.6319479218828246</v>
      </c>
      <c r="AU59" s="74">
        <f t="shared" si="22"/>
        <v>2.3970074201263265</v>
      </c>
      <c r="AV59" s="103">
        <f t="shared" si="22"/>
        <v>3.4618355865311949</v>
      </c>
      <c r="AW59" s="42">
        <f t="shared" si="32"/>
        <v>0.44423231962659093</v>
      </c>
    </row>
    <row r="60" spans="1:49" ht="20.100000000000001" customHeight="1">
      <c r="A60" s="88" t="s">
        <v>164</v>
      </c>
      <c r="B60" s="90">
        <v>106.39000000000001</v>
      </c>
      <c r="C60" s="61">
        <v>228.64</v>
      </c>
      <c r="D60" s="61">
        <v>87.22</v>
      </c>
      <c r="E60" s="61">
        <v>66.990000000000009</v>
      </c>
      <c r="F60" s="61">
        <v>57.82</v>
      </c>
      <c r="G60" s="61">
        <v>10.27</v>
      </c>
      <c r="H60" s="61">
        <v>28.38</v>
      </c>
      <c r="I60" s="61">
        <v>20.54</v>
      </c>
      <c r="J60" s="61">
        <v>83.47</v>
      </c>
      <c r="K60" s="61">
        <v>63.91</v>
      </c>
      <c r="L60" s="82">
        <v>77.169999999999987</v>
      </c>
      <c r="M60" s="42">
        <f t="shared" si="23"/>
        <v>0.20747926772023145</v>
      </c>
      <c r="O60" s="361">
        <f t="shared" si="24"/>
        <v>5.3347084535949332E-4</v>
      </c>
      <c r="P60" s="362">
        <f t="shared" si="25"/>
        <v>4.6726984059819633E-5</v>
      </c>
      <c r="Q60" s="362">
        <f t="shared" si="26"/>
        <v>2.3562145074682158E-4</v>
      </c>
      <c r="R60" s="363">
        <f t="shared" si="27"/>
        <v>2.8039794198011733E-4</v>
      </c>
      <c r="T60" s="97">
        <v>30.696999999999999</v>
      </c>
      <c r="U60" s="61">
        <v>66.736000000000004</v>
      </c>
      <c r="V60" s="61">
        <v>31.395</v>
      </c>
      <c r="W60" s="61">
        <v>22.896999999999998</v>
      </c>
      <c r="X60" s="61">
        <v>20.738</v>
      </c>
      <c r="Y60" s="61">
        <v>4.88</v>
      </c>
      <c r="Z60" s="61">
        <v>12.808</v>
      </c>
      <c r="AA60" s="61">
        <v>11.273999999999999</v>
      </c>
      <c r="AB60" s="61">
        <v>28.335999999999999</v>
      </c>
      <c r="AC60" s="61">
        <v>35.282000000000004</v>
      </c>
      <c r="AD60" s="82">
        <v>39.321000000000005</v>
      </c>
      <c r="AE60" s="42">
        <f t="shared" si="21"/>
        <v>0.1144776373221473</v>
      </c>
      <c r="AG60" s="361">
        <f t="shared" si="28"/>
        <v>6.5463253441592399E-4</v>
      </c>
      <c r="AH60" s="362">
        <f t="shared" si="29"/>
        <v>8.3371770339064482E-5</v>
      </c>
      <c r="AI60" s="362">
        <f t="shared" si="30"/>
        <v>4.8060014510631799E-4</v>
      </c>
      <c r="AJ60" s="363">
        <f t="shared" si="31"/>
        <v>5.4807524965433244E-4</v>
      </c>
      <c r="AL60" s="102">
        <f t="shared" si="22"/>
        <v>2.8853275683804864</v>
      </c>
      <c r="AM60" s="74">
        <f t="shared" si="22"/>
        <v>2.9188243526941919</v>
      </c>
      <c r="AN60" s="74">
        <f t="shared" si="22"/>
        <v>3.5995184590690208</v>
      </c>
      <c r="AO60" s="74">
        <f t="shared" si="22"/>
        <v>3.4179728317659346</v>
      </c>
      <c r="AP60" s="74">
        <f t="shared" si="22"/>
        <v>3.5866482186094779</v>
      </c>
      <c r="AQ60" s="74">
        <f t="shared" si="22"/>
        <v>4.7517039922103219</v>
      </c>
      <c r="AR60" s="74">
        <f t="shared" si="22"/>
        <v>4.5130373502466528</v>
      </c>
      <c r="AS60" s="74">
        <f t="shared" si="22"/>
        <v>5.4888023369036016</v>
      </c>
      <c r="AT60" s="74">
        <f t="shared" si="22"/>
        <v>3.394752605726608</v>
      </c>
      <c r="AU60" s="74">
        <f t="shared" si="22"/>
        <v>5.5205758097324376</v>
      </c>
      <c r="AV60" s="103">
        <f t="shared" si="22"/>
        <v>5.095373849941689</v>
      </c>
      <c r="AW60" s="42">
        <f t="shared" si="32"/>
        <v>-7.7021306190767913E-2</v>
      </c>
    </row>
    <row r="61" spans="1:49" ht="20.100000000000001" customHeight="1">
      <c r="A61" s="88" t="s">
        <v>165</v>
      </c>
      <c r="B61" s="90">
        <v>177.5</v>
      </c>
      <c r="C61" s="61">
        <v>141.85</v>
      </c>
      <c r="D61" s="61">
        <v>111.27000000000001</v>
      </c>
      <c r="E61" s="61">
        <v>46.51</v>
      </c>
      <c r="F61" s="61">
        <v>707.35</v>
      </c>
      <c r="G61" s="61">
        <v>245.38</v>
      </c>
      <c r="H61" s="61">
        <v>27.299999999999997</v>
      </c>
      <c r="I61" s="61">
        <v>93.51</v>
      </c>
      <c r="J61" s="61">
        <v>78.650000000000006</v>
      </c>
      <c r="K61" s="61">
        <v>162.81</v>
      </c>
      <c r="L61" s="82">
        <v>119.16</v>
      </c>
      <c r="M61" s="42">
        <f t="shared" si="23"/>
        <v>-0.26810392482034279</v>
      </c>
      <c r="O61" s="361">
        <f t="shared" si="24"/>
        <v>8.9003736301635536E-4</v>
      </c>
      <c r="P61" s="362">
        <f t="shared" si="25"/>
        <v>1.1164427798051159E-3</v>
      </c>
      <c r="Q61" s="362">
        <f t="shared" si="26"/>
        <v>6.0024297286950432E-4</v>
      </c>
      <c r="R61" s="363">
        <f t="shared" si="27"/>
        <v>4.3296901342945168E-4</v>
      </c>
      <c r="T61" s="97">
        <v>36.852000000000004</v>
      </c>
      <c r="U61" s="61">
        <v>29.204000000000001</v>
      </c>
      <c r="V61" s="61">
        <v>27.327999999999999</v>
      </c>
      <c r="W61" s="61">
        <v>14.195</v>
      </c>
      <c r="X61" s="61">
        <v>155.11099999999999</v>
      </c>
      <c r="Y61" s="61">
        <v>61.016999999999996</v>
      </c>
      <c r="Z61" s="61">
        <v>6.16</v>
      </c>
      <c r="AA61" s="61">
        <v>24.804000000000002</v>
      </c>
      <c r="AB61" s="61">
        <v>20.227</v>
      </c>
      <c r="AC61" s="61">
        <v>115.114</v>
      </c>
      <c r="AD61" s="82">
        <v>32.015999999999998</v>
      </c>
      <c r="AE61" s="42">
        <f t="shared" si="21"/>
        <v>-0.72187570582205474</v>
      </c>
      <c r="AG61" s="361">
        <f t="shared" si="28"/>
        <v>7.8589172095956076E-4</v>
      </c>
      <c r="AH61" s="362">
        <f t="shared" si="29"/>
        <v>1.0424375636841593E-3</v>
      </c>
      <c r="AI61" s="362">
        <f t="shared" si="30"/>
        <v>1.5680461737931149E-3</v>
      </c>
      <c r="AJ61" s="363">
        <f t="shared" si="31"/>
        <v>4.4625460168696386E-4</v>
      </c>
      <c r="AL61" s="102">
        <f t="shared" si="22"/>
        <v>2.0761690140845075</v>
      </c>
      <c r="AM61" s="74">
        <f t="shared" si="22"/>
        <v>2.0587945012336979</v>
      </c>
      <c r="AN61" s="74">
        <f t="shared" si="22"/>
        <v>2.4560079086905722</v>
      </c>
      <c r="AO61" s="74">
        <f t="shared" si="22"/>
        <v>3.0520318211137392</v>
      </c>
      <c r="AP61" s="74">
        <f t="shared" si="22"/>
        <v>2.1928465399024528</v>
      </c>
      <c r="AQ61" s="74">
        <f t="shared" si="22"/>
        <v>2.4866329774227727</v>
      </c>
      <c r="AR61" s="74">
        <f t="shared" si="22"/>
        <v>2.2564102564102568</v>
      </c>
      <c r="AS61" s="74">
        <f t="shared" si="22"/>
        <v>2.6525505293551492</v>
      </c>
      <c r="AT61" s="74">
        <f t="shared" si="22"/>
        <v>2.5717736808645899</v>
      </c>
      <c r="AU61" s="74">
        <f t="shared" si="22"/>
        <v>7.0704502180455755</v>
      </c>
      <c r="AV61" s="103">
        <f t="shared" si="22"/>
        <v>2.6868076535750252</v>
      </c>
      <c r="AW61" s="42">
        <f t="shared" si="32"/>
        <v>-0.61999482766774694</v>
      </c>
    </row>
    <row r="62" spans="1:49" ht="20.100000000000001" customHeight="1">
      <c r="A62" s="88" t="s">
        <v>181</v>
      </c>
      <c r="B62" s="90">
        <v>2.79</v>
      </c>
      <c r="C62" s="61">
        <v>31.17</v>
      </c>
      <c r="D62" s="61">
        <v>12.88</v>
      </c>
      <c r="E62" s="61">
        <v>12.24</v>
      </c>
      <c r="F62" s="61">
        <v>60.209999999999994</v>
      </c>
      <c r="G62" s="61">
        <v>35.6</v>
      </c>
      <c r="H62" s="61">
        <v>32.22</v>
      </c>
      <c r="I62" s="61">
        <v>11.81</v>
      </c>
      <c r="J62" s="61">
        <v>17.920000000000002</v>
      </c>
      <c r="K62" s="61">
        <v>22.97</v>
      </c>
      <c r="L62" s="82">
        <v>57.67</v>
      </c>
      <c r="M62" s="42">
        <f t="shared" si="23"/>
        <v>1.5106660861993908</v>
      </c>
      <c r="O62" s="361">
        <f t="shared" si="24"/>
        <v>1.3989883058116233E-5</v>
      </c>
      <c r="P62" s="362">
        <f t="shared" si="25"/>
        <v>1.6197474513433095E-4</v>
      </c>
      <c r="Q62" s="362">
        <f t="shared" si="26"/>
        <v>8.468509972859476E-5</v>
      </c>
      <c r="R62" s="363">
        <f t="shared" si="27"/>
        <v>2.0954450322655655E-4</v>
      </c>
      <c r="T62" s="97">
        <v>1.976</v>
      </c>
      <c r="U62" s="61">
        <v>14.652000000000001</v>
      </c>
      <c r="V62" s="61">
        <v>9.0860000000000003</v>
      </c>
      <c r="W62" s="61">
        <v>8.1170000000000009</v>
      </c>
      <c r="X62" s="61">
        <v>18.167000000000002</v>
      </c>
      <c r="Y62" s="61">
        <v>11.359</v>
      </c>
      <c r="Z62" s="61">
        <v>15.44</v>
      </c>
      <c r="AA62" s="61">
        <v>8.8089999999999993</v>
      </c>
      <c r="AB62" s="61">
        <v>12.148</v>
      </c>
      <c r="AC62" s="61">
        <v>9.4979999999999993</v>
      </c>
      <c r="AD62" s="82">
        <v>29.906999999999996</v>
      </c>
      <c r="AE62" s="42">
        <f t="shared" si="21"/>
        <v>2.1487681617182566</v>
      </c>
      <c r="AG62" s="361">
        <f t="shared" si="28"/>
        <v>4.2139423657225977E-5</v>
      </c>
      <c r="AH62" s="362">
        <f t="shared" si="29"/>
        <v>1.9406146296750684E-4</v>
      </c>
      <c r="AI62" s="362">
        <f t="shared" si="30"/>
        <v>1.2937872507850484E-4</v>
      </c>
      <c r="AJ62" s="363">
        <f t="shared" si="31"/>
        <v>4.1685833247913628E-4</v>
      </c>
      <c r="AL62" s="102">
        <f t="shared" si="22"/>
        <v>7.0824372759856624</v>
      </c>
      <c r="AM62" s="74">
        <f t="shared" si="22"/>
        <v>4.7006737247353225</v>
      </c>
      <c r="AN62" s="74">
        <f t="shared" ref="AN62:AV66" si="33">(V62/D62)*10</f>
        <v>7.0543478260869561</v>
      </c>
      <c r="AO62" s="74">
        <f t="shared" si="33"/>
        <v>6.6315359477124192</v>
      </c>
      <c r="AP62" s="74">
        <f t="shared" si="33"/>
        <v>3.0172728782594262</v>
      </c>
      <c r="AQ62" s="74">
        <f t="shared" si="33"/>
        <v>3.1907303370786515</v>
      </c>
      <c r="AR62" s="74">
        <f t="shared" si="33"/>
        <v>4.7920546244568589</v>
      </c>
      <c r="AS62" s="74">
        <f t="shared" si="33"/>
        <v>7.4589331075359855</v>
      </c>
      <c r="AT62" s="74">
        <f t="shared" si="33"/>
        <v>6.7790178571428559</v>
      </c>
      <c r="AU62" s="74">
        <f t="shared" si="33"/>
        <v>4.1349586417065733</v>
      </c>
      <c r="AV62" s="103">
        <f t="shared" si="33"/>
        <v>5.1858852089474592</v>
      </c>
      <c r="AW62" s="42">
        <f t="shared" si="32"/>
        <v>0.25415648820302328</v>
      </c>
    </row>
    <row r="63" spans="1:49" ht="20.100000000000001" customHeight="1">
      <c r="A63" s="88" t="s">
        <v>183</v>
      </c>
      <c r="B63" s="90"/>
      <c r="C63" s="61"/>
      <c r="D63" s="61"/>
      <c r="E63" s="61">
        <v>3.06</v>
      </c>
      <c r="F63" s="61">
        <v>93</v>
      </c>
      <c r="G63" s="61">
        <v>38.86</v>
      </c>
      <c r="H63" s="61">
        <v>86.899999999999991</v>
      </c>
      <c r="I63" s="61">
        <v>93.75</v>
      </c>
      <c r="J63" s="61">
        <v>15.09</v>
      </c>
      <c r="K63" s="61">
        <v>15.17</v>
      </c>
      <c r="L63" s="82">
        <v>49.680000000000007</v>
      </c>
      <c r="M63" s="42">
        <f t="shared" si="23"/>
        <v>2.2748846407382994</v>
      </c>
      <c r="O63" s="361">
        <f t="shared" si="24"/>
        <v>0</v>
      </c>
      <c r="P63" s="362">
        <f t="shared" si="25"/>
        <v>1.7680726393033992E-4</v>
      </c>
      <c r="Q63" s="362">
        <f t="shared" si="26"/>
        <v>5.5928296163812913E-5</v>
      </c>
      <c r="R63" s="363">
        <f t="shared" si="27"/>
        <v>1.8051276088599499E-4</v>
      </c>
      <c r="T63" s="97"/>
      <c r="U63" s="61"/>
      <c r="V63" s="61"/>
      <c r="W63" s="61">
        <v>1.1919999999999999</v>
      </c>
      <c r="X63" s="61">
        <v>33.292999999999999</v>
      </c>
      <c r="Y63" s="61">
        <v>13.951000000000001</v>
      </c>
      <c r="Z63" s="61">
        <v>22.940999999999999</v>
      </c>
      <c r="AA63" s="61">
        <v>17.902000000000001</v>
      </c>
      <c r="AB63" s="61">
        <v>3.4509999999999996</v>
      </c>
      <c r="AC63" s="61">
        <v>5.2869999999999999</v>
      </c>
      <c r="AD63" s="82">
        <v>21.167999999999999</v>
      </c>
      <c r="AE63" s="42">
        <f t="shared" si="21"/>
        <v>3.0037828636277664</v>
      </c>
      <c r="AG63" s="361">
        <f t="shared" si="28"/>
        <v>0</v>
      </c>
      <c r="AH63" s="362">
        <f t="shared" si="29"/>
        <v>2.3834417377055093E-4</v>
      </c>
      <c r="AI63" s="362">
        <f t="shared" si="30"/>
        <v>7.2017826857238899E-5</v>
      </c>
      <c r="AJ63" s="363">
        <f t="shared" si="31"/>
        <v>2.9504989406889214E-4</v>
      </c>
      <c r="AL63" s="102"/>
      <c r="AM63" s="74"/>
      <c r="AN63" s="74"/>
      <c r="AO63" s="74">
        <f t="shared" si="33"/>
        <v>3.8954248366013071</v>
      </c>
      <c r="AP63" s="74">
        <f t="shared" si="33"/>
        <v>3.5798924731182797</v>
      </c>
      <c r="AQ63" s="74">
        <f t="shared" si="33"/>
        <v>3.5900669068450854</v>
      </c>
      <c r="AR63" s="74">
        <f t="shared" si="33"/>
        <v>2.6399309551208288</v>
      </c>
      <c r="AS63" s="74">
        <f t="shared" si="33"/>
        <v>1.9095466666666669</v>
      </c>
      <c r="AT63" s="74">
        <f t="shared" si="33"/>
        <v>2.2869449966865472</v>
      </c>
      <c r="AU63" s="74">
        <f t="shared" si="33"/>
        <v>3.4851680949241928</v>
      </c>
      <c r="AV63" s="103">
        <f t="shared" si="33"/>
        <v>4.2608695652173907</v>
      </c>
      <c r="AW63" s="42">
        <f t="shared" si="32"/>
        <v>0.2225721827945491</v>
      </c>
    </row>
    <row r="64" spans="1:49" ht="20.100000000000001" customHeight="1">
      <c r="A64" s="88" t="s">
        <v>186</v>
      </c>
      <c r="B64" s="90">
        <v>5.62</v>
      </c>
      <c r="C64" s="61">
        <v>0.27</v>
      </c>
      <c r="D64" s="61">
        <v>0.44999999999999996</v>
      </c>
      <c r="E64" s="61">
        <v>0.09</v>
      </c>
      <c r="F64" s="61">
        <v>23.759999999999998</v>
      </c>
      <c r="G64" s="61">
        <v>0.45</v>
      </c>
      <c r="H64" s="61">
        <v>2.9000000000000004</v>
      </c>
      <c r="I64" s="61">
        <v>152.54999999999998</v>
      </c>
      <c r="J64" s="61">
        <v>1.4100000000000001</v>
      </c>
      <c r="K64" s="61">
        <v>2.52</v>
      </c>
      <c r="L64" s="82">
        <v>6.82</v>
      </c>
      <c r="M64" s="42">
        <f t="shared" si="23"/>
        <v>1.7063492063492067</v>
      </c>
      <c r="O64" s="361">
        <f t="shared" si="24"/>
        <v>2.8180337916348831E-5</v>
      </c>
      <c r="P64" s="362">
        <f t="shared" si="25"/>
        <v>2.0474335761362058E-6</v>
      </c>
      <c r="Q64" s="362">
        <f t="shared" si="26"/>
        <v>9.2906596132372156E-6</v>
      </c>
      <c r="R64" s="363">
        <f t="shared" si="27"/>
        <v>2.4780536015347942E-5</v>
      </c>
      <c r="T64" s="97">
        <v>3.9530000000000003</v>
      </c>
      <c r="U64" s="61">
        <v>0.78800000000000003</v>
      </c>
      <c r="V64" s="61">
        <v>0.45899999999999996</v>
      </c>
      <c r="W64" s="61">
        <v>0.14899999999999999</v>
      </c>
      <c r="X64" s="61">
        <v>6.8860000000000001</v>
      </c>
      <c r="Y64" s="61">
        <v>0.38800000000000001</v>
      </c>
      <c r="Z64" s="61">
        <v>2.4500000000000002</v>
      </c>
      <c r="AA64" s="61">
        <v>43.54</v>
      </c>
      <c r="AB64" s="61">
        <v>1.4390000000000001</v>
      </c>
      <c r="AC64" s="61">
        <v>1.8180000000000001</v>
      </c>
      <c r="AD64" s="82">
        <v>3.351</v>
      </c>
      <c r="AE64" s="42">
        <f t="shared" si="21"/>
        <v>0.84323432343234317</v>
      </c>
      <c r="AG64" s="361">
        <f t="shared" si="28"/>
        <v>8.4300172933711692E-5</v>
      </c>
      <c r="AH64" s="362">
        <f t="shared" si="29"/>
        <v>6.6287391171223396E-6</v>
      </c>
      <c r="AI64" s="362">
        <f t="shared" si="30"/>
        <v>2.476421585520339E-5</v>
      </c>
      <c r="AJ64" s="363">
        <f t="shared" si="31"/>
        <v>4.6707870135339079E-5</v>
      </c>
      <c r="AL64" s="102">
        <f t="shared" ref="AL64:AM66" si="34">(T64/B64)*10</f>
        <v>7.0338078291814954</v>
      </c>
      <c r="AM64" s="74">
        <f t="shared" si="34"/>
        <v>29.185185185185183</v>
      </c>
      <c r="AN64" s="74">
        <f t="shared" si="33"/>
        <v>10.199999999999999</v>
      </c>
      <c r="AO64" s="74">
        <f t="shared" si="33"/>
        <v>16.555555555555554</v>
      </c>
      <c r="AP64" s="74">
        <f t="shared" si="33"/>
        <v>2.8981481481481488</v>
      </c>
      <c r="AQ64" s="74">
        <f t="shared" si="33"/>
        <v>8.6222222222222218</v>
      </c>
      <c r="AR64" s="74">
        <f t="shared" si="33"/>
        <v>8.4482758620689644</v>
      </c>
      <c r="AS64" s="74">
        <f t="shared" si="33"/>
        <v>2.8541461815798104</v>
      </c>
      <c r="AT64" s="74">
        <f t="shared" si="33"/>
        <v>10.205673758865249</v>
      </c>
      <c r="AU64" s="74">
        <f t="shared" si="33"/>
        <v>7.2142857142857144</v>
      </c>
      <c r="AV64" s="103">
        <f t="shared" si="33"/>
        <v>4.9134897360703809</v>
      </c>
      <c r="AW64" s="42">
        <f t="shared" si="32"/>
        <v>-0.31892221480212546</v>
      </c>
    </row>
    <row r="65" spans="1:49" ht="20.100000000000001" customHeight="1" thickBot="1">
      <c r="A65" s="47" t="s">
        <v>33</v>
      </c>
      <c r="B65" s="91">
        <f>B66-SUM(B39:B64)</f>
        <v>15839.79999999993</v>
      </c>
      <c r="C65" s="92">
        <f t="shared" ref="C65:L65" si="35">C66-SUM(C39:C64)</f>
        <v>21348.250000000029</v>
      </c>
      <c r="D65" s="92">
        <f t="shared" si="35"/>
        <v>15427.660000000091</v>
      </c>
      <c r="E65" s="92">
        <f t="shared" si="35"/>
        <v>15406.419999999955</v>
      </c>
      <c r="F65" s="92">
        <f t="shared" si="35"/>
        <v>21539.369999999966</v>
      </c>
      <c r="G65" s="92">
        <f t="shared" si="35"/>
        <v>22747.739999999962</v>
      </c>
      <c r="H65" s="92">
        <f t="shared" si="35"/>
        <v>26212.23000000001</v>
      </c>
      <c r="I65" s="92">
        <f t="shared" si="35"/>
        <v>38426.749999999942</v>
      </c>
      <c r="J65" s="92">
        <f t="shared" si="35"/>
        <v>50202.709999999992</v>
      </c>
      <c r="K65" s="92">
        <f t="shared" si="35"/>
        <v>36534.309999999939</v>
      </c>
      <c r="L65" s="93">
        <f t="shared" si="35"/>
        <v>20.67000000004191</v>
      </c>
      <c r="M65" s="42">
        <f t="shared" si="23"/>
        <v>-0.99943423045350954</v>
      </c>
      <c r="O65" s="361">
        <f t="shared" si="24"/>
        <v>7.9425429987078328E-2</v>
      </c>
      <c r="P65" s="370">
        <f t="shared" si="25"/>
        <v>0.10349885923825897</v>
      </c>
      <c r="Q65" s="370">
        <f t="shared" si="26"/>
        <v>0.13469358667241585</v>
      </c>
      <c r="R65" s="363">
        <f t="shared" si="27"/>
        <v>7.5104645078926749E-5</v>
      </c>
      <c r="T65" s="98">
        <f>T66-SUM(T39:T64)</f>
        <v>3808.7119999999923</v>
      </c>
      <c r="U65" s="92">
        <f t="shared" ref="U65:AD65" si="36">U66-SUM(U39:U64)</f>
        <v>5245.46899999999</v>
      </c>
      <c r="V65" s="92">
        <f t="shared" si="36"/>
        <v>3953.7339999999749</v>
      </c>
      <c r="W65" s="92">
        <f t="shared" si="36"/>
        <v>4229.9000000000087</v>
      </c>
      <c r="X65" s="92">
        <f t="shared" si="36"/>
        <v>5936.8129999999946</v>
      </c>
      <c r="Y65" s="92">
        <f t="shared" si="36"/>
        <v>6476.0880000000034</v>
      </c>
      <c r="Z65" s="92">
        <f t="shared" si="36"/>
        <v>7317.7739999999903</v>
      </c>
      <c r="AA65" s="92">
        <f t="shared" si="36"/>
        <v>10311.876000000018</v>
      </c>
      <c r="AB65" s="92">
        <f t="shared" si="36"/>
        <v>13531.577999999994</v>
      </c>
      <c r="AC65" s="92">
        <f t="shared" si="36"/>
        <v>10538.806000000004</v>
      </c>
      <c r="AD65" s="93">
        <f t="shared" si="36"/>
        <v>2.8810000000230502</v>
      </c>
      <c r="AE65" s="42">
        <f t="shared" si="21"/>
        <v>-0.99972662937338219</v>
      </c>
      <c r="AG65" s="361">
        <f t="shared" si="28"/>
        <v>8.1223141981963634E-2</v>
      </c>
      <c r="AH65" s="370">
        <f t="shared" si="29"/>
        <v>0.11063994291630568</v>
      </c>
      <c r="AI65" s="370">
        <f t="shared" si="30"/>
        <v>0.14355625227728971</v>
      </c>
      <c r="AJ65" s="363">
        <f t="shared" si="31"/>
        <v>4.0156781217841989E-5</v>
      </c>
      <c r="AL65" s="104">
        <f t="shared" si="34"/>
        <v>2.4045202590941859</v>
      </c>
      <c r="AM65" s="76">
        <f t="shared" si="34"/>
        <v>2.4570955464733562</v>
      </c>
      <c r="AN65" s="76">
        <f t="shared" si="33"/>
        <v>2.5627567628531818</v>
      </c>
      <c r="AO65" s="76">
        <f t="shared" si="33"/>
        <v>2.7455437408560983</v>
      </c>
      <c r="AP65" s="76">
        <f t="shared" si="33"/>
        <v>2.756261209125431</v>
      </c>
      <c r="AQ65" s="76">
        <f t="shared" si="33"/>
        <v>2.8469149023155769</v>
      </c>
      <c r="AR65" s="76">
        <f t="shared" si="33"/>
        <v>2.791740344106544</v>
      </c>
      <c r="AS65" s="76">
        <f t="shared" si="33"/>
        <v>2.6835149993168912</v>
      </c>
      <c r="AT65" s="76">
        <f t="shared" si="33"/>
        <v>2.6953879581401075</v>
      </c>
      <c r="AU65" s="76">
        <f t="shared" si="33"/>
        <v>2.884632554987359</v>
      </c>
      <c r="AV65" s="105">
        <f t="shared" si="33"/>
        <v>1.3938074504195495</v>
      </c>
      <c r="AW65" s="42">
        <f t="shared" si="32"/>
        <v>-0.5168162932884679</v>
      </c>
    </row>
    <row r="66" spans="1:49" s="6" customFormat="1" ht="26.25" customHeight="1" thickBot="1">
      <c r="A66" s="56" t="s">
        <v>34</v>
      </c>
      <c r="B66" s="84">
        <v>199429.82999999996</v>
      </c>
      <c r="C66" s="69">
        <v>196925.63000000006</v>
      </c>
      <c r="D66" s="69">
        <v>173208.30000000005</v>
      </c>
      <c r="E66" s="69">
        <v>187783.06999999998</v>
      </c>
      <c r="F66" s="69">
        <v>213062.43</v>
      </c>
      <c r="G66" s="69">
        <v>219787.35000000003</v>
      </c>
      <c r="H66" s="69">
        <v>251673.40000000002</v>
      </c>
      <c r="I66" s="69">
        <v>276377.09999999992</v>
      </c>
      <c r="J66" s="69">
        <v>289192.33999999997</v>
      </c>
      <c r="K66" s="69">
        <v>271240.15999999997</v>
      </c>
      <c r="L66" s="108">
        <v>275216.00000000006</v>
      </c>
      <c r="M66" s="158">
        <f t="shared" si="23"/>
        <v>1.4658006395513424E-2</v>
      </c>
      <c r="N66"/>
      <c r="O66" s="355">
        <f>SUM(O39:O65)</f>
        <v>1</v>
      </c>
      <c r="P66" s="359">
        <f t="shared" ref="P66:R66" si="37">SUM(P39:P65)</f>
        <v>0.99999999999999989</v>
      </c>
      <c r="Q66" s="359">
        <f t="shared" si="37"/>
        <v>0.99999999999999978</v>
      </c>
      <c r="R66" s="356">
        <f t="shared" si="37"/>
        <v>0.99999999999999989</v>
      </c>
      <c r="T66" s="99">
        <v>46891.956000000006</v>
      </c>
      <c r="U66" s="95">
        <v>47883.795999999995</v>
      </c>
      <c r="V66" s="95">
        <v>44257.75299999999</v>
      </c>
      <c r="W66" s="95">
        <v>46532.415999999997</v>
      </c>
      <c r="X66" s="95">
        <v>55414.000999999989</v>
      </c>
      <c r="Y66" s="95">
        <v>58533.001999999979</v>
      </c>
      <c r="Z66" s="95">
        <v>66122.32699999999</v>
      </c>
      <c r="AA66" s="95">
        <v>74008.081999999995</v>
      </c>
      <c r="AB66" s="95">
        <v>76935.365000000005</v>
      </c>
      <c r="AC66" s="95">
        <v>73412.378999999986</v>
      </c>
      <c r="AD66" s="96">
        <v>71743.79800000001</v>
      </c>
      <c r="AE66" s="140">
        <f t="shared" si="21"/>
        <v>-2.2728877918531652E-2</v>
      </c>
      <c r="AF66"/>
      <c r="AG66" s="355">
        <f>SUM(AG39:AG65)</f>
        <v>0.99999999999999956</v>
      </c>
      <c r="AH66" s="359">
        <f t="shared" ref="AH66:AJ66" si="38">SUM(AH39:AH65)</f>
        <v>1.0000000000000004</v>
      </c>
      <c r="AI66" s="359">
        <f t="shared" si="38"/>
        <v>1</v>
      </c>
      <c r="AJ66" s="356">
        <f t="shared" si="38"/>
        <v>1</v>
      </c>
      <c r="AL66" s="72">
        <f t="shared" si="34"/>
        <v>2.3513010064743081</v>
      </c>
      <c r="AM66" s="77">
        <f t="shared" si="34"/>
        <v>2.4315674907324141</v>
      </c>
      <c r="AN66" s="77">
        <f t="shared" si="33"/>
        <v>2.5551750695549797</v>
      </c>
      <c r="AO66" s="77">
        <f t="shared" si="33"/>
        <v>2.477987818603669</v>
      </c>
      <c r="AP66" s="77">
        <f t="shared" si="33"/>
        <v>2.6008339903004014</v>
      </c>
      <c r="AQ66" s="77">
        <f t="shared" si="33"/>
        <v>2.663165191263281</v>
      </c>
      <c r="AR66" s="77">
        <f t="shared" si="33"/>
        <v>2.6273069382779424</v>
      </c>
      <c r="AS66" s="77">
        <f t="shared" si="33"/>
        <v>2.6777935653858447</v>
      </c>
      <c r="AT66" s="77">
        <f t="shared" si="33"/>
        <v>2.6603527949599219</v>
      </c>
      <c r="AU66" s="77">
        <f>(AC66/K66)*10</f>
        <v>2.7065453360593801</v>
      </c>
      <c r="AV66" s="87">
        <f t="shared" si="33"/>
        <v>2.6068178448927388</v>
      </c>
      <c r="AW66" s="86">
        <f t="shared" si="32"/>
        <v>-3.6846783919696105E-2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134</v>
      </c>
      <c r="B72" s="89">
        <v>31896.6</v>
      </c>
      <c r="C72" s="60">
        <v>37259.350000000006</v>
      </c>
      <c r="D72" s="60">
        <v>37358.080000000002</v>
      </c>
      <c r="E72" s="60">
        <v>36073.65</v>
      </c>
      <c r="F72" s="60">
        <v>38677.270000000004</v>
      </c>
      <c r="G72" s="60">
        <v>39195.14</v>
      </c>
      <c r="H72" s="60">
        <v>43748.320000000007</v>
      </c>
      <c r="I72" s="60">
        <v>62404.840000000011</v>
      </c>
      <c r="J72" s="60">
        <v>65069.11</v>
      </c>
      <c r="K72" s="60">
        <v>71510.790000000008</v>
      </c>
      <c r="L72" s="80">
        <v>82164.989999999976</v>
      </c>
      <c r="M72" s="42">
        <f t="shared" ref="M72:M100" si="39">(L72-K72)/K72</f>
        <v>0.14898730667078305</v>
      </c>
      <c r="O72" s="361">
        <f>B72/$B$100</f>
        <v>0.14660284764331949</v>
      </c>
      <c r="P72" s="362">
        <f>G72/$G$100</f>
        <v>0.13158534103914749</v>
      </c>
      <c r="Q72" s="362">
        <f>K72/$K$100</f>
        <v>0.21358088849982218</v>
      </c>
      <c r="R72" s="363">
        <f>L72/$L$100</f>
        <v>0.19862261070857981</v>
      </c>
      <c r="T72" s="97">
        <v>9769.5910000000022</v>
      </c>
      <c r="U72" s="60">
        <v>11827.258</v>
      </c>
      <c r="V72" s="60">
        <v>11994.878000000001</v>
      </c>
      <c r="W72" s="60">
        <v>11567.163</v>
      </c>
      <c r="X72" s="60">
        <v>12371.497000000003</v>
      </c>
      <c r="Y72" s="60">
        <v>12713.809000000001</v>
      </c>
      <c r="Z72" s="60">
        <v>12814.274999999998</v>
      </c>
      <c r="AA72" s="60">
        <v>19498.086000000007</v>
      </c>
      <c r="AB72" s="60">
        <v>22551.458999999995</v>
      </c>
      <c r="AC72" s="60">
        <v>24150.769999999997</v>
      </c>
      <c r="AD72" s="38">
        <v>29748.619000000002</v>
      </c>
      <c r="AE72" s="42">
        <f t="shared" ref="AE72:AE100" si="40">(AD72-AC72)/AC72</f>
        <v>0.23178759931877974</v>
      </c>
      <c r="AG72" s="361">
        <f>T72/$T$100</f>
        <v>0.14987039579866704</v>
      </c>
      <c r="AH72" s="362">
        <f>Y72/$Y$100</f>
        <v>0.1272760343115075</v>
      </c>
      <c r="AI72" s="362">
        <f>AC72/$AC$100</f>
        <v>0.20163951494176308</v>
      </c>
      <c r="AJ72" s="363">
        <f>AD72/$AD$100</f>
        <v>0.21205322428031026</v>
      </c>
      <c r="AL72" s="109">
        <f t="shared" ref="AL72:AV95" si="41">(T72/B72)*10</f>
        <v>3.0628941642682928</v>
      </c>
      <c r="AM72" s="73">
        <f t="shared" si="41"/>
        <v>3.1743060466701638</v>
      </c>
      <c r="AN72" s="73">
        <f t="shared" si="41"/>
        <v>3.2107854579250326</v>
      </c>
      <c r="AO72" s="73">
        <f t="shared" si="41"/>
        <v>3.2065407853100529</v>
      </c>
      <c r="AP72" s="73">
        <f t="shared" si="41"/>
        <v>3.1986479397330787</v>
      </c>
      <c r="AQ72" s="73">
        <f t="shared" si="41"/>
        <v>3.2437207776270229</v>
      </c>
      <c r="AR72" s="73">
        <f t="shared" si="41"/>
        <v>2.9290896198985461</v>
      </c>
      <c r="AS72" s="73">
        <f t="shared" si="41"/>
        <v>3.1244509239988445</v>
      </c>
      <c r="AT72" s="73">
        <f t="shared" si="41"/>
        <v>3.4657703171289715</v>
      </c>
      <c r="AU72" s="73">
        <f t="shared" si="41"/>
        <v>3.3772204166671904</v>
      </c>
      <c r="AV72" s="110">
        <f t="shared" si="41"/>
        <v>3.6205954628607651</v>
      </c>
      <c r="AW72" s="42">
        <f>(AV72-AU72)/AU72</f>
        <v>7.2063713991682335E-2</v>
      </c>
    </row>
    <row r="73" spans="1:49" ht="20.100000000000001" customHeight="1">
      <c r="A73" s="88" t="s">
        <v>133</v>
      </c>
      <c r="B73" s="90">
        <v>56232.049999999996</v>
      </c>
      <c r="C73" s="61">
        <v>57156.75</v>
      </c>
      <c r="D73" s="61">
        <v>60349.51</v>
      </c>
      <c r="E73" s="61">
        <v>63704.800000000003</v>
      </c>
      <c r="F73" s="61">
        <v>74965.890000000014</v>
      </c>
      <c r="G73" s="61">
        <v>79860.58</v>
      </c>
      <c r="H73" s="61">
        <v>84853.6</v>
      </c>
      <c r="I73" s="61">
        <v>83245.84</v>
      </c>
      <c r="J73" s="61">
        <v>82374.73000000001</v>
      </c>
      <c r="K73" s="61">
        <v>85355.31</v>
      </c>
      <c r="L73" s="82">
        <v>92798.15</v>
      </c>
      <c r="M73" s="42">
        <f t="shared" si="39"/>
        <v>8.7198324275314529E-2</v>
      </c>
      <c r="O73" s="361">
        <f t="shared" ref="O73:O99" si="42">B73/$B$100</f>
        <v>0.2584532100230596</v>
      </c>
      <c r="P73" s="362">
        <f t="shared" ref="P73:P99" si="43">G73/$G$100</f>
        <v>0.26810675136979029</v>
      </c>
      <c r="Q73" s="362">
        <f t="shared" ref="Q73:Q99" si="44">K73/$K$100</f>
        <v>0.25493024126817443</v>
      </c>
      <c r="R73" s="363">
        <f t="shared" ref="R73:R99" si="45">L73/$L$100</f>
        <v>0.22432681878165384</v>
      </c>
      <c r="T73" s="97">
        <v>13931.048999999999</v>
      </c>
      <c r="U73" s="61">
        <v>14069.797</v>
      </c>
      <c r="V73" s="61">
        <v>15659.901</v>
      </c>
      <c r="W73" s="61">
        <v>16554.903999999999</v>
      </c>
      <c r="X73" s="61">
        <v>19735.972999999998</v>
      </c>
      <c r="Y73" s="61">
        <v>24022.083999999995</v>
      </c>
      <c r="Z73" s="61">
        <v>25614.902999999998</v>
      </c>
      <c r="AA73" s="61">
        <v>25651.040000000001</v>
      </c>
      <c r="AB73" s="61">
        <v>25092.224000000002</v>
      </c>
      <c r="AC73" s="61">
        <v>27722.767</v>
      </c>
      <c r="AD73" s="38">
        <v>28771.856</v>
      </c>
      <c r="AE73" s="42">
        <f t="shared" si="40"/>
        <v>3.7842146132094245E-2</v>
      </c>
      <c r="AG73" s="361">
        <f t="shared" ref="AG73:AG99" si="46">T73/$T$100</f>
        <v>0.21370923588516902</v>
      </c>
      <c r="AH73" s="362">
        <f t="shared" ref="AH73:AH99" si="47">Y73/$Y$100</f>
        <v>0.24048147863617536</v>
      </c>
      <c r="AI73" s="362">
        <f t="shared" ref="AI73:AI99" si="48">AC73/$AC$100</f>
        <v>0.23146281839972463</v>
      </c>
      <c r="AJ73" s="363">
        <f t="shared" ref="AJ73:AJ99" si="49">AD73/$AD$100</f>
        <v>0.20509069121254975</v>
      </c>
      <c r="AL73" s="52">
        <f t="shared" si="41"/>
        <v>2.4774215060628233</v>
      </c>
      <c r="AM73" s="74">
        <f t="shared" si="41"/>
        <v>2.4616159946113103</v>
      </c>
      <c r="AN73" s="74">
        <f t="shared" si="41"/>
        <v>2.5948679616454218</v>
      </c>
      <c r="AO73" s="74">
        <f t="shared" si="41"/>
        <v>2.598690208587108</v>
      </c>
      <c r="AP73" s="74">
        <f t="shared" si="41"/>
        <v>2.6326604006168663</v>
      </c>
      <c r="AQ73" s="74">
        <f t="shared" si="41"/>
        <v>3.0080026966996725</v>
      </c>
      <c r="AR73" s="74">
        <f t="shared" si="41"/>
        <v>3.0187172966144038</v>
      </c>
      <c r="AS73" s="74">
        <f t="shared" si="41"/>
        <v>3.0813599814717469</v>
      </c>
      <c r="AT73" s="74">
        <f t="shared" si="41"/>
        <v>3.046106979652619</v>
      </c>
      <c r="AU73" s="74">
        <f t="shared" si="41"/>
        <v>3.2479252901781974</v>
      </c>
      <c r="AV73" s="111">
        <f t="shared" si="41"/>
        <v>3.1004773263260099</v>
      </c>
      <c r="AW73" s="42">
        <f t="shared" ref="AW73:AW100" si="50">(AV73-AU73)/AU73</f>
        <v>-4.5397584820708041E-2</v>
      </c>
    </row>
    <row r="74" spans="1:49" ht="20.100000000000001" customHeight="1">
      <c r="A74" s="88" t="s">
        <v>135</v>
      </c>
      <c r="B74" s="90">
        <v>30454.850000000002</v>
      </c>
      <c r="C74" s="61">
        <v>33995.11</v>
      </c>
      <c r="D74" s="61">
        <v>35610.119999999995</v>
      </c>
      <c r="E74" s="61">
        <v>41145.06</v>
      </c>
      <c r="F74" s="61">
        <v>43773.159999999996</v>
      </c>
      <c r="G74" s="61">
        <v>48277.25</v>
      </c>
      <c r="H74" s="61">
        <v>51661.64</v>
      </c>
      <c r="I74" s="61">
        <v>55176.31</v>
      </c>
      <c r="J74" s="61">
        <v>60963.92</v>
      </c>
      <c r="K74" s="61">
        <v>61213.16</v>
      </c>
      <c r="L74" s="82">
        <v>68725.319999999992</v>
      </c>
      <c r="M74" s="42">
        <f t="shared" si="39"/>
        <v>0.1227213233232852</v>
      </c>
      <c r="O74" s="361">
        <f t="shared" si="42"/>
        <v>0.13997629009205209</v>
      </c>
      <c r="P74" s="362">
        <f t="shared" si="43"/>
        <v>0.16207566564839884</v>
      </c>
      <c r="Q74" s="362">
        <f t="shared" si="44"/>
        <v>0.18282501285025343</v>
      </c>
      <c r="R74" s="363">
        <f t="shared" si="45"/>
        <v>0.1661340490661847</v>
      </c>
      <c r="T74" s="97">
        <v>10274.497000000001</v>
      </c>
      <c r="U74" s="61">
        <v>11707.559000000001</v>
      </c>
      <c r="V74" s="61">
        <v>13054.489999999998</v>
      </c>
      <c r="W74" s="61">
        <v>14339.151000000002</v>
      </c>
      <c r="X74" s="61">
        <v>14008.966</v>
      </c>
      <c r="Y74" s="61">
        <v>16123.688</v>
      </c>
      <c r="Z74" s="61">
        <v>17743.971999999998</v>
      </c>
      <c r="AA74" s="61">
        <v>19770.228999999999</v>
      </c>
      <c r="AB74" s="61">
        <v>21140.133000000002</v>
      </c>
      <c r="AC74" s="61">
        <v>22073.101000000002</v>
      </c>
      <c r="AD74" s="38">
        <v>23859.734000000004</v>
      </c>
      <c r="AE74" s="42">
        <f t="shared" si="40"/>
        <v>8.0941640234419326E-2</v>
      </c>
      <c r="AG74" s="361">
        <f t="shared" si="46"/>
        <v>0.1576159055197108</v>
      </c>
      <c r="AH74" s="362">
        <f t="shared" si="47"/>
        <v>0.16141182136022661</v>
      </c>
      <c r="AI74" s="362">
        <f t="shared" si="48"/>
        <v>0.18429264900872919</v>
      </c>
      <c r="AJ74" s="363">
        <f t="shared" si="49"/>
        <v>0.17007624875529667</v>
      </c>
      <c r="AL74" s="52">
        <f t="shared" si="41"/>
        <v>3.3736816960188607</v>
      </c>
      <c r="AM74" s="74">
        <f t="shared" si="41"/>
        <v>3.4438950190189122</v>
      </c>
      <c r="AN74" s="74">
        <f t="shared" si="41"/>
        <v>3.6659494548179001</v>
      </c>
      <c r="AO74" s="74">
        <f t="shared" si="41"/>
        <v>3.4850237185217381</v>
      </c>
      <c r="AP74" s="74">
        <f t="shared" si="41"/>
        <v>3.20035519482715</v>
      </c>
      <c r="AQ74" s="74">
        <f t="shared" si="41"/>
        <v>3.3398107804400623</v>
      </c>
      <c r="AR74" s="74">
        <f t="shared" si="41"/>
        <v>3.4346513196251607</v>
      </c>
      <c r="AS74" s="74">
        <f t="shared" si="41"/>
        <v>3.5831009721382241</v>
      </c>
      <c r="AT74" s="74">
        <f t="shared" si="41"/>
        <v>3.4676466014652609</v>
      </c>
      <c r="AU74" s="74">
        <f t="shared" si="41"/>
        <v>3.6059404546342648</v>
      </c>
      <c r="AV74" s="111">
        <f t="shared" si="41"/>
        <v>3.4717530598620723</v>
      </c>
      <c r="AW74" s="42">
        <f t="shared" si="50"/>
        <v>-3.721287038995285E-2</v>
      </c>
    </row>
    <row r="75" spans="1:49" ht="20.100000000000001" customHeight="1">
      <c r="A75" s="88" t="s">
        <v>132</v>
      </c>
      <c r="B75" s="90"/>
      <c r="C75" s="61"/>
      <c r="D75" s="61"/>
      <c r="E75" s="61"/>
      <c r="F75" s="61"/>
      <c r="G75" s="61"/>
      <c r="H75" s="61"/>
      <c r="I75" s="61"/>
      <c r="J75" s="61"/>
      <c r="K75" s="61"/>
      <c r="L75" s="82">
        <v>56434.95</v>
      </c>
      <c r="M75" s="42"/>
      <c r="O75" s="361">
        <f t="shared" si="42"/>
        <v>0</v>
      </c>
      <c r="P75" s="362">
        <f t="shared" si="43"/>
        <v>0</v>
      </c>
      <c r="Q75" s="362">
        <f t="shared" si="44"/>
        <v>0</v>
      </c>
      <c r="R75" s="363">
        <f t="shared" si="45"/>
        <v>0.13642376277546153</v>
      </c>
      <c r="T75" s="97"/>
      <c r="U75" s="61"/>
      <c r="V75" s="61"/>
      <c r="W75" s="61"/>
      <c r="X75" s="61"/>
      <c r="Y75" s="61"/>
      <c r="Z75" s="61"/>
      <c r="AA75" s="61"/>
      <c r="AB75" s="61"/>
      <c r="AC75" s="61"/>
      <c r="AD75" s="38">
        <v>16804.601000000002</v>
      </c>
      <c r="AE75" s="42"/>
      <c r="AG75" s="361">
        <f t="shared" si="46"/>
        <v>0</v>
      </c>
      <c r="AH75" s="362">
        <f t="shared" si="47"/>
        <v>0</v>
      </c>
      <c r="AI75" s="362">
        <f t="shared" si="48"/>
        <v>0</v>
      </c>
      <c r="AJ75" s="363">
        <f t="shared" si="49"/>
        <v>0.11978605880138929</v>
      </c>
      <c r="AL75" s="52"/>
      <c r="AM75" s="74"/>
      <c r="AN75" s="74"/>
      <c r="AO75" s="74"/>
      <c r="AP75" s="74"/>
      <c r="AQ75" s="74"/>
      <c r="AR75" s="74"/>
      <c r="AS75" s="74"/>
      <c r="AT75" s="74"/>
      <c r="AU75" s="74"/>
      <c r="AV75" s="111">
        <f t="shared" si="41"/>
        <v>2.977693964467055</v>
      </c>
      <c r="AW75" s="42" t="e">
        <f t="shared" si="50"/>
        <v>#DIV/0!</v>
      </c>
    </row>
    <row r="76" spans="1:49" ht="20.100000000000001" customHeight="1">
      <c r="A76" s="88" t="s">
        <v>139</v>
      </c>
      <c r="B76" s="90">
        <v>23069.66</v>
      </c>
      <c r="C76" s="61">
        <v>24321.769999999997</v>
      </c>
      <c r="D76" s="61">
        <v>29006.839999999997</v>
      </c>
      <c r="E76" s="61">
        <v>28705.1</v>
      </c>
      <c r="F76" s="61">
        <v>33555.440000000002</v>
      </c>
      <c r="G76" s="61">
        <v>34229.25</v>
      </c>
      <c r="H76" s="61">
        <v>34843.289999999994</v>
      </c>
      <c r="I76" s="61">
        <v>31865.18</v>
      </c>
      <c r="J76" s="61">
        <v>33786.100000000006</v>
      </c>
      <c r="K76" s="61">
        <v>33425.19</v>
      </c>
      <c r="L76" s="82">
        <v>37233.86</v>
      </c>
      <c r="M76" s="42">
        <f t="shared" si="39"/>
        <v>0.11394609873571393</v>
      </c>
      <c r="O76" s="361">
        <f t="shared" si="42"/>
        <v>0.10603255049639089</v>
      </c>
      <c r="P76" s="362">
        <f t="shared" si="43"/>
        <v>0.11491392899130451</v>
      </c>
      <c r="Q76" s="362">
        <f t="shared" si="44"/>
        <v>9.9830833619309348E-2</v>
      </c>
      <c r="R76" s="363">
        <f t="shared" si="45"/>
        <v>9.0007757318022713E-2</v>
      </c>
      <c r="T76" s="97">
        <v>7353.0019999999995</v>
      </c>
      <c r="U76" s="61">
        <v>7687.7830000000004</v>
      </c>
      <c r="V76" s="61">
        <v>8866.7089999999989</v>
      </c>
      <c r="W76" s="61">
        <v>9756.9980000000014</v>
      </c>
      <c r="X76" s="61">
        <v>10696.794999999998</v>
      </c>
      <c r="Y76" s="61">
        <v>11547.560000000001</v>
      </c>
      <c r="Z76" s="61">
        <v>12430.626999999999</v>
      </c>
      <c r="AA76" s="61">
        <v>11883.003999999999</v>
      </c>
      <c r="AB76" s="61">
        <v>12442.831</v>
      </c>
      <c r="AC76" s="61">
        <v>13158.098000000002</v>
      </c>
      <c r="AD76" s="38">
        <v>14253.858</v>
      </c>
      <c r="AE76" s="42">
        <f t="shared" si="40"/>
        <v>8.3276473545036547E-2</v>
      </c>
      <c r="AG76" s="361">
        <f t="shared" si="46"/>
        <v>0.11279871593891598</v>
      </c>
      <c r="AH76" s="362">
        <f t="shared" si="47"/>
        <v>0.1156008905572037</v>
      </c>
      <c r="AI76" s="362">
        <f t="shared" si="48"/>
        <v>0.10985954063891891</v>
      </c>
      <c r="AJ76" s="363">
        <f t="shared" si="49"/>
        <v>0.10160392814650303</v>
      </c>
      <c r="AL76" s="52">
        <f t="shared" si="41"/>
        <v>3.1873040174844358</v>
      </c>
      <c r="AM76" s="74">
        <f t="shared" si="41"/>
        <v>3.1608649370502233</v>
      </c>
      <c r="AN76" s="74">
        <f t="shared" si="41"/>
        <v>3.0567648871783342</v>
      </c>
      <c r="AO76" s="74">
        <f t="shared" si="41"/>
        <v>3.3990468592689109</v>
      </c>
      <c r="AP76" s="74">
        <f t="shared" si="41"/>
        <v>3.1877975672498997</v>
      </c>
      <c r="AQ76" s="74">
        <f t="shared" si="41"/>
        <v>3.3735942213165644</v>
      </c>
      <c r="AR76" s="74">
        <f t="shared" si="41"/>
        <v>3.5675813047504992</v>
      </c>
      <c r="AS76" s="74">
        <f t="shared" si="41"/>
        <v>3.7291501256230153</v>
      </c>
      <c r="AT76" s="74">
        <f t="shared" si="41"/>
        <v>3.6828254814849886</v>
      </c>
      <c r="AU76" s="74">
        <f t="shared" si="41"/>
        <v>3.9365813627387016</v>
      </c>
      <c r="AV76" s="111">
        <f t="shared" si="41"/>
        <v>3.8281977748210902</v>
      </c>
      <c r="AW76" s="42">
        <f t="shared" si="50"/>
        <v>-2.7532414023879927E-2</v>
      </c>
    </row>
    <row r="77" spans="1:49" ht="20.100000000000001" customHeight="1">
      <c r="A77" s="88" t="s">
        <v>146</v>
      </c>
      <c r="B77" s="90">
        <v>4005.7499999999995</v>
      </c>
      <c r="C77" s="61">
        <v>6725.6600000000008</v>
      </c>
      <c r="D77" s="61">
        <v>7181.0300000000007</v>
      </c>
      <c r="E77" s="61">
        <v>7540.2300000000005</v>
      </c>
      <c r="F77" s="61">
        <v>8991.4699999999993</v>
      </c>
      <c r="G77" s="61">
        <v>12085.13</v>
      </c>
      <c r="H77" s="61">
        <v>13765.73</v>
      </c>
      <c r="I77" s="61">
        <v>16169.95</v>
      </c>
      <c r="J77" s="61">
        <v>16228.279999999999</v>
      </c>
      <c r="K77" s="61">
        <v>14270.770000000002</v>
      </c>
      <c r="L77" s="82">
        <v>9134.6700000000019</v>
      </c>
      <c r="M77" s="42">
        <f t="shared" si="39"/>
        <v>-0.35990349504616775</v>
      </c>
      <c r="O77" s="361">
        <f t="shared" si="42"/>
        <v>1.8411189811679832E-2</v>
      </c>
      <c r="P77" s="362">
        <f t="shared" si="43"/>
        <v>4.0572018687838142E-2</v>
      </c>
      <c r="Q77" s="362">
        <f t="shared" si="44"/>
        <v>4.2622431330665025E-2</v>
      </c>
      <c r="R77" s="363">
        <f t="shared" si="45"/>
        <v>2.2081813718486956E-2</v>
      </c>
      <c r="T77" s="97">
        <v>1434.6299999999999</v>
      </c>
      <c r="U77" s="61">
        <v>2444.0409999999997</v>
      </c>
      <c r="V77" s="61">
        <v>3034.8359999999998</v>
      </c>
      <c r="W77" s="61">
        <v>2755.5210000000006</v>
      </c>
      <c r="X77" s="61">
        <v>3045.94</v>
      </c>
      <c r="Y77" s="61">
        <v>4109.9870000000001</v>
      </c>
      <c r="Z77" s="61">
        <v>4767.085</v>
      </c>
      <c r="AA77" s="61">
        <v>6424.4789999999994</v>
      </c>
      <c r="AB77" s="61">
        <v>6708.0949999999984</v>
      </c>
      <c r="AC77" s="61">
        <v>6753.08</v>
      </c>
      <c r="AD77" s="38">
        <v>4408.0410000000002</v>
      </c>
      <c r="AE77" s="42">
        <f t="shared" si="40"/>
        <v>-0.34725473413612751</v>
      </c>
      <c r="AG77" s="361">
        <f t="shared" si="46"/>
        <v>2.200793932157873E-2</v>
      </c>
      <c r="AH77" s="362">
        <f t="shared" si="47"/>
        <v>4.1144463192096851E-2</v>
      </c>
      <c r="AI77" s="362">
        <f t="shared" si="48"/>
        <v>5.6382789267709545E-2</v>
      </c>
      <c r="AJ77" s="363">
        <f t="shared" si="49"/>
        <v>3.1421267212767189E-2</v>
      </c>
      <c r="AL77" s="52">
        <f t="shared" si="41"/>
        <v>3.5814266991200148</v>
      </c>
      <c r="AM77" s="74">
        <f t="shared" si="41"/>
        <v>3.6339050740001717</v>
      </c>
      <c r="AN77" s="74">
        <f t="shared" si="41"/>
        <v>4.2261848230685564</v>
      </c>
      <c r="AO77" s="74">
        <f t="shared" si="41"/>
        <v>3.6544256607557069</v>
      </c>
      <c r="AP77" s="74">
        <f t="shared" si="41"/>
        <v>3.3875884588393221</v>
      </c>
      <c r="AQ77" s="74">
        <f t="shared" si="41"/>
        <v>3.4008628785954316</v>
      </c>
      <c r="AR77" s="74">
        <f t="shared" si="41"/>
        <v>3.4630092265357519</v>
      </c>
      <c r="AS77" s="74">
        <f t="shared" si="41"/>
        <v>3.9730976286259385</v>
      </c>
      <c r="AT77" s="74">
        <f t="shared" si="41"/>
        <v>4.1335834728017993</v>
      </c>
      <c r="AU77" s="74">
        <f t="shared" si="41"/>
        <v>4.732106256354772</v>
      </c>
      <c r="AV77" s="111">
        <f t="shared" si="41"/>
        <v>4.8256160321062493</v>
      </c>
      <c r="AW77" s="42">
        <f t="shared" si="50"/>
        <v>1.9760709224545103E-2</v>
      </c>
    </row>
    <row r="78" spans="1:49" ht="20.100000000000001" customHeight="1">
      <c r="A78" s="88" t="s">
        <v>145</v>
      </c>
      <c r="B78" s="90">
        <v>9058.01</v>
      </c>
      <c r="C78" s="61">
        <v>8387.7000000000007</v>
      </c>
      <c r="D78" s="61">
        <v>9824.869999999999</v>
      </c>
      <c r="E78" s="61">
        <v>10178.14</v>
      </c>
      <c r="F78" s="61">
        <v>10509.92</v>
      </c>
      <c r="G78" s="61">
        <v>10609.74</v>
      </c>
      <c r="H78" s="61">
        <v>11169.060000000001</v>
      </c>
      <c r="I78" s="61">
        <v>6657.3799999999992</v>
      </c>
      <c r="J78" s="61">
        <v>8417.369999999999</v>
      </c>
      <c r="K78" s="61">
        <v>7547.13</v>
      </c>
      <c r="L78" s="82">
        <v>10712.210000000001</v>
      </c>
      <c r="M78" s="42">
        <f t="shared" si="39"/>
        <v>0.41937531220477198</v>
      </c>
      <c r="O78" s="361">
        <f t="shared" si="42"/>
        <v>4.1632338869398759E-2</v>
      </c>
      <c r="P78" s="362">
        <f t="shared" si="43"/>
        <v>3.561886132404897E-2</v>
      </c>
      <c r="Q78" s="362">
        <f t="shared" si="44"/>
        <v>2.2540972222844451E-2</v>
      </c>
      <c r="R78" s="363">
        <f t="shared" si="45"/>
        <v>2.5895300622060035E-2</v>
      </c>
      <c r="T78" s="97">
        <v>1904.3579999999997</v>
      </c>
      <c r="U78" s="61">
        <v>1754.4359999999999</v>
      </c>
      <c r="V78" s="61">
        <v>2237.3430000000003</v>
      </c>
      <c r="W78" s="61">
        <v>2129.0309999999999</v>
      </c>
      <c r="X78" s="61">
        <v>2381.9299999999998</v>
      </c>
      <c r="Y78" s="61">
        <v>2508.1729999999998</v>
      </c>
      <c r="Z78" s="61">
        <v>2811.6110000000003</v>
      </c>
      <c r="AA78" s="61">
        <v>2336.4889999999996</v>
      </c>
      <c r="AB78" s="61">
        <v>2922.8809999999999</v>
      </c>
      <c r="AC78" s="61">
        <v>2925.4670000000001</v>
      </c>
      <c r="AD78" s="38">
        <v>3895.6039999999998</v>
      </c>
      <c r="AE78" s="42">
        <f t="shared" si="40"/>
        <v>0.33161782375258364</v>
      </c>
      <c r="AG78" s="361">
        <f t="shared" si="46"/>
        <v>2.9213800987406523E-2</v>
      </c>
      <c r="AH78" s="362">
        <f t="shared" si="47"/>
        <v>2.5108943575225695E-2</v>
      </c>
      <c r="AI78" s="362">
        <f t="shared" si="48"/>
        <v>2.4425297696849209E-2</v>
      </c>
      <c r="AJ78" s="363">
        <f t="shared" si="49"/>
        <v>2.7768528976732456E-2</v>
      </c>
      <c r="AL78" s="52">
        <f t="shared" si="41"/>
        <v>2.1024021832610029</v>
      </c>
      <c r="AM78" s="74">
        <f t="shared" si="41"/>
        <v>2.0916770986086766</v>
      </c>
      <c r="AN78" s="74">
        <f t="shared" si="41"/>
        <v>2.2772240243382362</v>
      </c>
      <c r="AO78" s="74">
        <f t="shared" si="41"/>
        <v>2.0917682405626175</v>
      </c>
      <c r="AP78" s="74">
        <f t="shared" si="41"/>
        <v>2.2663635879245509</v>
      </c>
      <c r="AQ78" s="74">
        <f t="shared" si="41"/>
        <v>2.3640287132389668</v>
      </c>
      <c r="AR78" s="74">
        <f t="shared" si="41"/>
        <v>2.5173210637242525</v>
      </c>
      <c r="AS78" s="74">
        <f t="shared" si="41"/>
        <v>3.509622404008784</v>
      </c>
      <c r="AT78" s="74">
        <f t="shared" si="41"/>
        <v>3.4724397287989008</v>
      </c>
      <c r="AU78" s="74">
        <f t="shared" si="41"/>
        <v>3.8762642222937727</v>
      </c>
      <c r="AV78" s="111">
        <f t="shared" si="41"/>
        <v>3.6366015976161776</v>
      </c>
      <c r="AW78" s="42">
        <f t="shared" si="50"/>
        <v>-6.1828247749265937E-2</v>
      </c>
    </row>
    <row r="79" spans="1:49" ht="20.100000000000001" customHeight="1">
      <c r="A79" s="88" t="s">
        <v>141</v>
      </c>
      <c r="B79" s="90">
        <v>39312.86</v>
      </c>
      <c r="C79" s="61">
        <v>45044.420000000006</v>
      </c>
      <c r="D79" s="61">
        <v>50200.920000000006</v>
      </c>
      <c r="E79" s="61">
        <v>48814.119999999988</v>
      </c>
      <c r="F79" s="61">
        <v>50086.65</v>
      </c>
      <c r="G79" s="61">
        <v>37221.729999999996</v>
      </c>
      <c r="H79" s="61">
        <v>20182.71</v>
      </c>
      <c r="I79" s="61">
        <v>25017.570000000003</v>
      </c>
      <c r="J79" s="61">
        <v>22480.83</v>
      </c>
      <c r="K79" s="61">
        <v>15883.620000000003</v>
      </c>
      <c r="L79" s="82">
        <v>8389.16</v>
      </c>
      <c r="M79" s="42">
        <f t="shared" si="39"/>
        <v>-0.47183576539856792</v>
      </c>
      <c r="O79" s="361">
        <f t="shared" si="42"/>
        <v>0.18068939087561525</v>
      </c>
      <c r="P79" s="362">
        <f t="shared" si="43"/>
        <v>0.12496023833865798</v>
      </c>
      <c r="Q79" s="362">
        <f t="shared" si="44"/>
        <v>4.7439521674890538E-2</v>
      </c>
      <c r="R79" s="363">
        <f t="shared" si="45"/>
        <v>2.0279645392179683E-2</v>
      </c>
      <c r="T79" s="97">
        <v>12836.144999999999</v>
      </c>
      <c r="U79" s="61">
        <v>14181.478000000001</v>
      </c>
      <c r="V79" s="61">
        <v>16051.255000000001</v>
      </c>
      <c r="W79" s="61">
        <v>18874.631999999998</v>
      </c>
      <c r="X79" s="61">
        <v>20504.996000000003</v>
      </c>
      <c r="Y79" s="61">
        <v>15373.397000000001</v>
      </c>
      <c r="Z79" s="61">
        <v>8881.8709999999992</v>
      </c>
      <c r="AA79" s="61">
        <v>10801.236000000001</v>
      </c>
      <c r="AB79" s="61">
        <v>10185.386</v>
      </c>
      <c r="AC79" s="61">
        <v>6592.7130000000006</v>
      </c>
      <c r="AD79" s="38">
        <v>3512.8280000000004</v>
      </c>
      <c r="AE79" s="42">
        <f t="shared" si="40"/>
        <v>-0.46716503509253321</v>
      </c>
      <c r="AG79" s="361">
        <f t="shared" si="46"/>
        <v>0.19691286274717953</v>
      </c>
      <c r="AH79" s="362">
        <f t="shared" si="47"/>
        <v>0.15390077073333619</v>
      </c>
      <c r="AI79" s="362">
        <f t="shared" si="48"/>
        <v>5.5043853735108901E-2</v>
      </c>
      <c r="AJ79" s="363">
        <f t="shared" si="49"/>
        <v>2.504003643806638E-2</v>
      </c>
      <c r="AL79" s="52">
        <f t="shared" si="41"/>
        <v>3.265126220783733</v>
      </c>
      <c r="AM79" s="74">
        <f t="shared" si="41"/>
        <v>3.1483318022520876</v>
      </c>
      <c r="AN79" s="74">
        <f t="shared" si="41"/>
        <v>3.1974025575626901</v>
      </c>
      <c r="AO79" s="74">
        <f t="shared" si="41"/>
        <v>3.8666336707493656</v>
      </c>
      <c r="AP79" s="74">
        <f t="shared" si="41"/>
        <v>4.0939044635646429</v>
      </c>
      <c r="AQ79" s="74">
        <f t="shared" si="41"/>
        <v>4.1302209757579789</v>
      </c>
      <c r="AR79" s="74">
        <f t="shared" si="41"/>
        <v>4.4007326072663187</v>
      </c>
      <c r="AS79" s="74">
        <f t="shared" si="41"/>
        <v>4.3174600890494155</v>
      </c>
      <c r="AT79" s="74">
        <f t="shared" si="41"/>
        <v>4.5306983772396308</v>
      </c>
      <c r="AU79" s="74">
        <f t="shared" si="41"/>
        <v>4.1506363159027977</v>
      </c>
      <c r="AV79" s="111">
        <f t="shared" si="41"/>
        <v>4.1873417600808676</v>
      </c>
      <c r="AW79" s="42">
        <f t="shared" si="50"/>
        <v>8.8433294040810538E-3</v>
      </c>
    </row>
    <row r="80" spans="1:49" ht="20.100000000000001" customHeight="1">
      <c r="A80" s="88" t="s">
        <v>151</v>
      </c>
      <c r="B80" s="90">
        <v>2789.72</v>
      </c>
      <c r="C80" s="61">
        <v>2901.82</v>
      </c>
      <c r="D80" s="61">
        <v>3474.7000000000003</v>
      </c>
      <c r="E80" s="61">
        <v>3661.43</v>
      </c>
      <c r="F80" s="61">
        <v>3647.65</v>
      </c>
      <c r="G80" s="61">
        <v>4445.21</v>
      </c>
      <c r="H80" s="61">
        <v>4659.84</v>
      </c>
      <c r="I80" s="61">
        <v>5380.23</v>
      </c>
      <c r="J80" s="61">
        <v>5037.87</v>
      </c>
      <c r="K80" s="61">
        <v>5098.25</v>
      </c>
      <c r="L80" s="82">
        <v>5763.13</v>
      </c>
      <c r="M80" s="42">
        <f t="shared" si="39"/>
        <v>0.13041337713921447</v>
      </c>
      <c r="O80" s="361">
        <f t="shared" si="42"/>
        <v>1.2822084364086493E-2</v>
      </c>
      <c r="P80" s="362">
        <f t="shared" si="43"/>
        <v>1.4923392896176129E-2</v>
      </c>
      <c r="Q80" s="362">
        <f t="shared" si="44"/>
        <v>1.5226915613632827E-2</v>
      </c>
      <c r="R80" s="363">
        <f t="shared" si="45"/>
        <v>1.3931577505856666E-2</v>
      </c>
      <c r="T80" s="97">
        <v>774.9369999999999</v>
      </c>
      <c r="U80" s="61">
        <v>855.89799999999991</v>
      </c>
      <c r="V80" s="61">
        <v>1045.7719999999999</v>
      </c>
      <c r="W80" s="61">
        <v>975.85599999999999</v>
      </c>
      <c r="X80" s="61">
        <v>1029.182</v>
      </c>
      <c r="Y80" s="61">
        <v>1203.559</v>
      </c>
      <c r="Z80" s="61">
        <v>1401.2640000000001</v>
      </c>
      <c r="AA80" s="61">
        <v>1742.374</v>
      </c>
      <c r="AB80" s="61">
        <v>1658.4169999999999</v>
      </c>
      <c r="AC80" s="61">
        <v>1537.223</v>
      </c>
      <c r="AD80" s="38">
        <v>1924.9839999999999</v>
      </c>
      <c r="AE80" s="42">
        <f t="shared" si="40"/>
        <v>0.25224772202861911</v>
      </c>
      <c r="AG80" s="361">
        <f t="shared" si="46"/>
        <v>1.1887919863690467E-2</v>
      </c>
      <c r="AH80" s="362">
        <f t="shared" si="47"/>
        <v>1.2048648566289113E-2</v>
      </c>
      <c r="AI80" s="362">
        <f t="shared" si="48"/>
        <v>1.2834576292073583E-2</v>
      </c>
      <c r="AJ80" s="363">
        <f t="shared" si="49"/>
        <v>1.3721613897035313E-2</v>
      </c>
      <c r="AL80" s="52">
        <f t="shared" si="41"/>
        <v>2.7778307500394304</v>
      </c>
      <c r="AM80" s="74">
        <f t="shared" si="41"/>
        <v>2.9495213348863816</v>
      </c>
      <c r="AN80" s="74">
        <f t="shared" si="41"/>
        <v>3.0096756554522686</v>
      </c>
      <c r="AO80" s="74">
        <f t="shared" si="41"/>
        <v>2.6652318902723797</v>
      </c>
      <c r="AP80" s="74">
        <f t="shared" si="41"/>
        <v>2.8214932902005403</v>
      </c>
      <c r="AQ80" s="74">
        <f t="shared" si="41"/>
        <v>2.7075413759979843</v>
      </c>
      <c r="AR80" s="74">
        <f t="shared" si="41"/>
        <v>3.0071075401730534</v>
      </c>
      <c r="AS80" s="74">
        <f t="shared" si="41"/>
        <v>3.2384749350864181</v>
      </c>
      <c r="AT80" s="74">
        <f t="shared" si="41"/>
        <v>3.2919011407598848</v>
      </c>
      <c r="AU80" s="74">
        <f t="shared" si="41"/>
        <v>3.0151973716471336</v>
      </c>
      <c r="AV80" s="111">
        <f t="shared" si="41"/>
        <v>3.3401710528827215</v>
      </c>
      <c r="AW80" s="42">
        <f t="shared" si="50"/>
        <v>0.10777857671654249</v>
      </c>
    </row>
    <row r="81" spans="1:49" ht="20.100000000000001" customHeight="1">
      <c r="A81" s="88" t="s">
        <v>152</v>
      </c>
      <c r="B81" s="90">
        <v>4415.3700000000008</v>
      </c>
      <c r="C81" s="61">
        <v>5306.9100000000008</v>
      </c>
      <c r="D81" s="61">
        <v>5247.27</v>
      </c>
      <c r="E81" s="61">
        <v>4221.04</v>
      </c>
      <c r="F81" s="61">
        <v>4298.0199999999995</v>
      </c>
      <c r="G81" s="61">
        <v>4672.5</v>
      </c>
      <c r="H81" s="61">
        <v>4291.05</v>
      </c>
      <c r="I81" s="61">
        <v>4488.57</v>
      </c>
      <c r="J81" s="61">
        <v>4012.33</v>
      </c>
      <c r="K81" s="61">
        <v>3622.85</v>
      </c>
      <c r="L81" s="82">
        <v>3045.5000000000009</v>
      </c>
      <c r="M81" s="42">
        <f t="shared" si="39"/>
        <v>-0.15936348454945665</v>
      </c>
      <c r="O81" s="361">
        <f t="shared" si="42"/>
        <v>2.0293881335279738E-2</v>
      </c>
      <c r="P81" s="362">
        <f t="shared" si="43"/>
        <v>1.5686447503578674E-2</v>
      </c>
      <c r="Q81" s="362">
        <f t="shared" si="44"/>
        <v>1.0820346438650456E-2</v>
      </c>
      <c r="R81" s="363">
        <f t="shared" si="45"/>
        <v>7.3620791642885876E-3</v>
      </c>
      <c r="T81" s="97">
        <v>2070.4889999999996</v>
      </c>
      <c r="U81" s="61">
        <v>2716.3779999999997</v>
      </c>
      <c r="V81" s="61">
        <v>2701.9369999999999</v>
      </c>
      <c r="W81" s="61">
        <v>2097.3230000000003</v>
      </c>
      <c r="X81" s="61">
        <v>2372.0859999999998</v>
      </c>
      <c r="Y81" s="61">
        <v>2449.7690000000002</v>
      </c>
      <c r="Z81" s="61">
        <v>2726.9479999999999</v>
      </c>
      <c r="AA81" s="61">
        <v>2626.6369999999997</v>
      </c>
      <c r="AB81" s="61">
        <v>2570.6430000000005</v>
      </c>
      <c r="AC81" s="61">
        <v>2319.2469999999998</v>
      </c>
      <c r="AD81" s="38">
        <v>1762.559</v>
      </c>
      <c r="AE81" s="42">
        <f t="shared" si="40"/>
        <v>-0.24002963030673313</v>
      </c>
      <c r="AG81" s="361">
        <f t="shared" si="46"/>
        <v>3.1762333338907045E-2</v>
      </c>
      <c r="AH81" s="362">
        <f t="shared" si="47"/>
        <v>2.4524269894196725E-2</v>
      </c>
      <c r="AI81" s="362">
        <f t="shared" si="48"/>
        <v>1.9363848030938113E-2</v>
      </c>
      <c r="AJ81" s="363">
        <f t="shared" si="49"/>
        <v>1.2563820825910586E-2</v>
      </c>
      <c r="AL81" s="52">
        <f t="shared" si="41"/>
        <v>4.6892763233885244</v>
      </c>
      <c r="AM81" s="74">
        <f t="shared" si="41"/>
        <v>5.1185680556105142</v>
      </c>
      <c r="AN81" s="74">
        <f t="shared" si="41"/>
        <v>5.1492242632835739</v>
      </c>
      <c r="AO81" s="74">
        <f t="shared" si="41"/>
        <v>4.9687351932225248</v>
      </c>
      <c r="AP81" s="74">
        <f t="shared" si="41"/>
        <v>5.5190203861312881</v>
      </c>
      <c r="AQ81" s="74">
        <f t="shared" si="41"/>
        <v>5.2429513108614234</v>
      </c>
      <c r="AR81" s="74">
        <f t="shared" si="41"/>
        <v>6.3549667330839767</v>
      </c>
      <c r="AS81" s="74">
        <f t="shared" si="41"/>
        <v>5.8518347714305445</v>
      </c>
      <c r="AT81" s="74">
        <f t="shared" si="41"/>
        <v>6.4068583591080506</v>
      </c>
      <c r="AU81" s="74">
        <f t="shared" si="41"/>
        <v>6.4017196406144325</v>
      </c>
      <c r="AV81" s="111">
        <f t="shared" si="41"/>
        <v>5.7874207847644046</v>
      </c>
      <c r="AW81" s="42">
        <f t="shared" si="50"/>
        <v>-9.5958412791577352E-2</v>
      </c>
    </row>
    <row r="82" spans="1:49" ht="20.100000000000001" customHeight="1">
      <c r="A82" s="88" t="s">
        <v>149</v>
      </c>
      <c r="B82" s="90">
        <v>20.03</v>
      </c>
      <c r="C82" s="61">
        <v>344.78000000000003</v>
      </c>
      <c r="D82" s="61">
        <v>1030.5999999999999</v>
      </c>
      <c r="E82" s="61">
        <v>1576.19</v>
      </c>
      <c r="F82" s="61">
        <v>1586.5299999999997</v>
      </c>
      <c r="G82" s="61">
        <v>890.58999999999992</v>
      </c>
      <c r="H82" s="61">
        <v>1732.28</v>
      </c>
      <c r="I82" s="61">
        <v>3692.9700000000003</v>
      </c>
      <c r="J82" s="61">
        <v>4515.71</v>
      </c>
      <c r="K82" s="61">
        <v>8390.11</v>
      </c>
      <c r="L82" s="82">
        <v>7764.49</v>
      </c>
      <c r="M82" s="42">
        <f t="shared" si="39"/>
        <v>-7.4566364445758246E-2</v>
      </c>
      <c r="O82" s="361">
        <f t="shared" si="42"/>
        <v>9.206169429643565E-5</v>
      </c>
      <c r="P82" s="362">
        <f t="shared" si="43"/>
        <v>2.9898755018110497E-3</v>
      </c>
      <c r="Q82" s="362">
        <f t="shared" si="44"/>
        <v>2.5058696015122235E-2</v>
      </c>
      <c r="R82" s="363">
        <f t="shared" si="45"/>
        <v>1.8769591216656403E-2</v>
      </c>
      <c r="T82" s="97">
        <v>6.5720000000000001</v>
      </c>
      <c r="U82" s="61">
        <v>115.636</v>
      </c>
      <c r="V82" s="61">
        <v>310.471</v>
      </c>
      <c r="W82" s="61">
        <v>331.90199999999999</v>
      </c>
      <c r="X82" s="61">
        <v>329.03999999999996</v>
      </c>
      <c r="Y82" s="61">
        <v>324.33500000000004</v>
      </c>
      <c r="Z82" s="61">
        <v>603.05700000000002</v>
      </c>
      <c r="AA82" s="61">
        <v>1103.8579999999999</v>
      </c>
      <c r="AB82" s="61">
        <v>1069.0720000000001</v>
      </c>
      <c r="AC82" s="61">
        <v>2060.12</v>
      </c>
      <c r="AD82" s="38">
        <v>1672.2460000000001</v>
      </c>
      <c r="AE82" s="42">
        <f t="shared" si="40"/>
        <v>-0.18827738190008339</v>
      </c>
      <c r="AG82" s="361">
        <f t="shared" si="46"/>
        <v>1.0081775595199837E-4</v>
      </c>
      <c r="AH82" s="362">
        <f t="shared" si="47"/>
        <v>3.2468690215829718E-3</v>
      </c>
      <c r="AI82" s="362">
        <f t="shared" si="48"/>
        <v>1.7200345890496453E-2</v>
      </c>
      <c r="AJ82" s="363">
        <f t="shared" si="49"/>
        <v>1.1920054375964535E-2</v>
      </c>
      <c r="AL82" s="52">
        <f t="shared" si="41"/>
        <v>3.2810783824263599</v>
      </c>
      <c r="AM82" s="74">
        <f t="shared" si="41"/>
        <v>3.3539068391438014</v>
      </c>
      <c r="AN82" s="74">
        <f t="shared" si="41"/>
        <v>3.0125266834853486</v>
      </c>
      <c r="AO82" s="74">
        <f t="shared" si="41"/>
        <v>2.1057232947804514</v>
      </c>
      <c r="AP82" s="74">
        <f t="shared" si="41"/>
        <v>2.073960152029902</v>
      </c>
      <c r="AQ82" s="74">
        <f t="shared" si="41"/>
        <v>3.6417992566725439</v>
      </c>
      <c r="AR82" s="74">
        <f t="shared" si="41"/>
        <v>3.4812905534901977</v>
      </c>
      <c r="AS82" s="74">
        <f t="shared" si="41"/>
        <v>2.9890792505760944</v>
      </c>
      <c r="AT82" s="74">
        <f t="shared" si="41"/>
        <v>2.3674505227306448</v>
      </c>
      <c r="AU82" s="74">
        <f t="shared" si="41"/>
        <v>2.4554147681019671</v>
      </c>
      <c r="AV82" s="111">
        <f t="shared" si="41"/>
        <v>2.1537100311804123</v>
      </c>
      <c r="AW82" s="42">
        <f t="shared" si="50"/>
        <v>-0.12287322730194879</v>
      </c>
    </row>
    <row r="83" spans="1:49" ht="20.100000000000001" customHeight="1">
      <c r="A83" s="88" t="s">
        <v>172</v>
      </c>
      <c r="B83" s="90">
        <v>1190.5300000000002</v>
      </c>
      <c r="C83" s="61">
        <v>1479.0900000000001</v>
      </c>
      <c r="D83" s="61">
        <v>1193.22</v>
      </c>
      <c r="E83" s="61">
        <v>1831.56</v>
      </c>
      <c r="F83" s="61">
        <v>2972.09</v>
      </c>
      <c r="G83" s="61">
        <v>5449.19</v>
      </c>
      <c r="H83" s="61">
        <v>6220.98</v>
      </c>
      <c r="I83" s="61">
        <v>5078.42</v>
      </c>
      <c r="J83" s="61">
        <v>4859.8099999999995</v>
      </c>
      <c r="K83" s="61">
        <v>5822.79</v>
      </c>
      <c r="L83" s="82">
        <v>5411.6</v>
      </c>
      <c r="M83" s="42">
        <f t="shared" si="39"/>
        <v>-7.0617350101927018E-2</v>
      </c>
      <c r="O83" s="361">
        <f t="shared" si="42"/>
        <v>5.471902591649304E-3</v>
      </c>
      <c r="P83" s="362">
        <f t="shared" si="43"/>
        <v>1.8293939619481191E-2</v>
      </c>
      <c r="Q83" s="362">
        <f t="shared" si="44"/>
        <v>1.7390895300525688E-2</v>
      </c>
      <c r="R83" s="363">
        <f t="shared" si="45"/>
        <v>1.3081801873408015E-2</v>
      </c>
      <c r="T83" s="97">
        <v>299.25800000000004</v>
      </c>
      <c r="U83" s="61">
        <v>368.45299999999997</v>
      </c>
      <c r="V83" s="61">
        <v>312.18</v>
      </c>
      <c r="W83" s="61">
        <v>467.62200000000001</v>
      </c>
      <c r="X83" s="61">
        <v>749.05500000000006</v>
      </c>
      <c r="Y83" s="61">
        <v>1328.2739999999999</v>
      </c>
      <c r="Z83" s="61">
        <v>1363.7760000000001</v>
      </c>
      <c r="AA83" s="61">
        <v>1235.385</v>
      </c>
      <c r="AB83" s="61">
        <v>1229.0039999999999</v>
      </c>
      <c r="AC83" s="61">
        <v>1414.0729999999999</v>
      </c>
      <c r="AD83" s="38">
        <v>1281.6260000000002</v>
      </c>
      <c r="AE83" s="42">
        <f t="shared" si="40"/>
        <v>-9.3663481305420349E-2</v>
      </c>
      <c r="AG83" s="361">
        <f t="shared" si="46"/>
        <v>4.5907668914612187E-3</v>
      </c>
      <c r="AH83" s="362">
        <f t="shared" si="47"/>
        <v>1.3297151718976058E-2</v>
      </c>
      <c r="AI83" s="362">
        <f t="shared" si="48"/>
        <v>1.1806372791105368E-2</v>
      </c>
      <c r="AJ83" s="363">
        <f t="shared" si="49"/>
        <v>9.1356484689752143E-3</v>
      </c>
      <c r="AL83" s="52">
        <f t="shared" si="41"/>
        <v>2.5136535828580548</v>
      </c>
      <c r="AM83" s="74">
        <f t="shared" si="41"/>
        <v>2.4910789742341573</v>
      </c>
      <c r="AN83" s="74">
        <f t="shared" si="41"/>
        <v>2.6162819932619295</v>
      </c>
      <c r="AO83" s="74">
        <f t="shared" si="41"/>
        <v>2.5531350324313702</v>
      </c>
      <c r="AP83" s="74">
        <f t="shared" si="41"/>
        <v>2.5202971646215291</v>
      </c>
      <c r="AQ83" s="74">
        <f t="shared" si="41"/>
        <v>2.4375622798984802</v>
      </c>
      <c r="AR83" s="74">
        <f t="shared" si="41"/>
        <v>2.19222051831062</v>
      </c>
      <c r="AS83" s="74">
        <f t="shared" si="41"/>
        <v>2.4326168375203312</v>
      </c>
      <c r="AT83" s="74">
        <f t="shared" si="41"/>
        <v>2.5289136818106055</v>
      </c>
      <c r="AU83" s="74">
        <f t="shared" si="41"/>
        <v>2.4285145093675022</v>
      </c>
      <c r="AV83" s="111">
        <f t="shared" si="41"/>
        <v>2.368294035035849</v>
      </c>
      <c r="AW83" s="42">
        <f t="shared" si="50"/>
        <v>-2.4797247082265706E-2</v>
      </c>
    </row>
    <row r="84" spans="1:49" ht="20.100000000000001" customHeight="1">
      <c r="A84" s="88" t="s">
        <v>168</v>
      </c>
      <c r="B84" s="90">
        <v>2103.8199999999997</v>
      </c>
      <c r="C84" s="61">
        <v>3776.8199999999997</v>
      </c>
      <c r="D84" s="61">
        <v>4081.36</v>
      </c>
      <c r="E84" s="61">
        <v>5842.79</v>
      </c>
      <c r="F84" s="61">
        <v>7771.83</v>
      </c>
      <c r="G84" s="61">
        <v>5964.5</v>
      </c>
      <c r="H84" s="61">
        <v>5687.93</v>
      </c>
      <c r="I84" s="61">
        <v>2882.58</v>
      </c>
      <c r="J84" s="61">
        <v>3559.36</v>
      </c>
      <c r="K84" s="61">
        <v>2282.2200000000003</v>
      </c>
      <c r="L84" s="82">
        <v>2946.3799999999997</v>
      </c>
      <c r="M84" s="42">
        <f t="shared" si="39"/>
        <v>0.29101488901157613</v>
      </c>
      <c r="O84" s="361">
        <f t="shared" si="42"/>
        <v>9.6695573487132914E-3</v>
      </c>
      <c r="P84" s="362">
        <f t="shared" si="43"/>
        <v>2.0023930687018725E-2</v>
      </c>
      <c r="Q84" s="362">
        <f t="shared" si="44"/>
        <v>6.8162940914519915E-3</v>
      </c>
      <c r="R84" s="363">
        <f t="shared" si="45"/>
        <v>7.1224701389186011E-3</v>
      </c>
      <c r="T84" s="97">
        <v>613.17399999999998</v>
      </c>
      <c r="U84" s="61">
        <v>1076.1300000000001</v>
      </c>
      <c r="V84" s="61">
        <v>1163.2850000000001</v>
      </c>
      <c r="W84" s="61">
        <v>1784.924</v>
      </c>
      <c r="X84" s="61">
        <v>2486.3409999999999</v>
      </c>
      <c r="Y84" s="61">
        <v>2003.7019999999998</v>
      </c>
      <c r="Z84" s="61">
        <v>1842.922</v>
      </c>
      <c r="AA84" s="61">
        <v>922.30799999999999</v>
      </c>
      <c r="AB84" s="61">
        <v>1340.8390000000002</v>
      </c>
      <c r="AC84" s="61">
        <v>868.47499999999991</v>
      </c>
      <c r="AD84" s="38">
        <v>1065.337</v>
      </c>
      <c r="AE84" s="42">
        <f t="shared" si="40"/>
        <v>0.22667549440110552</v>
      </c>
      <c r="AG84" s="361">
        <f t="shared" si="46"/>
        <v>9.4063948095116628E-3</v>
      </c>
      <c r="AH84" s="362">
        <f t="shared" si="47"/>
        <v>2.0058760085355704E-2</v>
      </c>
      <c r="AI84" s="362">
        <f t="shared" si="48"/>
        <v>7.2510680917853843E-3</v>
      </c>
      <c r="AJ84" s="363">
        <f t="shared" si="49"/>
        <v>7.5939036294462234E-3</v>
      </c>
      <c r="AL84" s="52">
        <f t="shared" si="41"/>
        <v>2.9145744407791545</v>
      </c>
      <c r="AM84" s="74">
        <f t="shared" si="41"/>
        <v>2.849301793572371</v>
      </c>
      <c r="AN84" s="74">
        <f t="shared" si="41"/>
        <v>2.8502386459415492</v>
      </c>
      <c r="AO84" s="74">
        <f t="shared" si="41"/>
        <v>3.0549172569953735</v>
      </c>
      <c r="AP84" s="74">
        <f t="shared" si="41"/>
        <v>3.1991705943130508</v>
      </c>
      <c r="AQ84" s="74">
        <f t="shared" si="41"/>
        <v>3.359379663006119</v>
      </c>
      <c r="AR84" s="74">
        <f t="shared" si="41"/>
        <v>3.2400574549968084</v>
      </c>
      <c r="AS84" s="74">
        <f t="shared" si="41"/>
        <v>3.1995920321378768</v>
      </c>
      <c r="AT84" s="74">
        <f t="shared" si="41"/>
        <v>3.7670789130630227</v>
      </c>
      <c r="AU84" s="74">
        <f t="shared" si="41"/>
        <v>3.8053956235595159</v>
      </c>
      <c r="AV84" s="111">
        <f t="shared" si="41"/>
        <v>3.6157488171926233</v>
      </c>
      <c r="AW84" s="42">
        <f t="shared" si="50"/>
        <v>-4.9836291709795866E-2</v>
      </c>
    </row>
    <row r="85" spans="1:49" ht="20.100000000000001" customHeight="1">
      <c r="A85" s="88" t="s">
        <v>170</v>
      </c>
      <c r="B85" s="90">
        <v>289.93</v>
      </c>
      <c r="C85" s="61">
        <v>472.22</v>
      </c>
      <c r="D85" s="61">
        <v>592.9899999999999</v>
      </c>
      <c r="E85" s="61">
        <v>784.6099999999999</v>
      </c>
      <c r="F85" s="61">
        <v>815.08</v>
      </c>
      <c r="G85" s="61">
        <v>685.81</v>
      </c>
      <c r="H85" s="61">
        <v>835.75</v>
      </c>
      <c r="I85" s="61">
        <v>1080.3600000000001</v>
      </c>
      <c r="J85" s="61">
        <v>1104.81</v>
      </c>
      <c r="K85" s="61">
        <v>2594.2400000000002</v>
      </c>
      <c r="L85" s="82">
        <v>4799.7700000000004</v>
      </c>
      <c r="M85" s="42">
        <f t="shared" si="39"/>
        <v>0.85016420994202546</v>
      </c>
      <c r="O85" s="361">
        <f t="shared" si="42"/>
        <v>1.3325734911315821E-3</v>
      </c>
      <c r="P85" s="362">
        <f t="shared" si="43"/>
        <v>2.3023911316060546E-3</v>
      </c>
      <c r="Q85" s="362">
        <f t="shared" si="44"/>
        <v>7.7482025325377986E-3</v>
      </c>
      <c r="R85" s="363">
        <f t="shared" si="45"/>
        <v>1.160278663942782E-2</v>
      </c>
      <c r="T85" s="97">
        <v>85.646000000000001</v>
      </c>
      <c r="U85" s="61">
        <v>129.274</v>
      </c>
      <c r="V85" s="61">
        <v>143.28100000000001</v>
      </c>
      <c r="W85" s="61">
        <v>205.29</v>
      </c>
      <c r="X85" s="61">
        <v>208.07499999999999</v>
      </c>
      <c r="Y85" s="61">
        <v>158.77500000000001</v>
      </c>
      <c r="Z85" s="61">
        <v>214.70299999999997</v>
      </c>
      <c r="AA85" s="61">
        <v>267.55899999999997</v>
      </c>
      <c r="AB85" s="61">
        <v>279.25</v>
      </c>
      <c r="AC85" s="61">
        <v>586.61</v>
      </c>
      <c r="AD85" s="38">
        <v>1049.67</v>
      </c>
      <c r="AE85" s="42">
        <f t="shared" si="40"/>
        <v>0.78938306540972714</v>
      </c>
      <c r="AG85" s="361">
        <f t="shared" si="46"/>
        <v>1.3138523320549076E-3</v>
      </c>
      <c r="AH85" s="362">
        <f t="shared" si="47"/>
        <v>1.5894727023042111E-3</v>
      </c>
      <c r="AI85" s="362">
        <f t="shared" si="48"/>
        <v>4.8977219301905347E-3</v>
      </c>
      <c r="AJ85" s="363">
        <f t="shared" si="49"/>
        <v>7.4822265843773545E-3</v>
      </c>
      <c r="AL85" s="52">
        <f t="shared" si="41"/>
        <v>2.9540233849549891</v>
      </c>
      <c r="AM85" s="74">
        <f t="shared" si="41"/>
        <v>2.7375799415526658</v>
      </c>
      <c r="AN85" s="74">
        <f t="shared" si="41"/>
        <v>2.4162464797045486</v>
      </c>
      <c r="AO85" s="74">
        <f t="shared" si="41"/>
        <v>2.6164591325626745</v>
      </c>
      <c r="AP85" s="74">
        <f t="shared" si="41"/>
        <v>2.5528169014084505</v>
      </c>
      <c r="AQ85" s="74">
        <f t="shared" si="41"/>
        <v>2.3151455942608012</v>
      </c>
      <c r="AR85" s="74">
        <f t="shared" si="41"/>
        <v>2.5689859407717615</v>
      </c>
      <c r="AS85" s="74">
        <f t="shared" si="41"/>
        <v>2.4765726239401675</v>
      </c>
      <c r="AT85" s="74">
        <f t="shared" si="41"/>
        <v>2.5275839284582871</v>
      </c>
      <c r="AU85" s="74">
        <f t="shared" si="41"/>
        <v>2.2612017392376957</v>
      </c>
      <c r="AV85" s="111">
        <f t="shared" si="41"/>
        <v>2.1869172897868023</v>
      </c>
      <c r="AW85" s="42">
        <f t="shared" si="50"/>
        <v>-3.2851756728232678E-2</v>
      </c>
    </row>
    <row r="86" spans="1:49" ht="20.100000000000001" customHeight="1">
      <c r="A86" s="88" t="s">
        <v>169</v>
      </c>
      <c r="B86" s="90">
        <v>215.3</v>
      </c>
      <c r="C86" s="61">
        <v>290.51</v>
      </c>
      <c r="D86" s="61">
        <v>352.34999999999997</v>
      </c>
      <c r="E86" s="61">
        <v>468.12</v>
      </c>
      <c r="F86" s="61">
        <v>571.32999999999993</v>
      </c>
      <c r="G86" s="61">
        <v>489.83000000000004</v>
      </c>
      <c r="H86" s="61">
        <v>623.28</v>
      </c>
      <c r="I86" s="61">
        <v>880.94</v>
      </c>
      <c r="J86" s="61">
        <v>962.61999999999989</v>
      </c>
      <c r="K86" s="61">
        <v>1137.4000000000001</v>
      </c>
      <c r="L86" s="82">
        <v>397.37</v>
      </c>
      <c r="M86" s="42">
        <f t="shared" si="39"/>
        <v>-0.6506330226833128</v>
      </c>
      <c r="O86" s="361">
        <f t="shared" si="42"/>
        <v>9.8955979940202688E-4</v>
      </c>
      <c r="P86" s="362">
        <f t="shared" si="43"/>
        <v>1.6444499905142733E-3</v>
      </c>
      <c r="Q86" s="362">
        <f t="shared" si="44"/>
        <v>3.3970664088551913E-3</v>
      </c>
      <c r="R86" s="363">
        <f t="shared" si="45"/>
        <v>9.6058755459312267E-4</v>
      </c>
      <c r="T86" s="97">
        <v>366.45800000000003</v>
      </c>
      <c r="U86" s="61">
        <v>574.79500000000007</v>
      </c>
      <c r="V86" s="61">
        <v>676.6880000000001</v>
      </c>
      <c r="W86" s="61">
        <v>898.19200000000001</v>
      </c>
      <c r="X86" s="61">
        <v>897.39499999999998</v>
      </c>
      <c r="Y86" s="61">
        <v>1133.2060000000001</v>
      </c>
      <c r="Z86" s="61">
        <v>1119.1880000000001</v>
      </c>
      <c r="AA86" s="61">
        <v>1727.876</v>
      </c>
      <c r="AB86" s="61">
        <v>1815.549</v>
      </c>
      <c r="AC86" s="61">
        <v>2053.5660000000003</v>
      </c>
      <c r="AD86" s="38">
        <v>731.1400000000001</v>
      </c>
      <c r="AE86" s="42">
        <f t="shared" si="40"/>
        <v>-0.6439656675266342</v>
      </c>
      <c r="AG86" s="361">
        <f t="shared" si="46"/>
        <v>5.6216483887184142E-3</v>
      </c>
      <c r="AH86" s="362">
        <f t="shared" si="47"/>
        <v>1.1344355239095235E-2</v>
      </c>
      <c r="AI86" s="362">
        <f t="shared" si="48"/>
        <v>1.7145625259190361E-2</v>
      </c>
      <c r="AJ86" s="363">
        <f t="shared" si="49"/>
        <v>5.2116904788187327E-3</v>
      </c>
      <c r="AL86" s="52">
        <f t="shared" si="41"/>
        <v>17.020808174640038</v>
      </c>
      <c r="AM86" s="74">
        <f t="shared" si="41"/>
        <v>19.78572166190493</v>
      </c>
      <c r="AN86" s="74">
        <f t="shared" si="41"/>
        <v>19.204995033347529</v>
      </c>
      <c r="AO86" s="74">
        <f t="shared" si="41"/>
        <v>19.187216952918057</v>
      </c>
      <c r="AP86" s="74">
        <f t="shared" si="41"/>
        <v>15.7071219785413</v>
      </c>
      <c r="AQ86" s="74">
        <f t="shared" si="41"/>
        <v>23.134679378559909</v>
      </c>
      <c r="AR86" s="74">
        <f t="shared" si="41"/>
        <v>17.956424079065592</v>
      </c>
      <c r="AS86" s="74">
        <f t="shared" si="41"/>
        <v>19.614003223829091</v>
      </c>
      <c r="AT86" s="74">
        <f t="shared" si="41"/>
        <v>18.860495314869837</v>
      </c>
      <c r="AU86" s="74">
        <f t="shared" si="41"/>
        <v>18.05491471777739</v>
      </c>
      <c r="AV86" s="111">
        <f t="shared" si="41"/>
        <v>18.399476558371294</v>
      </c>
      <c r="AW86" s="42">
        <f t="shared" si="50"/>
        <v>1.9084102361039613E-2</v>
      </c>
    </row>
    <row r="87" spans="1:49" ht="20.100000000000001" customHeight="1">
      <c r="A87" s="88" t="s">
        <v>173</v>
      </c>
      <c r="B87" s="90">
        <v>70.070000000000007</v>
      </c>
      <c r="C87" s="61">
        <v>91.55</v>
      </c>
      <c r="D87" s="61">
        <v>209.57</v>
      </c>
      <c r="E87" s="61">
        <v>199.41000000000003</v>
      </c>
      <c r="F87" s="61">
        <v>126.08999999999999</v>
      </c>
      <c r="G87" s="61">
        <v>207.26</v>
      </c>
      <c r="H87" s="61">
        <v>169.85</v>
      </c>
      <c r="I87" s="61">
        <v>127.12</v>
      </c>
      <c r="J87" s="61">
        <v>111.32000000000001</v>
      </c>
      <c r="K87" s="61">
        <v>150.61000000000001</v>
      </c>
      <c r="L87" s="82">
        <v>542.54</v>
      </c>
      <c r="M87" s="42">
        <f t="shared" si="39"/>
        <v>2.6022840448841373</v>
      </c>
      <c r="O87" s="361">
        <f t="shared" si="42"/>
        <v>3.2205506337250361E-4</v>
      </c>
      <c r="P87" s="362">
        <f t="shared" si="43"/>
        <v>6.9581018931871928E-4</v>
      </c>
      <c r="Q87" s="362">
        <f t="shared" si="44"/>
        <v>4.498260698414633E-4</v>
      </c>
      <c r="R87" s="363">
        <f t="shared" si="45"/>
        <v>1.3115161483477685E-3</v>
      </c>
      <c r="T87" s="97">
        <v>38.585000000000001</v>
      </c>
      <c r="U87" s="61">
        <v>70.47399999999999</v>
      </c>
      <c r="V87" s="61">
        <v>113.19399999999999</v>
      </c>
      <c r="W87" s="61">
        <v>105.512</v>
      </c>
      <c r="X87" s="61">
        <v>80.162999999999982</v>
      </c>
      <c r="Y87" s="61">
        <v>113.97</v>
      </c>
      <c r="Z87" s="61">
        <v>95.652000000000001</v>
      </c>
      <c r="AA87" s="61">
        <v>74.853000000000009</v>
      </c>
      <c r="AB87" s="61">
        <v>95.073000000000008</v>
      </c>
      <c r="AC87" s="61">
        <v>109.063</v>
      </c>
      <c r="AD87" s="38">
        <v>585.89300000000003</v>
      </c>
      <c r="AE87" s="42">
        <f t="shared" si="40"/>
        <v>4.372060185397431</v>
      </c>
      <c r="AG87" s="361">
        <f t="shared" si="46"/>
        <v>5.9191313350697762E-4</v>
      </c>
      <c r="AH87" s="362">
        <f t="shared" si="47"/>
        <v>1.1409365698731597E-3</v>
      </c>
      <c r="AI87" s="362">
        <f t="shared" si="48"/>
        <v>9.105883753641607E-4</v>
      </c>
      <c r="AJ87" s="363">
        <f t="shared" si="49"/>
        <v>4.1763451181805727E-3</v>
      </c>
      <c r="AL87" s="52">
        <f t="shared" si="41"/>
        <v>5.5066362209219344</v>
      </c>
      <c r="AM87" s="74">
        <f t="shared" si="41"/>
        <v>7.6978700163844884</v>
      </c>
      <c r="AN87" s="74">
        <f t="shared" si="41"/>
        <v>5.4012501789378238</v>
      </c>
      <c r="AO87" s="74">
        <f t="shared" si="41"/>
        <v>5.2912090667469025</v>
      </c>
      <c r="AP87" s="74">
        <f t="shared" si="41"/>
        <v>6.3576017130620972</v>
      </c>
      <c r="AQ87" s="74">
        <f t="shared" si="41"/>
        <v>5.4988902827366593</v>
      </c>
      <c r="AR87" s="74">
        <f t="shared" si="41"/>
        <v>5.6315572564027079</v>
      </c>
      <c r="AS87" s="74">
        <f t="shared" si="41"/>
        <v>5.8883731906859662</v>
      </c>
      <c r="AT87" s="74">
        <f t="shared" si="41"/>
        <v>8.5405138339920956</v>
      </c>
      <c r="AU87" s="74">
        <f t="shared" si="41"/>
        <v>7.241418232521081</v>
      </c>
      <c r="AV87" s="111">
        <f t="shared" si="41"/>
        <v>10.799074722601102</v>
      </c>
      <c r="AW87" s="42">
        <f t="shared" si="50"/>
        <v>0.49129277937609633</v>
      </c>
    </row>
    <row r="88" spans="1:49" ht="20.100000000000001" customHeight="1">
      <c r="A88" s="88" t="s">
        <v>153</v>
      </c>
      <c r="B88" s="90">
        <v>998.25</v>
      </c>
      <c r="C88" s="61">
        <v>1193.69</v>
      </c>
      <c r="D88" s="61">
        <v>716.23</v>
      </c>
      <c r="E88" s="61">
        <v>1414.4199999999998</v>
      </c>
      <c r="F88" s="61">
        <v>1036.25</v>
      </c>
      <c r="G88" s="61">
        <v>718.67</v>
      </c>
      <c r="H88" s="61">
        <v>1132.8399999999999</v>
      </c>
      <c r="I88" s="61">
        <v>1228.1099999999999</v>
      </c>
      <c r="J88" s="61">
        <v>1089.97</v>
      </c>
      <c r="K88" s="61">
        <v>1305.6300000000001</v>
      </c>
      <c r="L88" s="82">
        <v>4128.07</v>
      </c>
      <c r="M88" s="42">
        <f t="shared" si="39"/>
        <v>2.1617456706723952</v>
      </c>
      <c r="O88" s="361">
        <f t="shared" si="42"/>
        <v>4.5881470959269538E-3</v>
      </c>
      <c r="P88" s="362">
        <f t="shared" si="43"/>
        <v>2.4127082348628969E-3</v>
      </c>
      <c r="Q88" s="362">
        <f t="shared" si="44"/>
        <v>3.8995180370965392E-3</v>
      </c>
      <c r="R88" s="363">
        <f t="shared" si="45"/>
        <v>9.9790438797323199E-3</v>
      </c>
      <c r="T88" s="97">
        <v>150.667</v>
      </c>
      <c r="U88" s="61">
        <v>211.25200000000001</v>
      </c>
      <c r="V88" s="61">
        <v>125.13100000000001</v>
      </c>
      <c r="W88" s="61">
        <v>247.364</v>
      </c>
      <c r="X88" s="61">
        <v>213.60899999999998</v>
      </c>
      <c r="Y88" s="61">
        <v>165.464</v>
      </c>
      <c r="Z88" s="61">
        <v>258.08000000000004</v>
      </c>
      <c r="AA88" s="61">
        <v>236.42700000000002</v>
      </c>
      <c r="AB88" s="61">
        <v>299.005</v>
      </c>
      <c r="AC88" s="61">
        <v>367.7050000000001</v>
      </c>
      <c r="AD88" s="38">
        <v>517.77199999999993</v>
      </c>
      <c r="AE88" s="42">
        <f t="shared" si="40"/>
        <v>0.40811792061571039</v>
      </c>
      <c r="AG88" s="361">
        <f t="shared" si="46"/>
        <v>2.3113068831435999E-3</v>
      </c>
      <c r="AH88" s="362">
        <f t="shared" si="47"/>
        <v>1.6564352776826576E-3</v>
      </c>
      <c r="AI88" s="362">
        <f t="shared" si="48"/>
        <v>3.0700411556923869E-3</v>
      </c>
      <c r="AJ88" s="363">
        <f t="shared" si="49"/>
        <v>3.6907670249185275E-3</v>
      </c>
      <c r="AL88" s="52">
        <f t="shared" si="41"/>
        <v>1.5093112947658403</v>
      </c>
      <c r="AM88" s="74">
        <f t="shared" si="41"/>
        <v>1.7697392120232223</v>
      </c>
      <c r="AN88" s="74">
        <f t="shared" si="41"/>
        <v>1.7470784524524245</v>
      </c>
      <c r="AO88" s="74">
        <f t="shared" si="41"/>
        <v>1.7488723292939865</v>
      </c>
      <c r="AP88" s="74">
        <f t="shared" si="41"/>
        <v>2.0613655006031362</v>
      </c>
      <c r="AQ88" s="74">
        <f t="shared" si="41"/>
        <v>2.3023640892203656</v>
      </c>
      <c r="AR88" s="74">
        <f t="shared" si="41"/>
        <v>2.2781681437802344</v>
      </c>
      <c r="AS88" s="74">
        <f t="shared" si="41"/>
        <v>1.9251288565356528</v>
      </c>
      <c r="AT88" s="74">
        <f t="shared" si="41"/>
        <v>2.7432406396506326</v>
      </c>
      <c r="AU88" s="74">
        <f t="shared" si="41"/>
        <v>2.8163032405811759</v>
      </c>
      <c r="AV88" s="111">
        <f t="shared" si="41"/>
        <v>1.2542713665223699</v>
      </c>
      <c r="AW88" s="42">
        <f t="shared" si="50"/>
        <v>-0.55463909267684652</v>
      </c>
    </row>
    <row r="89" spans="1:49" ht="20.100000000000001" customHeight="1">
      <c r="A89" s="88" t="s">
        <v>155</v>
      </c>
      <c r="B89" s="90">
        <v>549.35</v>
      </c>
      <c r="C89" s="61">
        <v>1248.4000000000001</v>
      </c>
      <c r="D89" s="61">
        <v>1172.4499999999998</v>
      </c>
      <c r="E89" s="61">
        <v>1562.42</v>
      </c>
      <c r="F89" s="61">
        <v>1516.87</v>
      </c>
      <c r="G89" s="61">
        <v>999.13000000000011</v>
      </c>
      <c r="H89" s="61">
        <v>1151.6600000000001</v>
      </c>
      <c r="I89" s="61">
        <v>1135.5999999999999</v>
      </c>
      <c r="J89" s="61">
        <v>1077.8900000000001</v>
      </c>
      <c r="K89" s="61">
        <v>999.69</v>
      </c>
      <c r="L89" s="82">
        <v>1376.46</v>
      </c>
      <c r="M89" s="42">
        <f t="shared" si="39"/>
        <v>0.3768868349188248</v>
      </c>
      <c r="O89" s="361">
        <f t="shared" si="42"/>
        <v>2.5249172122689431E-3</v>
      </c>
      <c r="P89" s="362">
        <f t="shared" si="43"/>
        <v>3.3542643754415329E-3</v>
      </c>
      <c r="Q89" s="362">
        <f t="shared" si="44"/>
        <v>2.985768699022724E-3</v>
      </c>
      <c r="R89" s="363">
        <f t="shared" si="45"/>
        <v>3.327403541775297E-3</v>
      </c>
      <c r="T89" s="97">
        <v>171.715</v>
      </c>
      <c r="U89" s="61">
        <v>459.39400000000001</v>
      </c>
      <c r="V89" s="61">
        <v>379.983</v>
      </c>
      <c r="W89" s="61">
        <v>518.74900000000002</v>
      </c>
      <c r="X89" s="61">
        <v>495.52700000000004</v>
      </c>
      <c r="Y89" s="61">
        <v>370.44</v>
      </c>
      <c r="Z89" s="61">
        <v>444.09500000000003</v>
      </c>
      <c r="AA89" s="61">
        <v>416.38200000000001</v>
      </c>
      <c r="AB89" s="61">
        <v>426.78800000000001</v>
      </c>
      <c r="AC89" s="61">
        <v>359.49799999999999</v>
      </c>
      <c r="AD89" s="38">
        <v>496.488</v>
      </c>
      <c r="AE89" s="42">
        <f t="shared" si="40"/>
        <v>0.38105914358355264</v>
      </c>
      <c r="AG89" s="361">
        <f t="shared" si="46"/>
        <v>2.6341936949630857E-3</v>
      </c>
      <c r="AH89" s="362">
        <f t="shared" si="47"/>
        <v>3.7084192589612467E-3</v>
      </c>
      <c r="AI89" s="362">
        <f t="shared" si="48"/>
        <v>3.001519303216169E-3</v>
      </c>
      <c r="AJ89" s="363">
        <f t="shared" si="49"/>
        <v>3.5390510469236465E-3</v>
      </c>
      <c r="AL89" s="52">
        <f t="shared" si="41"/>
        <v>3.1257850186584148</v>
      </c>
      <c r="AM89" s="74">
        <f t="shared" si="41"/>
        <v>3.6798622236462668</v>
      </c>
      <c r="AN89" s="74">
        <f t="shared" si="41"/>
        <v>3.2409313830014082</v>
      </c>
      <c r="AO89" s="74">
        <f t="shared" si="41"/>
        <v>3.3201635923759296</v>
      </c>
      <c r="AP89" s="74">
        <f t="shared" si="41"/>
        <v>3.266773026033873</v>
      </c>
      <c r="AQ89" s="74">
        <f t="shared" si="41"/>
        <v>3.7076256343018423</v>
      </c>
      <c r="AR89" s="74">
        <f t="shared" si="41"/>
        <v>3.8561294131948665</v>
      </c>
      <c r="AS89" s="74">
        <f t="shared" si="41"/>
        <v>3.666625572384643</v>
      </c>
      <c r="AT89" s="74">
        <f t="shared" si="41"/>
        <v>3.9594763844177043</v>
      </c>
      <c r="AU89" s="74">
        <f t="shared" si="41"/>
        <v>3.5960947893847091</v>
      </c>
      <c r="AV89" s="111">
        <f t="shared" si="41"/>
        <v>3.6069918486552459</v>
      </c>
      <c r="AW89" s="42">
        <f t="shared" si="50"/>
        <v>3.0302480631778177E-3</v>
      </c>
    </row>
    <row r="90" spans="1:49" ht="20.100000000000001" customHeight="1">
      <c r="A90" s="88" t="s">
        <v>175</v>
      </c>
      <c r="B90" s="90">
        <v>313.88000000000005</v>
      </c>
      <c r="C90" s="61">
        <v>574.29</v>
      </c>
      <c r="D90" s="61">
        <v>252.58</v>
      </c>
      <c r="E90" s="61">
        <v>300.37</v>
      </c>
      <c r="F90" s="61">
        <v>371.09</v>
      </c>
      <c r="G90" s="61">
        <v>596.41</v>
      </c>
      <c r="H90" s="61">
        <v>536.06999999999994</v>
      </c>
      <c r="I90" s="61">
        <v>986.58999999999992</v>
      </c>
      <c r="J90" s="61">
        <v>949.36</v>
      </c>
      <c r="K90" s="61">
        <v>1109.74</v>
      </c>
      <c r="L90" s="82">
        <v>1335.94</v>
      </c>
      <c r="M90" s="42">
        <f t="shared" si="39"/>
        <v>0.20383152810568245</v>
      </c>
      <c r="O90" s="361">
        <f t="shared" si="42"/>
        <v>1.4426522519103958E-3</v>
      </c>
      <c r="P90" s="362">
        <f t="shared" si="43"/>
        <v>2.0022587812968127E-3</v>
      </c>
      <c r="Q90" s="362">
        <f t="shared" si="44"/>
        <v>3.3144544369289254E-3</v>
      </c>
      <c r="R90" s="363">
        <f t="shared" si="45"/>
        <v>3.229451991048988E-3</v>
      </c>
      <c r="T90" s="97">
        <v>114.57300000000001</v>
      </c>
      <c r="U90" s="61">
        <v>194.00800000000004</v>
      </c>
      <c r="V90" s="61">
        <v>86.736000000000018</v>
      </c>
      <c r="W90" s="61">
        <v>123.04700000000001</v>
      </c>
      <c r="X90" s="61">
        <v>126.10399999999998</v>
      </c>
      <c r="Y90" s="61">
        <v>223.17599999999999</v>
      </c>
      <c r="Z90" s="61">
        <v>201.23599999999999</v>
      </c>
      <c r="AA90" s="61">
        <v>373.48500000000001</v>
      </c>
      <c r="AB90" s="61">
        <v>333.83199999999999</v>
      </c>
      <c r="AC90" s="61">
        <v>402.92200000000003</v>
      </c>
      <c r="AD90" s="38">
        <v>477.58100000000002</v>
      </c>
      <c r="AE90" s="42">
        <f t="shared" si="40"/>
        <v>0.18529392785700455</v>
      </c>
      <c r="AG90" s="361">
        <f t="shared" si="46"/>
        <v>1.7576069313281054E-3</v>
      </c>
      <c r="AH90" s="362">
        <f t="shared" si="47"/>
        <v>2.2341814505397236E-3</v>
      </c>
      <c r="AI90" s="362">
        <f t="shared" si="48"/>
        <v>3.3640747951044661E-3</v>
      </c>
      <c r="AJ90" s="363">
        <f t="shared" si="49"/>
        <v>3.4042787298803638E-3</v>
      </c>
      <c r="AL90" s="52">
        <f t="shared" si="41"/>
        <v>3.6502166433031729</v>
      </c>
      <c r="AM90" s="74">
        <f t="shared" si="41"/>
        <v>3.3782235455954317</v>
      </c>
      <c r="AN90" s="74">
        <f t="shared" si="41"/>
        <v>3.4340011085596651</v>
      </c>
      <c r="AO90" s="74">
        <f t="shared" si="41"/>
        <v>4.0965142990311953</v>
      </c>
      <c r="AP90" s="74">
        <f t="shared" si="41"/>
        <v>3.3982052871271118</v>
      </c>
      <c r="AQ90" s="74">
        <f t="shared" si="41"/>
        <v>3.7419895709327475</v>
      </c>
      <c r="AR90" s="74">
        <f t="shared" si="41"/>
        <v>3.7539127352771096</v>
      </c>
      <c r="AS90" s="74">
        <f t="shared" si="41"/>
        <v>3.7856150984704895</v>
      </c>
      <c r="AT90" s="74">
        <f t="shared" si="41"/>
        <v>3.5163899890452517</v>
      </c>
      <c r="AU90" s="74">
        <f t="shared" si="41"/>
        <v>3.6307783805215639</v>
      </c>
      <c r="AV90" s="111">
        <f t="shared" si="41"/>
        <v>3.5748686318247822</v>
      </c>
      <c r="AW90" s="42">
        <f t="shared" si="50"/>
        <v>-1.5398832657131278E-2</v>
      </c>
    </row>
    <row r="91" spans="1:49" ht="20.100000000000001" customHeight="1">
      <c r="A91" s="88" t="s">
        <v>178</v>
      </c>
      <c r="B91" s="90">
        <v>982.54999999999984</v>
      </c>
      <c r="C91" s="61">
        <v>1582.53</v>
      </c>
      <c r="D91" s="61">
        <v>800.24</v>
      </c>
      <c r="E91" s="61">
        <v>1144.3699999999999</v>
      </c>
      <c r="F91" s="61">
        <v>889.69999999999993</v>
      </c>
      <c r="G91" s="61">
        <v>999.65000000000009</v>
      </c>
      <c r="H91" s="61">
        <v>918.31999999999982</v>
      </c>
      <c r="I91" s="61">
        <v>985.52999999999986</v>
      </c>
      <c r="J91" s="61">
        <v>730.84999999999991</v>
      </c>
      <c r="K91" s="61">
        <v>681.18999999999983</v>
      </c>
      <c r="L91" s="82">
        <v>461.03</v>
      </c>
      <c r="M91" s="42">
        <f t="shared" si="39"/>
        <v>-0.32319910744432523</v>
      </c>
      <c r="O91" s="361">
        <f t="shared" si="42"/>
        <v>4.5159869061888588E-3</v>
      </c>
      <c r="P91" s="362">
        <f t="shared" si="43"/>
        <v>3.3560101117073135E-3</v>
      </c>
      <c r="Q91" s="362">
        <f t="shared" si="44"/>
        <v>2.0345064770951882E-3</v>
      </c>
      <c r="R91" s="363">
        <f t="shared" si="45"/>
        <v>1.1144768862623431E-3</v>
      </c>
      <c r="T91" s="97">
        <v>446.08699999999999</v>
      </c>
      <c r="U91" s="61">
        <v>695.447</v>
      </c>
      <c r="V91" s="61">
        <v>546.66300000000001</v>
      </c>
      <c r="W91" s="61">
        <v>566.92900000000009</v>
      </c>
      <c r="X91" s="61">
        <v>501.44200000000006</v>
      </c>
      <c r="Y91" s="61">
        <v>505.495</v>
      </c>
      <c r="Z91" s="61">
        <v>833.41099999999983</v>
      </c>
      <c r="AA91" s="61">
        <v>540.40099999999995</v>
      </c>
      <c r="AB91" s="61">
        <v>413.392</v>
      </c>
      <c r="AC91" s="61">
        <v>411.54599999999999</v>
      </c>
      <c r="AD91" s="38">
        <v>311.57299999999998</v>
      </c>
      <c r="AE91" s="42">
        <f t="shared" si="40"/>
        <v>-0.24292059696850415</v>
      </c>
      <c r="AG91" s="361">
        <f t="shared" si="46"/>
        <v>6.8431969414727775E-3</v>
      </c>
      <c r="AH91" s="362">
        <f t="shared" si="47"/>
        <v>5.060434600228419E-3</v>
      </c>
      <c r="AI91" s="362">
        <f t="shared" si="48"/>
        <v>3.4360782623586261E-3</v>
      </c>
      <c r="AJ91" s="363">
        <f t="shared" si="49"/>
        <v>2.2209454243468951E-3</v>
      </c>
      <c r="AL91" s="52">
        <f t="shared" si="41"/>
        <v>4.5400946516716711</v>
      </c>
      <c r="AM91" s="74">
        <f t="shared" si="41"/>
        <v>4.3945264860697746</v>
      </c>
      <c r="AN91" s="74">
        <f t="shared" si="41"/>
        <v>6.8312381285614325</v>
      </c>
      <c r="AO91" s="74">
        <f t="shared" si="41"/>
        <v>4.9540707987801156</v>
      </c>
      <c r="AP91" s="74">
        <f t="shared" si="41"/>
        <v>5.6360795773856367</v>
      </c>
      <c r="AQ91" s="74">
        <f t="shared" si="41"/>
        <v>5.0567198519481815</v>
      </c>
      <c r="AR91" s="74">
        <f t="shared" si="41"/>
        <v>9.0753876644306999</v>
      </c>
      <c r="AS91" s="74">
        <f t="shared" si="41"/>
        <v>5.4833541343236636</v>
      </c>
      <c r="AT91" s="74">
        <f t="shared" si="41"/>
        <v>5.6563179859068216</v>
      </c>
      <c r="AU91" s="74">
        <f t="shared" si="41"/>
        <v>6.0415743037918945</v>
      </c>
      <c r="AV91" s="111">
        <f t="shared" si="41"/>
        <v>6.7581936099603057</v>
      </c>
      <c r="AW91" s="42">
        <f t="shared" si="50"/>
        <v>0.11861466401541017</v>
      </c>
    </row>
    <row r="92" spans="1:49" ht="20.100000000000001" customHeight="1">
      <c r="A92" s="88" t="s">
        <v>166</v>
      </c>
      <c r="B92" s="90">
        <v>17.759999999999998</v>
      </c>
      <c r="C92" s="61">
        <v>3</v>
      </c>
      <c r="D92" s="61">
        <v>142.85</v>
      </c>
      <c r="E92" s="61">
        <v>24.87</v>
      </c>
      <c r="F92" s="61">
        <v>168.25000000000003</v>
      </c>
      <c r="G92" s="61">
        <v>166.67000000000002</v>
      </c>
      <c r="H92" s="61">
        <v>181.17000000000002</v>
      </c>
      <c r="I92" s="61">
        <v>251.14999999999998</v>
      </c>
      <c r="J92" s="61">
        <v>381.57</v>
      </c>
      <c r="K92" s="61">
        <v>315.52000000000004</v>
      </c>
      <c r="L92" s="82">
        <v>792.21</v>
      </c>
      <c r="M92" s="42">
        <f t="shared" si="39"/>
        <v>1.5108075557809328</v>
      </c>
      <c r="O92" s="361">
        <f t="shared" si="42"/>
        <v>8.1628342022201547E-5</v>
      </c>
      <c r="P92" s="362">
        <f t="shared" si="43"/>
        <v>5.5954204503401992E-4</v>
      </c>
      <c r="Q92" s="362">
        <f t="shared" si="44"/>
        <v>9.4236187209599965E-4</v>
      </c>
      <c r="R92" s="363">
        <f t="shared" si="45"/>
        <v>1.9150591806734725E-3</v>
      </c>
      <c r="T92" s="97">
        <v>6.5</v>
      </c>
      <c r="U92" s="61">
        <v>1.0720000000000001</v>
      </c>
      <c r="V92" s="61">
        <v>36.96</v>
      </c>
      <c r="W92" s="61">
        <v>30.783999999999999</v>
      </c>
      <c r="X92" s="61">
        <v>67.028000000000006</v>
      </c>
      <c r="Y92" s="61">
        <v>72.425999999999988</v>
      </c>
      <c r="Z92" s="61">
        <v>130.29900000000001</v>
      </c>
      <c r="AA92" s="61">
        <v>125.23399999999999</v>
      </c>
      <c r="AB92" s="61">
        <v>182.38799999999998</v>
      </c>
      <c r="AC92" s="61">
        <v>170.614</v>
      </c>
      <c r="AD92" s="38">
        <v>306.73399999999998</v>
      </c>
      <c r="AE92" s="42">
        <f t="shared" si="40"/>
        <v>0.79782432860140418</v>
      </c>
      <c r="AG92" s="361">
        <f t="shared" si="46"/>
        <v>9.9713240062079941E-5</v>
      </c>
      <c r="AH92" s="362">
        <f t="shared" si="47"/>
        <v>7.250458191597214E-4</v>
      </c>
      <c r="AI92" s="362">
        <f t="shared" si="48"/>
        <v>1.4244897451416237E-3</v>
      </c>
      <c r="AJ92" s="363">
        <f t="shared" si="49"/>
        <v>2.1864522079628867E-3</v>
      </c>
      <c r="AL92" s="52">
        <f t="shared" si="41"/>
        <v>3.6599099099099104</v>
      </c>
      <c r="AM92" s="74">
        <f t="shared" si="41"/>
        <v>3.5733333333333333</v>
      </c>
      <c r="AN92" s="74">
        <f t="shared" si="41"/>
        <v>2.5873293664683232</v>
      </c>
      <c r="AO92" s="74">
        <f t="shared" si="41"/>
        <v>12.37796542018496</v>
      </c>
      <c r="AP92" s="74">
        <f t="shared" si="41"/>
        <v>3.9838335809806829</v>
      </c>
      <c r="AQ92" s="74">
        <f t="shared" si="41"/>
        <v>4.3454730905381886</v>
      </c>
      <c r="AR92" s="74">
        <f t="shared" si="41"/>
        <v>7.1920847822487168</v>
      </c>
      <c r="AS92" s="74">
        <f t="shared" si="41"/>
        <v>4.9864224566991835</v>
      </c>
      <c r="AT92" s="74">
        <f t="shared" si="41"/>
        <v>4.7799355295227608</v>
      </c>
      <c r="AU92" s="74">
        <f t="shared" si="41"/>
        <v>5.4073909736308314</v>
      </c>
      <c r="AV92" s="111">
        <f t="shared" si="41"/>
        <v>3.8718774062432937</v>
      </c>
      <c r="AW92" s="42">
        <f t="shared" si="50"/>
        <v>-0.28396570081125577</v>
      </c>
    </row>
    <row r="93" spans="1:49" ht="20.100000000000001" customHeight="1">
      <c r="A93" s="88" t="s">
        <v>171</v>
      </c>
      <c r="B93" s="90">
        <v>3005.5</v>
      </c>
      <c r="C93" s="61">
        <v>2719.64</v>
      </c>
      <c r="D93" s="61">
        <v>2992.7600000000007</v>
      </c>
      <c r="E93" s="61">
        <v>4245.4799999999996</v>
      </c>
      <c r="F93" s="61">
        <v>3156.55</v>
      </c>
      <c r="G93" s="61">
        <v>2287.6799999999994</v>
      </c>
      <c r="H93" s="61">
        <v>2461.4699999999998</v>
      </c>
      <c r="I93" s="61">
        <v>1978.1</v>
      </c>
      <c r="J93" s="61">
        <v>2515.54</v>
      </c>
      <c r="K93" s="61">
        <v>2260.4900000000002</v>
      </c>
      <c r="L93" s="82">
        <v>1523.32</v>
      </c>
      <c r="M93" s="42">
        <f t="shared" si="39"/>
        <v>-0.32611071050966833</v>
      </c>
      <c r="O93" s="361">
        <f t="shared" si="42"/>
        <v>1.3813850334894526E-2</v>
      </c>
      <c r="P93" s="362">
        <f t="shared" si="43"/>
        <v>7.6801652701951528E-3</v>
      </c>
      <c r="Q93" s="362">
        <f t="shared" si="44"/>
        <v>6.7513932183515665E-3</v>
      </c>
      <c r="R93" s="363">
        <f t="shared" si="45"/>
        <v>3.6824174790819528E-3</v>
      </c>
      <c r="T93" s="97">
        <v>802.18400000000008</v>
      </c>
      <c r="U93" s="61">
        <v>663.48099999999999</v>
      </c>
      <c r="V93" s="61">
        <v>565.73099999999999</v>
      </c>
      <c r="W93" s="61">
        <v>641.096</v>
      </c>
      <c r="X93" s="61">
        <v>450.28500000000003</v>
      </c>
      <c r="Y93" s="61">
        <v>544.08499999999992</v>
      </c>
      <c r="Z93" s="61">
        <v>505.976</v>
      </c>
      <c r="AA93" s="61">
        <v>439.08000000000004</v>
      </c>
      <c r="AB93" s="61">
        <v>461.88400000000001</v>
      </c>
      <c r="AC93" s="61">
        <v>439.84000000000003</v>
      </c>
      <c r="AD93" s="38">
        <v>273.78399999999999</v>
      </c>
      <c r="AE93" s="42">
        <f t="shared" si="40"/>
        <v>-0.3775372862859222</v>
      </c>
      <c r="AG93" s="361">
        <f t="shared" si="46"/>
        <v>1.2305902425532237E-2</v>
      </c>
      <c r="AH93" s="362">
        <f t="shared" si="47"/>
        <v>5.4467533001617795E-3</v>
      </c>
      <c r="AI93" s="362">
        <f t="shared" si="48"/>
        <v>3.6723104170999555E-3</v>
      </c>
      <c r="AJ93" s="363">
        <f t="shared" si="49"/>
        <v>1.9515789945193914E-3</v>
      </c>
      <c r="AL93" s="52">
        <f t="shared" si="41"/>
        <v>2.6690534020961572</v>
      </c>
      <c r="AM93" s="74">
        <f t="shared" si="41"/>
        <v>2.4395912694327189</v>
      </c>
      <c r="AN93" s="74">
        <f t="shared" si="41"/>
        <v>1.8903320012296336</v>
      </c>
      <c r="AO93" s="74">
        <f t="shared" si="41"/>
        <v>1.5100671773274166</v>
      </c>
      <c r="AP93" s="74">
        <f t="shared" si="41"/>
        <v>1.4265099554893792</v>
      </c>
      <c r="AQ93" s="74">
        <f t="shared" si="41"/>
        <v>2.3783265141977901</v>
      </c>
      <c r="AR93" s="74">
        <f t="shared" si="41"/>
        <v>2.0555846709486607</v>
      </c>
      <c r="AS93" s="74">
        <f t="shared" si="41"/>
        <v>2.2197057782720799</v>
      </c>
      <c r="AT93" s="74">
        <f t="shared" si="41"/>
        <v>1.836122661535893</v>
      </c>
      <c r="AU93" s="74">
        <f t="shared" si="41"/>
        <v>1.9457728191675256</v>
      </c>
      <c r="AV93" s="111">
        <f t="shared" si="41"/>
        <v>1.7972848777669825</v>
      </c>
      <c r="AW93" s="42">
        <f t="shared" si="50"/>
        <v>-7.6313092637439447E-2</v>
      </c>
    </row>
    <row r="94" spans="1:49" ht="20.100000000000001" customHeight="1">
      <c r="A94" s="88" t="s">
        <v>187</v>
      </c>
      <c r="B94" s="90">
        <v>871.44999999999993</v>
      </c>
      <c r="C94" s="61">
        <v>1377.8599999999997</v>
      </c>
      <c r="D94" s="61">
        <v>1789.67</v>
      </c>
      <c r="E94" s="61">
        <v>1567.43</v>
      </c>
      <c r="F94" s="61">
        <v>1903.3900000000003</v>
      </c>
      <c r="G94" s="61">
        <v>2009.26</v>
      </c>
      <c r="H94" s="61">
        <v>1520.82</v>
      </c>
      <c r="I94" s="61">
        <v>1529.69</v>
      </c>
      <c r="J94" s="61">
        <v>1674.5900000000001</v>
      </c>
      <c r="K94" s="61">
        <v>1842.2800000000002</v>
      </c>
      <c r="L94" s="82">
        <v>932.08999999999992</v>
      </c>
      <c r="M94" s="42">
        <f t="shared" si="39"/>
        <v>-0.4940562780901927</v>
      </c>
      <c r="O94" s="361">
        <f t="shared" si="42"/>
        <v>4.0053501495071813E-3</v>
      </c>
      <c r="P94" s="362">
        <f t="shared" si="43"/>
        <v>6.7454577872745822E-3</v>
      </c>
      <c r="Q94" s="362">
        <f t="shared" si="44"/>
        <v>5.5023276804165135E-3</v>
      </c>
      <c r="R94" s="363">
        <f t="shared" si="45"/>
        <v>2.2531999239014111E-3</v>
      </c>
      <c r="T94" s="97">
        <v>212.53700000000001</v>
      </c>
      <c r="U94" s="61">
        <v>324.202</v>
      </c>
      <c r="V94" s="61">
        <v>423.52600000000001</v>
      </c>
      <c r="W94" s="61">
        <v>387.07299999999998</v>
      </c>
      <c r="X94" s="61">
        <v>538.85299999999995</v>
      </c>
      <c r="Y94" s="61">
        <v>559.81600000000003</v>
      </c>
      <c r="Z94" s="61">
        <v>346.56700000000001</v>
      </c>
      <c r="AA94" s="61">
        <v>401.73200000000003</v>
      </c>
      <c r="AB94" s="61">
        <v>481.80500000000006</v>
      </c>
      <c r="AC94" s="61">
        <v>485.488</v>
      </c>
      <c r="AD94" s="38">
        <v>263.75100000000003</v>
      </c>
      <c r="AE94" s="42">
        <f t="shared" si="40"/>
        <v>-0.45673013545133961</v>
      </c>
      <c r="AG94" s="361">
        <f t="shared" si="46"/>
        <v>3.2604235235498898E-3</v>
      </c>
      <c r="AH94" s="362">
        <f t="shared" si="47"/>
        <v>5.6042339808731493E-3</v>
      </c>
      <c r="AI94" s="362">
        <f t="shared" si="48"/>
        <v>4.0534345211372842E-3</v>
      </c>
      <c r="AJ94" s="363">
        <f t="shared" si="49"/>
        <v>1.880062061272697E-3</v>
      </c>
      <c r="AL94" s="52">
        <f t="shared" si="41"/>
        <v>2.4388892076424353</v>
      </c>
      <c r="AM94" s="74">
        <f t="shared" si="41"/>
        <v>2.3529386149536244</v>
      </c>
      <c r="AN94" s="74">
        <f t="shared" si="41"/>
        <v>2.3665033218414568</v>
      </c>
      <c r="AO94" s="74">
        <f t="shared" si="41"/>
        <v>2.4694755108681088</v>
      </c>
      <c r="AP94" s="74">
        <f t="shared" si="41"/>
        <v>2.8310172902032682</v>
      </c>
      <c r="AQ94" s="74">
        <f t="shared" si="41"/>
        <v>2.7861799866617565</v>
      </c>
      <c r="AR94" s="74">
        <f t="shared" si="41"/>
        <v>2.2788166909956473</v>
      </c>
      <c r="AS94" s="74">
        <f t="shared" si="41"/>
        <v>2.6262314586615587</v>
      </c>
      <c r="AT94" s="74">
        <f t="shared" si="41"/>
        <v>2.8771520193002469</v>
      </c>
      <c r="AU94" s="74">
        <f t="shared" si="41"/>
        <v>2.6352563128297541</v>
      </c>
      <c r="AV94" s="111">
        <f t="shared" si="41"/>
        <v>2.8296731002371023</v>
      </c>
      <c r="AW94" s="42">
        <f t="shared" si="50"/>
        <v>7.3775285713510816E-2</v>
      </c>
    </row>
    <row r="95" spans="1:49" ht="20.100000000000001" customHeight="1">
      <c r="A95" s="88" t="s">
        <v>185</v>
      </c>
      <c r="B95" s="90">
        <v>24.380000000000003</v>
      </c>
      <c r="C95" s="61">
        <v>26.419999999999998</v>
      </c>
      <c r="D95" s="61">
        <v>235.72000000000003</v>
      </c>
      <c r="E95" s="61">
        <v>249.04000000000002</v>
      </c>
      <c r="F95" s="61">
        <v>107.97999999999999</v>
      </c>
      <c r="G95" s="61">
        <v>253.81</v>
      </c>
      <c r="H95" s="61">
        <v>188.67000000000002</v>
      </c>
      <c r="I95" s="61">
        <v>191.32</v>
      </c>
      <c r="J95" s="61">
        <v>278.33</v>
      </c>
      <c r="K95" s="61">
        <v>331.99</v>
      </c>
      <c r="L95" s="82">
        <v>417.64</v>
      </c>
      <c r="M95" s="42">
        <f t="shared" si="39"/>
        <v>0.25798969848489406</v>
      </c>
      <c r="O95" s="361">
        <f t="shared" si="42"/>
        <v>1.1205512266336003E-4</v>
      </c>
      <c r="P95" s="362">
        <f t="shared" si="43"/>
        <v>8.5208715695736829E-4</v>
      </c>
      <c r="Q95" s="362">
        <f t="shared" si="44"/>
        <v>9.9155273173539204E-4</v>
      </c>
      <c r="R95" s="363">
        <f t="shared" si="45"/>
        <v>1.0095875035867623E-3</v>
      </c>
      <c r="T95" s="97">
        <v>16.307000000000002</v>
      </c>
      <c r="U95" s="61">
        <v>15.959</v>
      </c>
      <c r="V95" s="61">
        <v>64.944000000000003</v>
      </c>
      <c r="W95" s="61">
        <v>82.587999999999994</v>
      </c>
      <c r="X95" s="61">
        <v>55.067999999999998</v>
      </c>
      <c r="Y95" s="61">
        <v>103.09099999999999</v>
      </c>
      <c r="Z95" s="61">
        <v>72.024000000000001</v>
      </c>
      <c r="AA95" s="61">
        <v>87.951999999999998</v>
      </c>
      <c r="AB95" s="61">
        <v>115.91400000000002</v>
      </c>
      <c r="AC95" s="61">
        <v>163.64099999999999</v>
      </c>
      <c r="AD95" s="38">
        <v>208.44499999999996</v>
      </c>
      <c r="AE95" s="42">
        <f t="shared" si="40"/>
        <v>0.27379446471238855</v>
      </c>
      <c r="AG95" s="361">
        <f t="shared" si="46"/>
        <v>2.5015750856805197E-4</v>
      </c>
      <c r="AH95" s="362">
        <f t="shared" si="47"/>
        <v>1.0320285331648145E-3</v>
      </c>
      <c r="AI95" s="362">
        <f t="shared" si="48"/>
        <v>1.366270800665364E-3</v>
      </c>
      <c r="AJ95" s="363">
        <f t="shared" si="49"/>
        <v>1.4858314712057478E-3</v>
      </c>
      <c r="AL95" s="52">
        <f t="shared" si="41"/>
        <v>6.6886792452830193</v>
      </c>
      <c r="AM95" s="74">
        <f t="shared" si="41"/>
        <v>6.0404996214988653</v>
      </c>
      <c r="AN95" s="74">
        <f t="shared" ref="AN95:AV100" si="51">(V95/D95)*10</f>
        <v>2.7551332088919054</v>
      </c>
      <c r="AO95" s="74">
        <f t="shared" si="51"/>
        <v>3.3162544169611303</v>
      </c>
      <c r="AP95" s="74">
        <f t="shared" si="51"/>
        <v>5.099833302463419</v>
      </c>
      <c r="AQ95" s="74">
        <f t="shared" si="51"/>
        <v>4.0617390961743034</v>
      </c>
      <c r="AR95" s="74">
        <f t="shared" si="51"/>
        <v>3.8174590554937189</v>
      </c>
      <c r="AS95" s="74">
        <f t="shared" si="51"/>
        <v>4.5971147815178757</v>
      </c>
      <c r="AT95" s="74">
        <f t="shared" si="51"/>
        <v>4.1646247260446243</v>
      </c>
      <c r="AU95" s="74">
        <f t="shared" si="51"/>
        <v>4.9290942498268011</v>
      </c>
      <c r="AV95" s="111">
        <f t="shared" si="51"/>
        <v>4.9910209750023942</v>
      </c>
      <c r="AW95" s="42">
        <f t="shared" si="50"/>
        <v>1.2563510056187107E-2</v>
      </c>
    </row>
    <row r="96" spans="1:49" ht="20.100000000000001" customHeight="1">
      <c r="A96" s="88" t="s">
        <v>177</v>
      </c>
      <c r="B96" s="90">
        <v>27</v>
      </c>
      <c r="C96" s="61">
        <v>52.64</v>
      </c>
      <c r="D96" s="61">
        <v>0.18</v>
      </c>
      <c r="E96" s="61">
        <v>13.96</v>
      </c>
      <c r="F96" s="61">
        <v>12.25</v>
      </c>
      <c r="G96" s="61">
        <v>13.06</v>
      </c>
      <c r="H96" s="61">
        <v>146.48000000000002</v>
      </c>
      <c r="I96" s="61">
        <v>140.18</v>
      </c>
      <c r="J96" s="61">
        <v>146.71</v>
      </c>
      <c r="K96" s="61">
        <v>785.69</v>
      </c>
      <c r="L96" s="82">
        <v>778.41000000000008</v>
      </c>
      <c r="M96" s="42">
        <f t="shared" si="39"/>
        <v>-9.2657409410835979E-3</v>
      </c>
      <c r="O96" s="361">
        <f t="shared" si="42"/>
        <v>1.2409714158780641E-4</v>
      </c>
      <c r="P96" s="362">
        <f t="shared" si="43"/>
        <v>4.3844837752110754E-5</v>
      </c>
      <c r="Q96" s="362">
        <f t="shared" si="44"/>
        <v>2.3466160601137991E-3</v>
      </c>
      <c r="R96" s="363">
        <f t="shared" si="45"/>
        <v>1.8816995706038018E-3</v>
      </c>
      <c r="T96" s="97">
        <v>2.8980000000000001</v>
      </c>
      <c r="U96" s="61">
        <v>13.977</v>
      </c>
      <c r="V96" s="61">
        <v>0.111</v>
      </c>
      <c r="W96" s="61">
        <v>4.4319999999999995</v>
      </c>
      <c r="X96" s="61">
        <v>3.7050000000000001</v>
      </c>
      <c r="Y96" s="61">
        <v>4.5119999999999996</v>
      </c>
      <c r="Z96" s="61">
        <v>45.655000000000001</v>
      </c>
      <c r="AA96" s="61">
        <v>36.027999999999999</v>
      </c>
      <c r="AB96" s="61">
        <v>43.661999999999999</v>
      </c>
      <c r="AC96" s="61">
        <v>180.904</v>
      </c>
      <c r="AD96" s="38">
        <v>199.011</v>
      </c>
      <c r="AE96" s="42">
        <f t="shared" si="40"/>
        <v>0.10009176137619953</v>
      </c>
      <c r="AG96" s="361">
        <f t="shared" si="46"/>
        <v>4.4456764569216568E-5</v>
      </c>
      <c r="AH96" s="362">
        <f t="shared" si="47"/>
        <v>4.5168955016826327E-5</v>
      </c>
      <c r="AI96" s="362">
        <f t="shared" si="48"/>
        <v>1.5104029731153382E-3</v>
      </c>
      <c r="AJ96" s="363">
        <f t="shared" si="49"/>
        <v>1.4185843120061749E-3</v>
      </c>
      <c r="AL96" s="52">
        <f t="shared" ref="AL96:AM100" si="52">(T96/B96)*10</f>
        <v>1.0733333333333333</v>
      </c>
      <c r="AM96" s="74">
        <f t="shared" si="52"/>
        <v>2.6552051671732526</v>
      </c>
      <c r="AN96" s="74">
        <f t="shared" si="51"/>
        <v>6.166666666666667</v>
      </c>
      <c r="AO96" s="74">
        <f t="shared" si="51"/>
        <v>3.1747851002865324</v>
      </c>
      <c r="AP96" s="74">
        <f t="shared" si="51"/>
        <v>3.0244897959183676</v>
      </c>
      <c r="AQ96" s="74">
        <f t="shared" si="51"/>
        <v>3.4548238897396626</v>
      </c>
      <c r="AR96" s="74">
        <f t="shared" si="51"/>
        <v>3.1168077553249587</v>
      </c>
      <c r="AS96" s="74">
        <f t="shared" si="51"/>
        <v>2.570124126123555</v>
      </c>
      <c r="AT96" s="74">
        <f t="shared" si="51"/>
        <v>2.9760752504941719</v>
      </c>
      <c r="AU96" s="74">
        <f t="shared" si="51"/>
        <v>2.3024857131947711</v>
      </c>
      <c r="AV96" s="111">
        <f t="shared" si="51"/>
        <v>2.5566346783828569</v>
      </c>
      <c r="AW96" s="42">
        <f t="shared" si="50"/>
        <v>0.11038025718537296</v>
      </c>
    </row>
    <row r="97" spans="1:49" ht="20.100000000000001" customHeight="1">
      <c r="A97" s="88" t="s">
        <v>188</v>
      </c>
      <c r="B97" s="90">
        <v>862.63000000000011</v>
      </c>
      <c r="C97" s="61">
        <v>672.8900000000001</v>
      </c>
      <c r="D97" s="61">
        <v>878.06</v>
      </c>
      <c r="E97" s="61">
        <v>546.73</v>
      </c>
      <c r="F97" s="61">
        <v>608.6</v>
      </c>
      <c r="G97" s="61">
        <v>664.28</v>
      </c>
      <c r="H97" s="61">
        <v>753.61</v>
      </c>
      <c r="I97" s="61">
        <v>817.92000000000007</v>
      </c>
      <c r="J97" s="61">
        <v>884.26</v>
      </c>
      <c r="K97" s="61">
        <v>735.73</v>
      </c>
      <c r="L97" s="82">
        <v>862.39</v>
      </c>
      <c r="M97" s="42">
        <f t="shared" si="39"/>
        <v>0.17215554619221721</v>
      </c>
      <c r="O97" s="361">
        <f t="shared" si="42"/>
        <v>3.9648117499218316E-3</v>
      </c>
      <c r="P97" s="362">
        <f t="shared" si="43"/>
        <v>2.2301109358324753E-3</v>
      </c>
      <c r="Q97" s="362">
        <f t="shared" si="44"/>
        <v>2.1974007991797345E-3</v>
      </c>
      <c r="R97" s="363">
        <f t="shared" si="45"/>
        <v>2.0847097194190882E-3</v>
      </c>
      <c r="T97" s="97">
        <v>161.61399999999998</v>
      </c>
      <c r="U97" s="61">
        <v>137.93</v>
      </c>
      <c r="V97" s="61">
        <v>159.161</v>
      </c>
      <c r="W97" s="61">
        <v>110</v>
      </c>
      <c r="X97" s="61">
        <v>133.54300000000001</v>
      </c>
      <c r="Y97" s="61">
        <v>138.07400000000001</v>
      </c>
      <c r="Z97" s="61">
        <v>160.5</v>
      </c>
      <c r="AA97" s="61">
        <v>171.887</v>
      </c>
      <c r="AB97" s="61">
        <v>197.547</v>
      </c>
      <c r="AC97" s="61">
        <v>177.71100000000001</v>
      </c>
      <c r="AD97" s="38">
        <v>191.01299999999998</v>
      </c>
      <c r="AE97" s="42">
        <f t="shared" si="40"/>
        <v>7.4851866232253289E-2</v>
      </c>
      <c r="AG97" s="361">
        <f t="shared" si="46"/>
        <v>2.4792393199066132E-3</v>
      </c>
      <c r="AH97" s="362">
        <f t="shared" si="47"/>
        <v>1.3822380972946097E-3</v>
      </c>
      <c r="AI97" s="362">
        <f t="shared" si="48"/>
        <v>1.4837439899355453E-3</v>
      </c>
      <c r="AJ97" s="363">
        <f t="shared" si="49"/>
        <v>1.3615732054471134E-3</v>
      </c>
      <c r="AL97" s="52">
        <f t="shared" si="52"/>
        <v>1.8735031241667919</v>
      </c>
      <c r="AM97" s="74">
        <f t="shared" si="52"/>
        <v>2.0498149771879506</v>
      </c>
      <c r="AN97" s="74">
        <f t="shared" si="51"/>
        <v>1.8126437828849968</v>
      </c>
      <c r="AO97" s="74">
        <f t="shared" si="51"/>
        <v>2.0119620287893474</v>
      </c>
      <c r="AP97" s="74">
        <f t="shared" si="51"/>
        <v>2.1942655274400265</v>
      </c>
      <c r="AQ97" s="74">
        <f t="shared" si="51"/>
        <v>2.0785512133437707</v>
      </c>
      <c r="AR97" s="74">
        <f t="shared" si="51"/>
        <v>2.1297488090656973</v>
      </c>
      <c r="AS97" s="74">
        <f t="shared" si="51"/>
        <v>2.1015135954616588</v>
      </c>
      <c r="AT97" s="74">
        <f t="shared" si="51"/>
        <v>2.2340375002827222</v>
      </c>
      <c r="AU97" s="74">
        <f t="shared" si="51"/>
        <v>2.4154377285145365</v>
      </c>
      <c r="AV97" s="111">
        <f t="shared" si="51"/>
        <v>2.2149259615719106</v>
      </c>
      <c r="AW97" s="42">
        <f t="shared" si="50"/>
        <v>-8.3012600397667113E-2</v>
      </c>
    </row>
    <row r="98" spans="1:49" ht="20.100000000000001" customHeight="1">
      <c r="A98" s="88" t="s">
        <v>189</v>
      </c>
      <c r="B98" s="90">
        <v>192.38</v>
      </c>
      <c r="C98" s="61">
        <v>197.93000000000004</v>
      </c>
      <c r="D98" s="61">
        <v>160.30000000000001</v>
      </c>
      <c r="E98" s="61">
        <v>323.89999999999998</v>
      </c>
      <c r="F98" s="61">
        <v>355.64000000000004</v>
      </c>
      <c r="G98" s="61">
        <v>81.72999999999999</v>
      </c>
      <c r="H98" s="61">
        <v>162.16</v>
      </c>
      <c r="I98" s="61">
        <v>387.70000000000005</v>
      </c>
      <c r="J98" s="61">
        <v>489.54999999999995</v>
      </c>
      <c r="K98" s="61">
        <v>387.74</v>
      </c>
      <c r="L98" s="82">
        <v>215.66</v>
      </c>
      <c r="M98" s="42">
        <f t="shared" si="39"/>
        <v>-0.4438025480992418</v>
      </c>
      <c r="O98" s="361">
        <f t="shared" si="42"/>
        <v>8.8421511476526656E-4</v>
      </c>
      <c r="P98" s="362">
        <f t="shared" si="43"/>
        <v>2.7438274038897484E-4</v>
      </c>
      <c r="Q98" s="362">
        <f t="shared" si="44"/>
        <v>1.15806095425489E-3</v>
      </c>
      <c r="R98" s="363">
        <f t="shared" si="45"/>
        <v>5.2132851504530496E-4</v>
      </c>
      <c r="T98" s="97">
        <v>75.807000000000002</v>
      </c>
      <c r="U98" s="61">
        <v>63.071999999999996</v>
      </c>
      <c r="V98" s="61">
        <v>70.522000000000006</v>
      </c>
      <c r="W98" s="61">
        <v>120.73</v>
      </c>
      <c r="X98" s="61">
        <v>138.85499999999999</v>
      </c>
      <c r="Y98" s="61">
        <v>58.327999999999996</v>
      </c>
      <c r="Z98" s="61">
        <v>92.546999999999997</v>
      </c>
      <c r="AA98" s="61">
        <v>160.292</v>
      </c>
      <c r="AB98" s="61">
        <v>180.12900000000002</v>
      </c>
      <c r="AC98" s="61">
        <v>153.00700000000001</v>
      </c>
      <c r="AD98" s="38">
        <v>174.97499999999999</v>
      </c>
      <c r="AE98" s="42">
        <f t="shared" si="40"/>
        <v>0.14357513054958262</v>
      </c>
      <c r="AG98" s="361">
        <f t="shared" si="46"/>
        <v>1.1629171675978606E-3</v>
      </c>
      <c r="AH98" s="362">
        <f t="shared" si="47"/>
        <v>5.839128564320581E-4</v>
      </c>
      <c r="AI98" s="362">
        <f t="shared" si="48"/>
        <v>1.2774854492297492E-3</v>
      </c>
      <c r="AJ98" s="363">
        <f t="shared" si="49"/>
        <v>1.2472516091737666E-3</v>
      </c>
      <c r="AL98" s="52">
        <f t="shared" si="52"/>
        <v>3.9404823786256369</v>
      </c>
      <c r="AM98" s="74">
        <f t="shared" si="52"/>
        <v>3.186581114535441</v>
      </c>
      <c r="AN98" s="74">
        <f t="shared" si="51"/>
        <v>4.3993761696818465</v>
      </c>
      <c r="AO98" s="74">
        <f t="shared" si="51"/>
        <v>3.7273849953689413</v>
      </c>
      <c r="AP98" s="74">
        <f t="shared" si="51"/>
        <v>3.9043695872230337</v>
      </c>
      <c r="AQ98" s="74">
        <f t="shared" si="51"/>
        <v>7.1366695215954978</v>
      </c>
      <c r="AR98" s="74">
        <f t="shared" si="51"/>
        <v>5.7071410952146024</v>
      </c>
      <c r="AS98" s="74">
        <f t="shared" si="51"/>
        <v>4.1344338405984002</v>
      </c>
      <c r="AT98" s="74">
        <f t="shared" si="51"/>
        <v>3.6794811561638245</v>
      </c>
      <c r="AU98" s="74">
        <f t="shared" si="51"/>
        <v>3.9461236911332338</v>
      </c>
      <c r="AV98" s="111">
        <f t="shared" si="51"/>
        <v>8.1134656403598253</v>
      </c>
      <c r="AW98" s="42">
        <f t="shared" si="50"/>
        <v>1.056059636090583</v>
      </c>
    </row>
    <row r="99" spans="1:49" ht="20.100000000000001" customHeight="1" thickBot="1">
      <c r="A99" s="48" t="s">
        <v>33</v>
      </c>
      <c r="B99" s="91">
        <f t="shared" ref="B99:J99" si="53">B100-SUM(B72:B98)</f>
        <v>4601.8099999998813</v>
      </c>
      <c r="C99" s="67">
        <f t="shared" si="53"/>
        <v>5271.219999999943</v>
      </c>
      <c r="D99" s="67">
        <f t="shared" si="53"/>
        <v>6933.0599999999104</v>
      </c>
      <c r="E99" s="67">
        <f t="shared" si="53"/>
        <v>5908.1699999998673</v>
      </c>
      <c r="F99" s="67">
        <f t="shared" si="53"/>
        <v>5353.6699999997509</v>
      </c>
      <c r="G99" s="67">
        <f t="shared" si="53"/>
        <v>4794.5299999999697</v>
      </c>
      <c r="H99" s="67">
        <f t="shared" si="53"/>
        <v>5591.0000000001746</v>
      </c>
      <c r="I99" s="67">
        <f t="shared" si="53"/>
        <v>6333.4000000000815</v>
      </c>
      <c r="J99" s="67">
        <f t="shared" si="53"/>
        <v>5329.7599999998347</v>
      </c>
      <c r="K99" s="67">
        <f t="shared" ref="K99:L99" si="54">K100-SUM(K72:K98)</f>
        <v>5758.1700000000419</v>
      </c>
      <c r="L99" s="107">
        <f t="shared" si="54"/>
        <v>4586.5900000000256</v>
      </c>
      <c r="M99" s="42">
        <f t="shared" si="39"/>
        <v>-0.20346394774728913</v>
      </c>
      <c r="O99" s="361">
        <f t="shared" si="42"/>
        <v>2.1150795078895137E-2</v>
      </c>
      <c r="P99" s="370">
        <f t="shared" si="43"/>
        <v>1.609612480456556E-2</v>
      </c>
      <c r="Q99" s="370">
        <f t="shared" si="44"/>
        <v>1.7197895097131915E-2</v>
      </c>
      <c r="R99" s="363">
        <f t="shared" si="45"/>
        <v>1.1087453184742923E-2</v>
      </c>
      <c r="T99" s="97">
        <f t="shared" ref="T99:AD99" si="55">T100-SUM(T72:T98)</f>
        <v>1267.6500000000015</v>
      </c>
      <c r="U99" s="61">
        <f t="shared" si="55"/>
        <v>1483.7489999999816</v>
      </c>
      <c r="V99" s="61">
        <f t="shared" si="55"/>
        <v>1867.7329999999929</v>
      </c>
      <c r="W99" s="61">
        <f t="shared" si="55"/>
        <v>1704.3770000000804</v>
      </c>
      <c r="X99" s="61">
        <f t="shared" si="55"/>
        <v>1742.6189999999769</v>
      </c>
      <c r="Y99" s="61">
        <f t="shared" si="55"/>
        <v>2032.4229999999952</v>
      </c>
      <c r="Z99" s="61">
        <f t="shared" si="55"/>
        <v>2003.2889999999607</v>
      </c>
      <c r="AA99" s="61">
        <f t="shared" si="55"/>
        <v>2476.9510000000155</v>
      </c>
      <c r="AB99" s="61">
        <f t="shared" si="55"/>
        <v>2029.0070000000269</v>
      </c>
      <c r="AC99" s="61">
        <f t="shared" si="55"/>
        <v>2134.7609999999695</v>
      </c>
      <c r="AD99" s="38">
        <f t="shared" si="55"/>
        <v>1538.7309999999998</v>
      </c>
      <c r="AE99" s="42">
        <f t="shared" si="40"/>
        <v>-0.27920221514257487</v>
      </c>
      <c r="AG99" s="361">
        <f t="shared" si="46"/>
        <v>1.9446382886876275E-2</v>
      </c>
      <c r="AH99" s="370">
        <f t="shared" si="47"/>
        <v>2.0346281707039674E-2</v>
      </c>
      <c r="AI99" s="370">
        <f t="shared" si="48"/>
        <v>1.7823538237355871E-2</v>
      </c>
      <c r="AJ99" s="363">
        <f t="shared" si="49"/>
        <v>1.096833671001891E-2</v>
      </c>
      <c r="AL99" s="112">
        <f t="shared" si="52"/>
        <v>2.7546769640642141</v>
      </c>
      <c r="AM99" s="76">
        <f t="shared" si="52"/>
        <v>2.8148113719404573</v>
      </c>
      <c r="AN99" s="76">
        <f t="shared" si="51"/>
        <v>2.6939518769490194</v>
      </c>
      <c r="AO99" s="76">
        <f t="shared" si="51"/>
        <v>2.8847798895429868</v>
      </c>
      <c r="AP99" s="76">
        <f t="shared" si="51"/>
        <v>3.2549989072917418</v>
      </c>
      <c r="AQ99" s="76">
        <f t="shared" si="51"/>
        <v>4.239045328739226</v>
      </c>
      <c r="AR99" s="76">
        <f t="shared" si="51"/>
        <v>3.5830602754424934</v>
      </c>
      <c r="AS99" s="76">
        <f t="shared" si="51"/>
        <v>3.9109340954305489</v>
      </c>
      <c r="AT99" s="76">
        <f t="shared" si="51"/>
        <v>3.8069387739787341</v>
      </c>
      <c r="AU99" s="76">
        <f t="shared" si="51"/>
        <v>3.7073601508811898</v>
      </c>
      <c r="AV99" s="113">
        <f t="shared" si="51"/>
        <v>3.3548475010846648</v>
      </c>
      <c r="AW99" s="42">
        <f t="shared" si="50"/>
        <v>-9.508454410957011E-2</v>
      </c>
    </row>
    <row r="100" spans="1:49" s="6" customFormat="1" ht="26.25" customHeight="1" thickBot="1">
      <c r="A100" s="58" t="s">
        <v>34</v>
      </c>
      <c r="B100" s="94">
        <v>217571.48999999993</v>
      </c>
      <c r="C100" s="95">
        <v>242474.97000000003</v>
      </c>
      <c r="D100" s="95">
        <v>261787.52999999991</v>
      </c>
      <c r="E100" s="95">
        <v>272047.40999999992</v>
      </c>
      <c r="F100" s="95">
        <v>297828.65999999992</v>
      </c>
      <c r="G100" s="95">
        <v>297868.59000000003</v>
      </c>
      <c r="H100" s="95">
        <v>299189.58000000007</v>
      </c>
      <c r="I100" s="95">
        <v>320113.55000000005</v>
      </c>
      <c r="J100" s="95">
        <v>329032.54999999987</v>
      </c>
      <c r="K100" s="95">
        <v>334818.3</v>
      </c>
      <c r="L100" s="96">
        <v>413673.9</v>
      </c>
      <c r="M100" s="140">
        <f t="shared" si="39"/>
        <v>0.23551759267638608</v>
      </c>
      <c r="N100"/>
      <c r="O100" s="355">
        <f>SUM(O72:O99)</f>
        <v>0.99999999999999989</v>
      </c>
      <c r="P100" s="359">
        <f t="shared" ref="P100:R100" si="56">SUM(P72:P99)</f>
        <v>0.99999999999999978</v>
      </c>
      <c r="Q100" s="359">
        <f t="shared" si="56"/>
        <v>1</v>
      </c>
      <c r="R100" s="356">
        <f t="shared" si="56"/>
        <v>0.99999999999999989</v>
      </c>
      <c r="T100" s="99">
        <v>65186.929999999993</v>
      </c>
      <c r="U100" s="69">
        <v>73842.93299999999</v>
      </c>
      <c r="V100" s="69">
        <v>81693.421000000002</v>
      </c>
      <c r="W100" s="69">
        <v>87381.19000000009</v>
      </c>
      <c r="X100" s="69">
        <v>95364.071999999986</v>
      </c>
      <c r="Y100" s="69">
        <v>99891.618000000017</v>
      </c>
      <c r="Z100" s="69">
        <v>99525.532999999952</v>
      </c>
      <c r="AA100" s="69">
        <v>111531.26400000001</v>
      </c>
      <c r="AB100" s="69">
        <v>116266.20900000005</v>
      </c>
      <c r="AC100" s="69">
        <v>119772.01</v>
      </c>
      <c r="AD100" s="85">
        <v>140288.45400000006</v>
      </c>
      <c r="AE100" s="86">
        <f t="shared" si="40"/>
        <v>0.17129581443945094</v>
      </c>
      <c r="AF100"/>
      <c r="AG100" s="355">
        <f>SUM(AG72:AG99)</f>
        <v>0.99999999999999989</v>
      </c>
      <c r="AH100" s="359">
        <f t="shared" ref="AH100:AJ100" si="57">SUM(AH72:AH99)</f>
        <v>1</v>
      </c>
      <c r="AI100" s="359">
        <f t="shared" si="57"/>
        <v>1</v>
      </c>
      <c r="AJ100" s="356">
        <f t="shared" si="57"/>
        <v>0.99999999999999956</v>
      </c>
      <c r="AL100" s="72">
        <f t="shared" si="52"/>
        <v>2.9961154377349724</v>
      </c>
      <c r="AM100" s="77">
        <f t="shared" si="52"/>
        <v>3.0453837358965332</v>
      </c>
      <c r="AN100" s="77">
        <f t="shared" si="51"/>
        <v>3.1206001676244863</v>
      </c>
      <c r="AO100" s="77">
        <f t="shared" si="51"/>
        <v>3.2119838964833414</v>
      </c>
      <c r="AP100" s="77">
        <f t="shared" si="51"/>
        <v>3.2019776740089423</v>
      </c>
      <c r="AQ100" s="77">
        <f t="shared" si="51"/>
        <v>3.3535465421177846</v>
      </c>
      <c r="AR100" s="77">
        <f t="shared" si="51"/>
        <v>3.3265039845304751</v>
      </c>
      <c r="AS100" s="77">
        <f t="shared" si="51"/>
        <v>3.4841156833254949</v>
      </c>
      <c r="AT100" s="77">
        <f t="shared" si="51"/>
        <v>3.5335777265805488</v>
      </c>
      <c r="AU100" s="77">
        <f t="shared" si="51"/>
        <v>3.5772241242488834</v>
      </c>
      <c r="AV100" s="87">
        <f t="shared" si="51"/>
        <v>3.3912812483456185</v>
      </c>
      <c r="AW100" s="86">
        <f t="shared" si="50"/>
        <v>-5.1979655018766162E-2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29" priority="15" operator="greaterThan">
      <formula>0</formula>
    </cfRule>
    <cfRule type="cellIs" dxfId="28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32:L32 B65:L65 T65:AD65 B99:L99 T99:AD9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8A144D46-3044-4AA1-95F7-84EE60B2DEC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76F43F64-4DCE-4BD6-AD7D-FC53D5F10DF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E2574D6E-5167-4260-AFEE-BF52A7ACD31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5B5797FB-ECD4-4AC2-B13B-D588D0D43BD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5BDC8D98-CEE1-4A94-9271-D89D07D0515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73DCAC15-0FFE-4780-BCDD-E90406B6618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1EB403C8-E97D-4B24-A673-2457DDCFD81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30AB1DAC-1F53-480F-895B-6C0C97BA305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B1CB7709-039B-4E5A-85F1-FE588B704AA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4C3C0A29-F6BB-47E7-AF4A-446707627BB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8B12619B-A12F-49EA-B6D9-4747BFFA304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110D4E57-9747-49EA-89B9-BEB198EF378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F6DEA5E9-DE58-4A7F-836E-6E1628D769E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6002BE08-CDA2-4D36-B95E-24E321558A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4D2EC-C338-43EC-BDED-77E8733A35AC}">
  <sheetPr>
    <pageSetUpPr fitToPage="1"/>
  </sheetPr>
  <dimension ref="A1:AX100"/>
  <sheetViews>
    <sheetView showGridLines="0" workbookViewId="0">
      <pane xSplit="1" topLeftCell="B1" activePane="topRight" state="frozen"/>
      <selection pane="topRight" sqref="A1:G1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193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133</v>
      </c>
      <c r="B7" s="79">
        <v>40600.43</v>
      </c>
      <c r="C7" s="60">
        <v>40312.69</v>
      </c>
      <c r="D7" s="60">
        <v>43002.400000000001</v>
      </c>
      <c r="E7" s="60">
        <v>45331.91</v>
      </c>
      <c r="F7" s="60">
        <v>48507.69</v>
      </c>
      <c r="G7" s="60">
        <v>54038.36</v>
      </c>
      <c r="H7" s="60">
        <v>55987.26</v>
      </c>
      <c r="I7" s="60">
        <v>53701.34</v>
      </c>
      <c r="J7" s="60">
        <v>54038.479999999996</v>
      </c>
      <c r="K7" s="60">
        <v>57034.83</v>
      </c>
      <c r="L7" s="80">
        <v>63668.88</v>
      </c>
      <c r="M7" s="42">
        <f t="shared" ref="M7:M33" si="0">(L7-K7)/K7</f>
        <v>0.11631576704971322</v>
      </c>
      <c r="O7" s="361">
        <f>B7/$B$33</f>
        <v>0.21090722704919909</v>
      </c>
      <c r="P7" s="362">
        <f>G7/$G$33</f>
        <v>0.20813457271398508</v>
      </c>
      <c r="Q7" s="362">
        <f>K7/$K$33</f>
        <v>0.1813030609458248</v>
      </c>
      <c r="R7" s="363">
        <f>L7/$L$33</f>
        <v>0.17735085309433651</v>
      </c>
      <c r="T7" s="79">
        <v>8914.6749999999993</v>
      </c>
      <c r="U7" s="60">
        <v>8443.3080000000009</v>
      </c>
      <c r="V7" s="60">
        <v>9591.0769999999993</v>
      </c>
      <c r="W7" s="60">
        <v>10026.492</v>
      </c>
      <c r="X7" s="60">
        <v>10819.572</v>
      </c>
      <c r="Y7" s="60">
        <v>13972.248</v>
      </c>
      <c r="Z7" s="60">
        <v>14688.126000000002</v>
      </c>
      <c r="AA7" s="60">
        <v>14560.485999999999</v>
      </c>
      <c r="AB7" s="60">
        <v>14541.964999999998</v>
      </c>
      <c r="AC7" s="60">
        <v>15999.738000000001</v>
      </c>
      <c r="AD7" s="80">
        <v>17705.830000000002</v>
      </c>
      <c r="AE7" s="42">
        <f t="shared" ref="AE7:AE33" si="1">(AD7-AC7)/AC7</f>
        <v>0.10663249610712378</v>
      </c>
      <c r="AG7" s="361">
        <f>T7/$T$33</f>
        <v>0.20187036827615279</v>
      </c>
      <c r="AH7" s="362">
        <f>Y7/$Y$33</f>
        <v>0.21668143905806217</v>
      </c>
      <c r="AI7" s="362">
        <f>AC7/$AC$33</f>
        <v>0.1963380681770073</v>
      </c>
      <c r="AJ7" s="363">
        <f>AD7/$AD$33</f>
        <v>0.1913032756403171</v>
      </c>
      <c r="AL7" s="52">
        <f t="shared" ref="AL7:AQ33" si="2">(T7/B7)*10</f>
        <v>2.1957095035692968</v>
      </c>
      <c r="AM7" s="73">
        <f t="shared" si="2"/>
        <v>2.094454128464263</v>
      </c>
      <c r="AN7" s="73">
        <f t="shared" si="2"/>
        <v>2.2303585381281046</v>
      </c>
      <c r="AO7" s="73">
        <f t="shared" si="2"/>
        <v>2.211795620347786</v>
      </c>
      <c r="AP7" s="73">
        <f t="shared" si="2"/>
        <v>2.2304859291382457</v>
      </c>
      <c r="AQ7" s="73">
        <f t="shared" si="2"/>
        <v>2.5856165879201365</v>
      </c>
      <c r="AR7" s="73">
        <f t="shared" ref="AR7:AR33" si="3">(Z7/H7)*10</f>
        <v>2.623476483757198</v>
      </c>
      <c r="AS7" s="73">
        <f t="shared" ref="AS7:AS33" si="4">(AA7/I7)*10</f>
        <v>2.7113822485621402</v>
      </c>
      <c r="AT7" s="73">
        <f t="shared" ref="AT7:AV22" si="5">(AB7/J7)*10</f>
        <v>2.6910388671183938</v>
      </c>
      <c r="AU7" s="73">
        <f t="shared" si="5"/>
        <v>2.8052574190192203</v>
      </c>
      <c r="AV7" s="17">
        <f t="shared" si="5"/>
        <v>2.7809237417086656</v>
      </c>
      <c r="AW7" s="42">
        <f>(AV7-AU7)/AU7</f>
        <v>-8.6743117211190834E-3</v>
      </c>
      <c r="AX7" s="8"/>
    </row>
    <row r="8" spans="1:50" ht="20.100000000000001" customHeight="1">
      <c r="A8" s="47" t="s">
        <v>136</v>
      </c>
      <c r="B8" s="81">
        <v>33476.17</v>
      </c>
      <c r="C8" s="61">
        <v>32089.550000000003</v>
      </c>
      <c r="D8" s="61">
        <v>33434.15</v>
      </c>
      <c r="E8" s="61">
        <v>35961.770000000004</v>
      </c>
      <c r="F8" s="61">
        <v>51222.42</v>
      </c>
      <c r="G8" s="61">
        <v>49969.090000000004</v>
      </c>
      <c r="H8" s="61">
        <v>64699.17</v>
      </c>
      <c r="I8" s="61">
        <v>61334.340000000004</v>
      </c>
      <c r="J8" s="61">
        <v>61211.93</v>
      </c>
      <c r="K8" s="61">
        <v>56347.369999999995</v>
      </c>
      <c r="L8" s="82">
        <v>60640.28</v>
      </c>
      <c r="M8" s="42">
        <f t="shared" si="0"/>
        <v>7.6186519441812525E-2</v>
      </c>
      <c r="O8" s="361">
        <f t="shared" ref="O8:O32" si="6">B8/$B$33</f>
        <v>0.17389880321286219</v>
      </c>
      <c r="P8" s="362">
        <f t="shared" ref="P8:P32" si="7">G8/$G$33</f>
        <v>0.19246134035260629</v>
      </c>
      <c r="Q8" s="362">
        <f t="shared" ref="Q8:Q32" si="8">K8/$K$33</f>
        <v>0.1791177541380756</v>
      </c>
      <c r="R8" s="363">
        <f t="shared" ref="R8:R32" si="9">L8/$L$33</f>
        <v>0.16891463129050538</v>
      </c>
      <c r="T8" s="81">
        <v>7481.2150000000001</v>
      </c>
      <c r="U8" s="61">
        <v>7037.1540000000005</v>
      </c>
      <c r="V8" s="61">
        <v>7258.9940000000006</v>
      </c>
      <c r="W8" s="61">
        <v>7636.027</v>
      </c>
      <c r="X8" s="61">
        <v>10420.567000000001</v>
      </c>
      <c r="Y8" s="61">
        <v>10127.877</v>
      </c>
      <c r="Z8" s="61">
        <v>12689.467000000001</v>
      </c>
      <c r="AA8" s="61">
        <v>12268.55</v>
      </c>
      <c r="AB8" s="61">
        <v>12262.384</v>
      </c>
      <c r="AC8" s="61">
        <v>11369.432000000001</v>
      </c>
      <c r="AD8" s="82">
        <v>12291.717999999999</v>
      </c>
      <c r="AE8" s="42">
        <f t="shared" si="1"/>
        <v>8.1119795606323888E-2</v>
      </c>
      <c r="AG8" s="361">
        <f t="shared" ref="AG8:AG32" si="10">T8/$T$33</f>
        <v>0.16941006006422876</v>
      </c>
      <c r="AH8" s="362">
        <f t="shared" ref="AH8:AH32" si="11">Y8/$Y$33</f>
        <v>0.15706298392091594</v>
      </c>
      <c r="AI8" s="362">
        <f t="shared" ref="AI8:AI32" si="12">AC8/$AC$33</f>
        <v>0.13951805430500477</v>
      </c>
      <c r="AJ8" s="363">
        <f t="shared" ref="AJ8:AJ32" si="13">AD8/$AD$33</f>
        <v>0.13280630824124295</v>
      </c>
      <c r="AL8" s="52">
        <f t="shared" si="2"/>
        <v>2.2347882090454196</v>
      </c>
      <c r="AM8" s="74">
        <f t="shared" si="2"/>
        <v>2.19297372509119</v>
      </c>
      <c r="AN8" s="74">
        <f t="shared" si="2"/>
        <v>2.171131612438181</v>
      </c>
      <c r="AO8" s="74">
        <f t="shared" si="2"/>
        <v>2.1233735158197162</v>
      </c>
      <c r="AP8" s="74">
        <f t="shared" si="2"/>
        <v>2.0343761579402146</v>
      </c>
      <c r="AQ8" s="74">
        <f t="shared" si="2"/>
        <v>2.0268283853077973</v>
      </c>
      <c r="AR8" s="74">
        <f t="shared" si="3"/>
        <v>1.9613029038857841</v>
      </c>
      <c r="AS8" s="74">
        <f t="shared" si="4"/>
        <v>2.0002742346294098</v>
      </c>
      <c r="AT8" s="74">
        <f t="shared" si="5"/>
        <v>2.0032670102053634</v>
      </c>
      <c r="AU8" s="74">
        <f t="shared" si="5"/>
        <v>2.0177396034633031</v>
      </c>
      <c r="AV8" s="17">
        <f t="shared" si="5"/>
        <v>2.0269889914756329</v>
      </c>
      <c r="AW8" s="42">
        <f t="shared" ref="AW8:AW33" si="14">(AV8-AU8)/AU8</f>
        <v>4.5840345287637627E-3</v>
      </c>
      <c r="AX8" s="8"/>
    </row>
    <row r="9" spans="1:50" ht="20.100000000000001" customHeight="1">
      <c r="A9" s="47" t="s">
        <v>134</v>
      </c>
      <c r="B9" s="81">
        <v>11145.91</v>
      </c>
      <c r="C9" s="61">
        <v>11535.210000000001</v>
      </c>
      <c r="D9" s="61">
        <v>13241.009999999998</v>
      </c>
      <c r="E9" s="61">
        <v>14053.990000000002</v>
      </c>
      <c r="F9" s="61">
        <v>16925.829999999998</v>
      </c>
      <c r="G9" s="61">
        <v>17205.809999999998</v>
      </c>
      <c r="H9" s="61">
        <v>17208.730000000003</v>
      </c>
      <c r="I9" s="61">
        <v>25974.669999999995</v>
      </c>
      <c r="J9" s="61">
        <v>31144.81</v>
      </c>
      <c r="K9" s="61">
        <v>34369.1</v>
      </c>
      <c r="L9" s="82">
        <v>41221.89</v>
      </c>
      <c r="M9" s="42">
        <f t="shared" si="0"/>
        <v>0.199388113159786</v>
      </c>
      <c r="O9" s="361">
        <f t="shared" si="6"/>
        <v>5.7899706260252384E-2</v>
      </c>
      <c r="P9" s="362">
        <f t="shared" si="7"/>
        <v>6.6270033223584338E-2</v>
      </c>
      <c r="Q9" s="362">
        <f t="shared" si="8"/>
        <v>0.10925294301662943</v>
      </c>
      <c r="R9" s="363">
        <f t="shared" si="9"/>
        <v>0.11482434366147008</v>
      </c>
      <c r="T9" s="81">
        <v>2570.067</v>
      </c>
      <c r="U9" s="61">
        <v>2772.9309999999996</v>
      </c>
      <c r="V9" s="61">
        <v>3241.94</v>
      </c>
      <c r="W9" s="61">
        <v>3512.6349999999998</v>
      </c>
      <c r="X9" s="61">
        <v>4339.165</v>
      </c>
      <c r="Y9" s="61">
        <v>4422.9360000000006</v>
      </c>
      <c r="Z9" s="61">
        <v>4241.1119999999992</v>
      </c>
      <c r="AA9" s="61">
        <v>6393.0019999999986</v>
      </c>
      <c r="AB9" s="61">
        <v>8225.3909999999996</v>
      </c>
      <c r="AC9" s="61">
        <v>9118.827000000003</v>
      </c>
      <c r="AD9" s="82">
        <v>11070.661</v>
      </c>
      <c r="AE9" s="42">
        <f t="shared" si="1"/>
        <v>0.21404441601973548</v>
      </c>
      <c r="AG9" s="361">
        <f t="shared" si="10"/>
        <v>5.8198461725681216E-2</v>
      </c>
      <c r="AH9" s="362">
        <f t="shared" si="11"/>
        <v>6.8590833582520827E-2</v>
      </c>
      <c r="AI9" s="362">
        <f t="shared" si="12"/>
        <v>0.11190013719101748</v>
      </c>
      <c r="AJ9" s="363">
        <f t="shared" si="13"/>
        <v>0.11961335406493276</v>
      </c>
      <c r="AL9" s="52">
        <f t="shared" si="2"/>
        <v>2.3058386439510099</v>
      </c>
      <c r="AM9" s="74">
        <f t="shared" si="2"/>
        <v>2.4038842812571244</v>
      </c>
      <c r="AN9" s="74">
        <f t="shared" si="2"/>
        <v>2.4484083918069697</v>
      </c>
      <c r="AO9" s="74">
        <f t="shared" si="2"/>
        <v>2.4993862952798453</v>
      </c>
      <c r="AP9" s="74">
        <f t="shared" si="2"/>
        <v>2.5636349886534369</v>
      </c>
      <c r="AQ9" s="74">
        <f t="shared" si="2"/>
        <v>2.5706060917794638</v>
      </c>
      <c r="AR9" s="74">
        <f t="shared" si="3"/>
        <v>2.4645119076189808</v>
      </c>
      <c r="AS9" s="74">
        <f t="shared" si="4"/>
        <v>2.4612447434365863</v>
      </c>
      <c r="AT9" s="74">
        <f t="shared" si="5"/>
        <v>2.6410149877298976</v>
      </c>
      <c r="AU9" s="74">
        <f t="shared" si="5"/>
        <v>2.6532050591956158</v>
      </c>
      <c r="AV9" s="17">
        <f t="shared" si="5"/>
        <v>2.6856267386090256</v>
      </c>
      <c r="AW9" s="42">
        <f t="shared" si="14"/>
        <v>1.2219816670800113E-2</v>
      </c>
      <c r="AX9" s="8"/>
    </row>
    <row r="10" spans="1:50" ht="20.100000000000001" customHeight="1">
      <c r="A10" s="47" t="s">
        <v>135</v>
      </c>
      <c r="B10" s="81">
        <v>10281.450000000001</v>
      </c>
      <c r="C10" s="61">
        <v>10790.29</v>
      </c>
      <c r="D10" s="61">
        <v>11893.74</v>
      </c>
      <c r="E10" s="61">
        <v>12992.48</v>
      </c>
      <c r="F10" s="61">
        <v>13567.98</v>
      </c>
      <c r="G10" s="61">
        <v>15536.84</v>
      </c>
      <c r="H10" s="61">
        <v>17337.580000000002</v>
      </c>
      <c r="I10" s="61">
        <v>17898.43</v>
      </c>
      <c r="J10" s="61">
        <v>21556.760000000002</v>
      </c>
      <c r="K10" s="61">
        <v>21914.41</v>
      </c>
      <c r="L10" s="82">
        <v>24676.87</v>
      </c>
      <c r="M10" s="42">
        <f t="shared" si="0"/>
        <v>0.12605678181616567</v>
      </c>
      <c r="O10" s="361">
        <f t="shared" si="6"/>
        <v>5.3409092207766969E-2</v>
      </c>
      <c r="P10" s="362">
        <f t="shared" si="7"/>
        <v>5.9841815235058063E-2</v>
      </c>
      <c r="Q10" s="362">
        <f t="shared" si="8"/>
        <v>6.9661812121151093E-2</v>
      </c>
      <c r="R10" s="363">
        <f t="shared" si="9"/>
        <v>6.87378817751787E-2</v>
      </c>
      <c r="T10" s="81">
        <v>2906.114</v>
      </c>
      <c r="U10" s="61">
        <v>3136.962</v>
      </c>
      <c r="V10" s="61">
        <v>3706.8759999999997</v>
      </c>
      <c r="W10" s="61">
        <v>3904.7569999999996</v>
      </c>
      <c r="X10" s="61">
        <v>3828.2380000000003</v>
      </c>
      <c r="Y10" s="61">
        <v>4737.2950000000001</v>
      </c>
      <c r="Z10" s="61">
        <v>5277.9079999999994</v>
      </c>
      <c r="AA10" s="61">
        <v>5768.17</v>
      </c>
      <c r="AB10" s="61">
        <v>6695.8050000000003</v>
      </c>
      <c r="AC10" s="61">
        <v>7168.3180000000002</v>
      </c>
      <c r="AD10" s="82">
        <v>7882.1040000000003</v>
      </c>
      <c r="AE10" s="42">
        <f t="shared" si="1"/>
        <v>9.9575102555439096E-2</v>
      </c>
      <c r="AG10" s="361">
        <f t="shared" si="10"/>
        <v>6.5808153795004709E-2</v>
      </c>
      <c r="AH10" s="362">
        <f t="shared" si="11"/>
        <v>7.346590883890429E-2</v>
      </c>
      <c r="AI10" s="362">
        <f t="shared" si="12"/>
        <v>8.7964797185958205E-2</v>
      </c>
      <c r="AJ10" s="363">
        <f t="shared" si="13"/>
        <v>8.5162475531372767E-2</v>
      </c>
      <c r="AL10" s="52">
        <f t="shared" si="2"/>
        <v>2.8265604559668138</v>
      </c>
      <c r="AM10" s="74">
        <f t="shared" si="2"/>
        <v>2.9072082400009638</v>
      </c>
      <c r="AN10" s="74">
        <f t="shared" si="2"/>
        <v>3.1166613697625807</v>
      </c>
      <c r="AO10" s="74">
        <f t="shared" si="2"/>
        <v>3.005397737768309</v>
      </c>
      <c r="AP10" s="74">
        <f t="shared" si="2"/>
        <v>2.8215239114444453</v>
      </c>
      <c r="AQ10" s="74">
        <f t="shared" si="2"/>
        <v>3.0490723982482928</v>
      </c>
      <c r="AR10" s="74">
        <f t="shared" si="3"/>
        <v>3.0442010938089394</v>
      </c>
      <c r="AS10" s="74">
        <f t="shared" si="4"/>
        <v>3.2227240042841747</v>
      </c>
      <c r="AT10" s="74">
        <f t="shared" si="5"/>
        <v>3.1061277297701508</v>
      </c>
      <c r="AU10" s="74">
        <f t="shared" si="5"/>
        <v>3.2710522437063099</v>
      </c>
      <c r="AV10" s="17">
        <f t="shared" si="5"/>
        <v>3.1941263215310531</v>
      </c>
      <c r="AW10" s="42">
        <f t="shared" si="14"/>
        <v>-2.3517179318449155E-2</v>
      </c>
      <c r="AX10" s="8"/>
    </row>
    <row r="11" spans="1:50" ht="20.100000000000001" customHeight="1">
      <c r="A11" s="47" t="s">
        <v>131</v>
      </c>
      <c r="B11" s="81">
        <v>27168.739999999998</v>
      </c>
      <c r="C11" s="61">
        <v>28030.16</v>
      </c>
      <c r="D11" s="61">
        <v>27882.410000000003</v>
      </c>
      <c r="E11" s="61">
        <v>24552.730000000003</v>
      </c>
      <c r="F11" s="61">
        <v>26859.989999999998</v>
      </c>
      <c r="G11" s="61">
        <v>28579.02</v>
      </c>
      <c r="H11" s="61">
        <v>32096.14</v>
      </c>
      <c r="I11" s="61">
        <v>27998.49</v>
      </c>
      <c r="J11" s="61">
        <v>30910.820000000003</v>
      </c>
      <c r="K11" s="61">
        <v>30657.51</v>
      </c>
      <c r="L11" s="82">
        <v>32401.81</v>
      </c>
      <c r="M11" s="42">
        <f t="shared" si="0"/>
        <v>5.6896336329989063E-2</v>
      </c>
      <c r="O11" s="361">
        <f t="shared" si="6"/>
        <v>0.14113356966467244</v>
      </c>
      <c r="P11" s="362">
        <f t="shared" si="7"/>
        <v>0.11007517837855246</v>
      </c>
      <c r="Q11" s="362">
        <f t="shared" si="8"/>
        <v>9.7454492351028876E-2</v>
      </c>
      <c r="R11" s="363">
        <f t="shared" si="9"/>
        <v>9.0255846267448148E-2</v>
      </c>
      <c r="T11" s="81">
        <v>6025.5330000000004</v>
      </c>
      <c r="U11" s="61">
        <v>6407.4179999999997</v>
      </c>
      <c r="V11" s="61">
        <v>6156.2110000000002</v>
      </c>
      <c r="W11" s="61">
        <v>5438.0749999999998</v>
      </c>
      <c r="X11" s="61">
        <v>6007.7930000000006</v>
      </c>
      <c r="Y11" s="61">
        <v>6585.44</v>
      </c>
      <c r="Z11" s="61">
        <v>7310.8050000000003</v>
      </c>
      <c r="AA11" s="61">
        <v>6571.8250000000007</v>
      </c>
      <c r="AB11" s="61">
        <v>7107.889000000001</v>
      </c>
      <c r="AC11" s="61">
        <v>7075.7780000000002</v>
      </c>
      <c r="AD11" s="82">
        <v>7655.0569999999998</v>
      </c>
      <c r="AE11" s="42">
        <f t="shared" si="1"/>
        <v>8.1867887884554819E-2</v>
      </c>
      <c r="AG11" s="361">
        <f t="shared" si="10"/>
        <v>0.13644654076229498</v>
      </c>
      <c r="AH11" s="362">
        <f t="shared" si="11"/>
        <v>0.10212691730282235</v>
      </c>
      <c r="AI11" s="362">
        <f t="shared" si="12"/>
        <v>8.6829208288871251E-2</v>
      </c>
      <c r="AJ11" s="363">
        <f t="shared" si="13"/>
        <v>8.2709338071885866E-2</v>
      </c>
      <c r="AL11" s="52">
        <f t="shared" si="2"/>
        <v>2.2178183456428235</v>
      </c>
      <c r="AM11" s="74">
        <f t="shared" si="2"/>
        <v>2.285901329139755</v>
      </c>
      <c r="AN11" s="74">
        <f t="shared" si="2"/>
        <v>2.2079192580555267</v>
      </c>
      <c r="AO11" s="74">
        <f t="shared" si="2"/>
        <v>2.2148555374493997</v>
      </c>
      <c r="AP11" s="74">
        <f t="shared" si="2"/>
        <v>2.2367070873816415</v>
      </c>
      <c r="AQ11" s="74">
        <f t="shared" si="2"/>
        <v>2.3042917496821094</v>
      </c>
      <c r="AR11" s="74">
        <f t="shared" si="3"/>
        <v>2.277783247455925</v>
      </c>
      <c r="AS11" s="74">
        <f t="shared" si="4"/>
        <v>2.3472069386599066</v>
      </c>
      <c r="AT11" s="74">
        <f t="shared" si="5"/>
        <v>2.2994825113018678</v>
      </c>
      <c r="AU11" s="74">
        <f t="shared" si="5"/>
        <v>2.3080080541439929</v>
      </c>
      <c r="AV11" s="17">
        <f t="shared" si="5"/>
        <v>2.3625399321828007</v>
      </c>
      <c r="AW11" s="42">
        <f t="shared" si="14"/>
        <v>2.362724772164318E-2</v>
      </c>
      <c r="AX11" s="8"/>
    </row>
    <row r="12" spans="1:50" ht="20.100000000000001" customHeight="1">
      <c r="A12" s="47" t="s">
        <v>132</v>
      </c>
      <c r="B12" s="81">
        <v>7356.94</v>
      </c>
      <c r="C12" s="61">
        <v>10357.34</v>
      </c>
      <c r="D12" s="61">
        <v>7790.0300000000007</v>
      </c>
      <c r="E12" s="61">
        <v>7589.22</v>
      </c>
      <c r="F12" s="61">
        <v>10492.330000000002</v>
      </c>
      <c r="G12" s="61">
        <v>11147.650000000001</v>
      </c>
      <c r="H12" s="61">
        <v>14347.720000000001</v>
      </c>
      <c r="I12" s="61">
        <v>17283.55</v>
      </c>
      <c r="J12" s="61">
        <v>19147.150000000001</v>
      </c>
      <c r="K12" s="61">
        <v>19368.650000000001</v>
      </c>
      <c r="L12" s="82">
        <v>26869.35</v>
      </c>
      <c r="M12" s="42">
        <f t="shared" si="0"/>
        <v>0.38725982451022639</v>
      </c>
      <c r="O12" s="361">
        <f t="shared" si="6"/>
        <v>3.821712762567625E-2</v>
      </c>
      <c r="P12" s="362">
        <f t="shared" si="7"/>
        <v>4.2936376483576781E-2</v>
      </c>
      <c r="Q12" s="362">
        <f t="shared" si="8"/>
        <v>6.1569317053953694E-2</v>
      </c>
      <c r="R12" s="363">
        <f t="shared" si="9"/>
        <v>7.4845075719728552E-2</v>
      </c>
      <c r="T12" s="81">
        <v>1413.8789999999999</v>
      </c>
      <c r="U12" s="61">
        <v>2050.933</v>
      </c>
      <c r="V12" s="61">
        <v>1561.3810000000001</v>
      </c>
      <c r="W12" s="61">
        <v>1695.404</v>
      </c>
      <c r="X12" s="61">
        <v>2338.0499999999997</v>
      </c>
      <c r="Y12" s="61">
        <v>2510.1309999999999</v>
      </c>
      <c r="Z12" s="61">
        <v>3339.5650000000001</v>
      </c>
      <c r="AA12" s="61">
        <v>3809.6509999999998</v>
      </c>
      <c r="AB12" s="61">
        <v>4378.2160000000003</v>
      </c>
      <c r="AC12" s="61">
        <v>4410.7070000000003</v>
      </c>
      <c r="AD12" s="82">
        <v>6653.3040000000001</v>
      </c>
      <c r="AE12" s="42">
        <f t="shared" si="1"/>
        <v>0.50844388439313692</v>
      </c>
      <c r="AG12" s="361">
        <f t="shared" si="10"/>
        <v>3.2016901841953702E-2</v>
      </c>
      <c r="AH12" s="362">
        <f t="shared" si="11"/>
        <v>3.8927078685137326E-2</v>
      </c>
      <c r="AI12" s="362">
        <f t="shared" si="12"/>
        <v>5.4125242030513464E-2</v>
      </c>
      <c r="AJ12" s="363">
        <f t="shared" si="13"/>
        <v>7.1885861833691181E-2</v>
      </c>
      <c r="AL12" s="52">
        <f t="shared" si="2"/>
        <v>1.9218302718249709</v>
      </c>
      <c r="AM12" s="74">
        <f t="shared" si="2"/>
        <v>1.9801734808358129</v>
      </c>
      <c r="AN12" s="74">
        <f t="shared" si="2"/>
        <v>2.0043324608506001</v>
      </c>
      <c r="AO12" s="74">
        <f t="shared" si="2"/>
        <v>2.2339634376128243</v>
      </c>
      <c r="AP12" s="74">
        <f t="shared" si="2"/>
        <v>2.2283420365161972</v>
      </c>
      <c r="AQ12" s="74">
        <f t="shared" si="2"/>
        <v>2.2517131413347204</v>
      </c>
      <c r="AR12" s="74">
        <f t="shared" si="3"/>
        <v>2.3275928161408221</v>
      </c>
      <c r="AS12" s="74">
        <f t="shared" si="4"/>
        <v>2.2042063117820123</v>
      </c>
      <c r="AT12" s="74">
        <f t="shared" si="5"/>
        <v>2.286614979252787</v>
      </c>
      <c r="AU12" s="74">
        <f t="shared" si="5"/>
        <v>2.2772402826216593</v>
      </c>
      <c r="AV12" s="17">
        <f t="shared" si="5"/>
        <v>2.4761685712531194</v>
      </c>
      <c r="AW12" s="42">
        <f t="shared" si="14"/>
        <v>8.7354984078555409E-2</v>
      </c>
      <c r="AX12" s="8"/>
    </row>
    <row r="13" spans="1:50" ht="20.100000000000001" customHeight="1">
      <c r="A13" s="47" t="s">
        <v>142</v>
      </c>
      <c r="B13" s="81">
        <v>1955.4</v>
      </c>
      <c r="C13" s="61">
        <v>3589.21</v>
      </c>
      <c r="D13" s="61">
        <v>3092.4</v>
      </c>
      <c r="E13" s="61">
        <v>5210.05</v>
      </c>
      <c r="F13" s="61">
        <v>6027.26</v>
      </c>
      <c r="G13" s="61">
        <v>8395.4700000000012</v>
      </c>
      <c r="H13" s="61">
        <v>11363.400000000001</v>
      </c>
      <c r="I13" s="61">
        <v>12569.09</v>
      </c>
      <c r="J13" s="61">
        <v>11460.470000000001</v>
      </c>
      <c r="K13" s="61">
        <v>13333.91</v>
      </c>
      <c r="L13" s="82">
        <v>22789.710000000003</v>
      </c>
      <c r="M13" s="42">
        <f t="shared" si="0"/>
        <v>0.70915432907526776</v>
      </c>
      <c r="O13" s="361">
        <f t="shared" si="6"/>
        <v>1.015772472784165E-2</v>
      </c>
      <c r="P13" s="362">
        <f t="shared" si="7"/>
        <v>3.2336058333063411E-2</v>
      </c>
      <c r="Q13" s="362">
        <f t="shared" si="8"/>
        <v>4.2386006890458738E-2</v>
      </c>
      <c r="R13" s="363">
        <f t="shared" si="9"/>
        <v>6.3481162386907583E-2</v>
      </c>
      <c r="T13" s="81">
        <v>379.71399999999994</v>
      </c>
      <c r="U13" s="61">
        <v>848.20499999999993</v>
      </c>
      <c r="V13" s="61">
        <v>751.71299999999997</v>
      </c>
      <c r="W13" s="61">
        <v>1217.644</v>
      </c>
      <c r="X13" s="61">
        <v>1238.675</v>
      </c>
      <c r="Y13" s="61">
        <v>2066.9749999999999</v>
      </c>
      <c r="Z13" s="61">
        <v>2532.732</v>
      </c>
      <c r="AA13" s="61">
        <v>2821.5630000000001</v>
      </c>
      <c r="AB13" s="61">
        <v>2621.444</v>
      </c>
      <c r="AC13" s="61">
        <v>3033.6790000000001</v>
      </c>
      <c r="AD13" s="82">
        <v>4821.1459999999997</v>
      </c>
      <c r="AE13" s="42">
        <f t="shared" si="1"/>
        <v>0.58920769138725604</v>
      </c>
      <c r="AG13" s="361">
        <f t="shared" si="10"/>
        <v>8.5985192976312744E-3</v>
      </c>
      <c r="AH13" s="362">
        <f t="shared" si="11"/>
        <v>3.2054621238975865E-2</v>
      </c>
      <c r="AI13" s="362">
        <f t="shared" si="12"/>
        <v>3.7227276742228865E-2</v>
      </c>
      <c r="AJ13" s="363">
        <f t="shared" si="13"/>
        <v>5.2090244972430672E-2</v>
      </c>
      <c r="AL13" s="52">
        <f t="shared" si="2"/>
        <v>1.9418737854147485</v>
      </c>
      <c r="AM13" s="74">
        <f t="shared" si="2"/>
        <v>2.3632080597123042</v>
      </c>
      <c r="AN13" s="74">
        <f t="shared" si="2"/>
        <v>2.4308401241753979</v>
      </c>
      <c r="AO13" s="74">
        <f t="shared" si="2"/>
        <v>2.3371061698064315</v>
      </c>
      <c r="AP13" s="74">
        <f t="shared" si="2"/>
        <v>2.0551212325335224</v>
      </c>
      <c r="AQ13" s="74">
        <f t="shared" si="2"/>
        <v>2.4620122518453398</v>
      </c>
      <c r="AR13" s="74">
        <f t="shared" si="3"/>
        <v>2.2288505200908175</v>
      </c>
      <c r="AS13" s="74">
        <f t="shared" si="4"/>
        <v>2.2448427053987201</v>
      </c>
      <c r="AT13" s="74">
        <f t="shared" si="5"/>
        <v>2.2873791389009348</v>
      </c>
      <c r="AU13" s="74">
        <f t="shared" si="5"/>
        <v>2.2751608492932682</v>
      </c>
      <c r="AV13" s="17">
        <f t="shared" si="5"/>
        <v>2.1154924744544794</v>
      </c>
      <c r="AW13" s="42">
        <f t="shared" si="14"/>
        <v>-7.0178939167481941E-2</v>
      </c>
      <c r="AX13" s="8"/>
    </row>
    <row r="14" spans="1:50" ht="20.100000000000001" customHeight="1">
      <c r="A14" s="47" t="s">
        <v>139</v>
      </c>
      <c r="B14" s="81">
        <v>8184.89</v>
      </c>
      <c r="C14" s="61">
        <v>8823.619999999999</v>
      </c>
      <c r="D14" s="61">
        <v>11219.619999999999</v>
      </c>
      <c r="E14" s="61">
        <v>11036.58</v>
      </c>
      <c r="F14" s="61">
        <v>10895.63</v>
      </c>
      <c r="G14" s="61">
        <v>11065.609999999999</v>
      </c>
      <c r="H14" s="61">
        <v>10493.839999999998</v>
      </c>
      <c r="I14" s="61">
        <v>10316.450000000001</v>
      </c>
      <c r="J14" s="61">
        <v>10019.83</v>
      </c>
      <c r="K14" s="61">
        <v>9403.16</v>
      </c>
      <c r="L14" s="82">
        <v>11241.96</v>
      </c>
      <c r="M14" s="42">
        <f t="shared" si="0"/>
        <v>0.19555128276026348</v>
      </c>
      <c r="O14" s="361">
        <f t="shared" si="6"/>
        <v>4.251808302529602E-2</v>
      </c>
      <c r="P14" s="362">
        <f t="shared" si="7"/>
        <v>4.2620390573836812E-2</v>
      </c>
      <c r="Q14" s="362">
        <f t="shared" si="8"/>
        <v>2.9890887560519455E-2</v>
      </c>
      <c r="R14" s="363">
        <f t="shared" si="9"/>
        <v>3.1314689318430088E-2</v>
      </c>
      <c r="T14" s="81">
        <v>2006.068</v>
      </c>
      <c r="U14" s="61">
        <v>2189.6529999999998</v>
      </c>
      <c r="V14" s="61">
        <v>2650.2649999999994</v>
      </c>
      <c r="W14" s="61">
        <v>2753.9989999999998</v>
      </c>
      <c r="X14" s="61">
        <v>2837.1770000000001</v>
      </c>
      <c r="Y14" s="61">
        <v>2910.0789999999997</v>
      </c>
      <c r="Z14" s="61">
        <v>2916.0210000000002</v>
      </c>
      <c r="AA14" s="61">
        <v>2906.8629999999998</v>
      </c>
      <c r="AB14" s="61">
        <v>2799.3739999999998</v>
      </c>
      <c r="AC14" s="61">
        <v>2810.0950000000003</v>
      </c>
      <c r="AD14" s="82">
        <v>3258.42</v>
      </c>
      <c r="AE14" s="42">
        <f t="shared" si="1"/>
        <v>0.15954086961472824</v>
      </c>
      <c r="AG14" s="361">
        <f t="shared" si="10"/>
        <v>4.5426859189707458E-2</v>
      </c>
      <c r="AH14" s="362">
        <f t="shared" si="11"/>
        <v>4.5129467032981846E-2</v>
      </c>
      <c r="AI14" s="362">
        <f t="shared" si="12"/>
        <v>3.4483603649876474E-2</v>
      </c>
      <c r="AJ14" s="363">
        <f t="shared" si="13"/>
        <v>3.5205715824218463E-2</v>
      </c>
      <c r="AL14" s="52">
        <f t="shared" si="2"/>
        <v>2.4509406968206044</v>
      </c>
      <c r="AM14" s="74">
        <f t="shared" si="2"/>
        <v>2.4815812557657742</v>
      </c>
      <c r="AN14" s="74">
        <f t="shared" si="2"/>
        <v>2.3621700200185032</v>
      </c>
      <c r="AO14" s="74">
        <f t="shared" si="2"/>
        <v>2.4953373236999141</v>
      </c>
      <c r="AP14" s="74">
        <f t="shared" si="2"/>
        <v>2.603958651312499</v>
      </c>
      <c r="AQ14" s="74">
        <f t="shared" si="2"/>
        <v>2.6298405600775738</v>
      </c>
      <c r="AR14" s="74">
        <f t="shared" si="3"/>
        <v>2.7787930824178764</v>
      </c>
      <c r="AS14" s="74">
        <f t="shared" si="4"/>
        <v>2.8176969790964912</v>
      </c>
      <c r="AT14" s="74">
        <f t="shared" si="5"/>
        <v>2.7938338275200274</v>
      </c>
      <c r="AU14" s="74">
        <f t="shared" si="5"/>
        <v>2.9884581353502444</v>
      </c>
      <c r="AV14" s="17">
        <f t="shared" si="5"/>
        <v>2.898444755185039</v>
      </c>
      <c r="AW14" s="42">
        <f t="shared" si="14"/>
        <v>-3.0120341690734763E-2</v>
      </c>
      <c r="AX14" s="8"/>
    </row>
    <row r="15" spans="1:50" ht="20.100000000000001" customHeight="1">
      <c r="A15" s="47" t="s">
        <v>140</v>
      </c>
      <c r="B15" s="81">
        <v>3861.41</v>
      </c>
      <c r="C15" s="61">
        <v>3464.72</v>
      </c>
      <c r="D15" s="61">
        <v>3341.79</v>
      </c>
      <c r="E15" s="61">
        <v>2846.5599999999995</v>
      </c>
      <c r="F15" s="61">
        <v>4054.28</v>
      </c>
      <c r="G15" s="61">
        <v>3988.0299999999997</v>
      </c>
      <c r="H15" s="61">
        <v>4708.66</v>
      </c>
      <c r="I15" s="61">
        <v>4357.7</v>
      </c>
      <c r="J15" s="61">
        <v>5408.5999999999995</v>
      </c>
      <c r="K15" s="61">
        <v>6123.79</v>
      </c>
      <c r="L15" s="82">
        <v>7098.2400000000007</v>
      </c>
      <c r="M15" s="42">
        <f t="shared" si="0"/>
        <v>0.15912531291896043</v>
      </c>
      <c r="O15" s="361">
        <f t="shared" si="6"/>
        <v>2.0058883011831348E-2</v>
      </c>
      <c r="P15" s="362">
        <f t="shared" si="7"/>
        <v>1.536032773793568E-2</v>
      </c>
      <c r="Q15" s="362">
        <f t="shared" si="8"/>
        <v>1.946638346409435E-2</v>
      </c>
      <c r="R15" s="363">
        <f t="shared" si="9"/>
        <v>1.9772279950084615E-2</v>
      </c>
      <c r="T15" s="81">
        <v>835.97</v>
      </c>
      <c r="U15" s="61">
        <v>755.01</v>
      </c>
      <c r="V15" s="61">
        <v>726.07399999999996</v>
      </c>
      <c r="W15" s="61">
        <v>625.01699999999994</v>
      </c>
      <c r="X15" s="61">
        <v>932.71600000000001</v>
      </c>
      <c r="Y15" s="61">
        <v>993.13699999999994</v>
      </c>
      <c r="Z15" s="61">
        <v>1247.3779999999999</v>
      </c>
      <c r="AA15" s="61">
        <v>1208.0129999999999</v>
      </c>
      <c r="AB15" s="61">
        <v>1506.04</v>
      </c>
      <c r="AC15" s="61">
        <v>1773.1880000000001</v>
      </c>
      <c r="AD15" s="82">
        <v>2276.81</v>
      </c>
      <c r="AE15" s="42">
        <f t="shared" si="1"/>
        <v>0.28402064530100579</v>
      </c>
      <c r="AG15" s="361">
        <f t="shared" si="10"/>
        <v>1.8930311174307025E-2</v>
      </c>
      <c r="AH15" s="362">
        <f t="shared" si="11"/>
        <v>1.5401555593760339E-2</v>
      </c>
      <c r="AI15" s="362">
        <f t="shared" si="12"/>
        <v>2.1759375461938891E-2</v>
      </c>
      <c r="AJ15" s="363">
        <f t="shared" si="13"/>
        <v>2.4599875352391293E-2</v>
      </c>
      <c r="AL15" s="52">
        <f t="shared" si="2"/>
        <v>2.1649345705325258</v>
      </c>
      <c r="AM15" s="74">
        <f t="shared" si="2"/>
        <v>2.1791371308504006</v>
      </c>
      <c r="AN15" s="74">
        <f t="shared" si="2"/>
        <v>2.172709835148229</v>
      </c>
      <c r="AO15" s="74">
        <f t="shared" si="2"/>
        <v>2.1956923444438199</v>
      </c>
      <c r="AP15" s="74">
        <f t="shared" si="2"/>
        <v>2.3005712481624356</v>
      </c>
      <c r="AQ15" s="74">
        <f t="shared" si="2"/>
        <v>2.4902947069104293</v>
      </c>
      <c r="AR15" s="74">
        <f t="shared" si="3"/>
        <v>2.6491146101013872</v>
      </c>
      <c r="AS15" s="74">
        <f t="shared" si="4"/>
        <v>2.7721343828166232</v>
      </c>
      <c r="AT15" s="74">
        <f t="shared" si="5"/>
        <v>2.7845283437488444</v>
      </c>
      <c r="AU15" s="74">
        <f t="shared" si="5"/>
        <v>2.8955728396956788</v>
      </c>
      <c r="AV15" s="17">
        <f t="shared" si="5"/>
        <v>3.2075697637724279</v>
      </c>
      <c r="AW15" s="42">
        <f t="shared" si="14"/>
        <v>0.10774963758450627</v>
      </c>
      <c r="AX15" s="8"/>
    </row>
    <row r="16" spans="1:50" ht="20.100000000000001" customHeight="1">
      <c r="A16" s="47" t="s">
        <v>137</v>
      </c>
      <c r="B16" s="81">
        <v>4486.29</v>
      </c>
      <c r="C16" s="61">
        <v>5026.68</v>
      </c>
      <c r="D16" s="61">
        <v>5465.79</v>
      </c>
      <c r="E16" s="61">
        <v>4611.13</v>
      </c>
      <c r="F16" s="61">
        <v>5914.8</v>
      </c>
      <c r="G16" s="61">
        <v>5351.5</v>
      </c>
      <c r="H16" s="61">
        <v>7423.0499999999993</v>
      </c>
      <c r="I16" s="61">
        <v>6761.59</v>
      </c>
      <c r="J16" s="61">
        <v>7130.08</v>
      </c>
      <c r="K16" s="61">
        <v>6407.7800000000007</v>
      </c>
      <c r="L16" s="82">
        <v>8589.35</v>
      </c>
      <c r="M16" s="42">
        <f t="shared" si="0"/>
        <v>0.34045644513388407</v>
      </c>
      <c r="O16" s="361">
        <f t="shared" si="6"/>
        <v>2.3304949815520462E-2</v>
      </c>
      <c r="P16" s="362">
        <f t="shared" si="7"/>
        <v>2.0611879521859864E-2</v>
      </c>
      <c r="Q16" s="362">
        <f t="shared" si="8"/>
        <v>2.0369134577370308E-2</v>
      </c>
      <c r="R16" s="363">
        <f t="shared" si="9"/>
        <v>2.3925794674350159E-2</v>
      </c>
      <c r="T16" s="81">
        <v>960.42899999999997</v>
      </c>
      <c r="U16" s="61">
        <v>1089.845</v>
      </c>
      <c r="V16" s="61">
        <v>1218.2249999999999</v>
      </c>
      <c r="W16" s="61">
        <v>1052.855</v>
      </c>
      <c r="X16" s="61">
        <v>1401.4279999999999</v>
      </c>
      <c r="Y16" s="61">
        <v>1266.769</v>
      </c>
      <c r="Z16" s="61">
        <v>1738.9960000000001</v>
      </c>
      <c r="AA16" s="61">
        <v>1652.6760000000002</v>
      </c>
      <c r="AB16" s="61">
        <v>1720.3009999999999</v>
      </c>
      <c r="AC16" s="61">
        <v>1628.4380000000001</v>
      </c>
      <c r="AD16" s="82">
        <v>2072.2179999999998</v>
      </c>
      <c r="AE16" s="42">
        <f t="shared" si="1"/>
        <v>0.27251881864707145</v>
      </c>
      <c r="AG16" s="361">
        <f t="shared" si="10"/>
        <v>2.1748651065024487E-2</v>
      </c>
      <c r="AH16" s="362">
        <f t="shared" si="11"/>
        <v>1.9645037067345383E-2</v>
      </c>
      <c r="AI16" s="362">
        <f t="shared" si="12"/>
        <v>1.9983100414896132E-2</v>
      </c>
      <c r="AJ16" s="363">
        <f t="shared" si="13"/>
        <v>2.2389353746242145E-2</v>
      </c>
      <c r="AL16" s="52">
        <f t="shared" si="2"/>
        <v>2.1408089980808196</v>
      </c>
      <c r="AM16" s="74">
        <f t="shared" si="2"/>
        <v>2.168120906841096</v>
      </c>
      <c r="AN16" s="74">
        <f t="shared" si="2"/>
        <v>2.2288177921215411</v>
      </c>
      <c r="AO16" s="74">
        <f t="shared" si="2"/>
        <v>2.283290646761206</v>
      </c>
      <c r="AP16" s="74">
        <f t="shared" si="2"/>
        <v>2.3693582200581589</v>
      </c>
      <c r="AQ16" s="74">
        <f t="shared" si="2"/>
        <v>2.3671288423806409</v>
      </c>
      <c r="AR16" s="74">
        <f t="shared" si="3"/>
        <v>2.3426974087470787</v>
      </c>
      <c r="AS16" s="74">
        <f t="shared" si="4"/>
        <v>2.4442120862104924</v>
      </c>
      <c r="AT16" s="74">
        <f t="shared" si="5"/>
        <v>2.412737304490272</v>
      </c>
      <c r="AU16" s="74">
        <f t="shared" si="5"/>
        <v>2.5413450524206511</v>
      </c>
      <c r="AV16" s="17">
        <f t="shared" si="5"/>
        <v>2.4125434404233146</v>
      </c>
      <c r="AW16" s="42">
        <f t="shared" si="14"/>
        <v>-5.068245725807756E-2</v>
      </c>
      <c r="AX16" s="8"/>
    </row>
    <row r="17" spans="1:50" ht="20.100000000000001" customHeight="1">
      <c r="A17" s="47" t="s">
        <v>144</v>
      </c>
      <c r="B17" s="81">
        <v>4573.2299999999996</v>
      </c>
      <c r="C17" s="61">
        <v>1723.6100000000001</v>
      </c>
      <c r="D17" s="61">
        <v>980.54</v>
      </c>
      <c r="E17" s="61">
        <v>1249.4199999999998</v>
      </c>
      <c r="F17" s="61">
        <v>1330.04</v>
      </c>
      <c r="G17" s="61">
        <v>1496.53</v>
      </c>
      <c r="H17" s="61">
        <v>1833.57</v>
      </c>
      <c r="I17" s="61">
        <v>4074.28</v>
      </c>
      <c r="J17" s="61">
        <v>4137.8899999999994</v>
      </c>
      <c r="K17" s="61">
        <v>5317.4000000000005</v>
      </c>
      <c r="L17" s="82">
        <v>7709.8</v>
      </c>
      <c r="M17" s="42">
        <f t="shared" si="0"/>
        <v>0.44991913341106543</v>
      </c>
      <c r="O17" s="361">
        <f t="shared" si="6"/>
        <v>2.3756577404677948E-2</v>
      </c>
      <c r="P17" s="362">
        <f t="shared" si="7"/>
        <v>5.7640467272445E-3</v>
      </c>
      <c r="Q17" s="362">
        <f t="shared" si="8"/>
        <v>1.6903020422316131E-2</v>
      </c>
      <c r="R17" s="363">
        <f t="shared" si="9"/>
        <v>2.1475791739806255E-2</v>
      </c>
      <c r="T17" s="81">
        <v>693.87400000000002</v>
      </c>
      <c r="U17" s="61">
        <v>474.30899999999997</v>
      </c>
      <c r="V17" s="61">
        <v>250.06199999999998</v>
      </c>
      <c r="W17" s="61">
        <v>336.91499999999996</v>
      </c>
      <c r="X17" s="61">
        <v>374.09200000000004</v>
      </c>
      <c r="Y17" s="61">
        <v>418.02900000000005</v>
      </c>
      <c r="Z17" s="61">
        <v>548.82600000000002</v>
      </c>
      <c r="AA17" s="61">
        <v>1072.2139999999995</v>
      </c>
      <c r="AB17" s="61">
        <v>1276.3230000000001</v>
      </c>
      <c r="AC17" s="61">
        <v>1429.7230000000002</v>
      </c>
      <c r="AD17" s="82">
        <v>2012.8150000000001</v>
      </c>
      <c r="AE17" s="42">
        <f t="shared" si="1"/>
        <v>0.40783564368762326</v>
      </c>
      <c r="AG17" s="361">
        <f t="shared" si="10"/>
        <v>1.5712586259986738E-2</v>
      </c>
      <c r="AH17" s="362">
        <f t="shared" si="11"/>
        <v>6.4827882591264258E-3</v>
      </c>
      <c r="AI17" s="362">
        <f t="shared" si="12"/>
        <v>1.7544603033389387E-2</v>
      </c>
      <c r="AJ17" s="363">
        <f t="shared" si="13"/>
        <v>2.174753190095945E-2</v>
      </c>
      <c r="AL17" s="52">
        <f t="shared" si="2"/>
        <v>1.5172514830874462</v>
      </c>
      <c r="AM17" s="74">
        <f t="shared" si="2"/>
        <v>2.7518348118193785</v>
      </c>
      <c r="AN17" s="74">
        <f t="shared" si="2"/>
        <v>2.5502478226283474</v>
      </c>
      <c r="AO17" s="74">
        <f t="shared" si="2"/>
        <v>2.6965712090409948</v>
      </c>
      <c r="AP17" s="74">
        <f t="shared" si="2"/>
        <v>2.8126372139183786</v>
      </c>
      <c r="AQ17" s="74">
        <f t="shared" si="2"/>
        <v>2.7933218846264363</v>
      </c>
      <c r="AR17" s="74">
        <f t="shared" si="3"/>
        <v>2.993209967440567</v>
      </c>
      <c r="AS17" s="74">
        <f t="shared" si="4"/>
        <v>2.6316649812973076</v>
      </c>
      <c r="AT17" s="74">
        <f t="shared" si="5"/>
        <v>3.0844778377385582</v>
      </c>
      <c r="AU17" s="74">
        <f t="shared" si="5"/>
        <v>2.688763305374807</v>
      </c>
      <c r="AV17" s="17">
        <f t="shared" si="5"/>
        <v>2.6107227165425821</v>
      </c>
      <c r="AW17" s="42">
        <f t="shared" si="14"/>
        <v>-2.9024715071134237E-2</v>
      </c>
      <c r="AX17" s="8"/>
    </row>
    <row r="18" spans="1:50" ht="20.100000000000001" customHeight="1">
      <c r="A18" s="47" t="s">
        <v>138</v>
      </c>
      <c r="B18" s="81">
        <v>7469.9900000000007</v>
      </c>
      <c r="C18" s="61">
        <v>9522.23</v>
      </c>
      <c r="D18" s="61">
        <v>6817.81</v>
      </c>
      <c r="E18" s="61">
        <v>8882.74</v>
      </c>
      <c r="F18" s="61">
        <v>8803.7799999999988</v>
      </c>
      <c r="G18" s="61">
        <v>8617.85</v>
      </c>
      <c r="H18" s="61">
        <v>7264.0000000000009</v>
      </c>
      <c r="I18" s="61">
        <v>5682.8700000000008</v>
      </c>
      <c r="J18" s="61">
        <v>4876.07</v>
      </c>
      <c r="K18" s="61">
        <v>4946.5700000000006</v>
      </c>
      <c r="L18" s="82">
        <v>4471.74</v>
      </c>
      <c r="M18" s="42">
        <f t="shared" si="0"/>
        <v>-9.5991768033202959E-2</v>
      </c>
      <c r="O18" s="361">
        <f t="shared" si="6"/>
        <v>3.8804388943300523E-2</v>
      </c>
      <c r="P18" s="362">
        <f t="shared" si="7"/>
        <v>3.3192578891424844E-2</v>
      </c>
      <c r="Q18" s="362">
        <f t="shared" si="8"/>
        <v>1.5724221185243976E-2</v>
      </c>
      <c r="R18" s="363">
        <f t="shared" si="9"/>
        <v>1.2456115198132405E-2</v>
      </c>
      <c r="T18" s="81">
        <v>1726.66</v>
      </c>
      <c r="U18" s="61">
        <v>2237.431</v>
      </c>
      <c r="V18" s="61">
        <v>1691.154</v>
      </c>
      <c r="W18" s="61">
        <v>2199.8069999999998</v>
      </c>
      <c r="X18" s="61">
        <v>2266.623</v>
      </c>
      <c r="Y18" s="61">
        <v>2288.7779999999998</v>
      </c>
      <c r="Z18" s="61">
        <v>1958.607</v>
      </c>
      <c r="AA18" s="61">
        <v>1768.422</v>
      </c>
      <c r="AB18" s="61">
        <v>1538.3810000000001</v>
      </c>
      <c r="AC18" s="61">
        <v>1592.58</v>
      </c>
      <c r="AD18" s="82">
        <v>1482.0619999999999</v>
      </c>
      <c r="AE18" s="42">
        <f t="shared" si="1"/>
        <v>-6.9395571964987648E-2</v>
      </c>
      <c r="AG18" s="361">
        <f t="shared" si="10"/>
        <v>3.9099741727847852E-2</v>
      </c>
      <c r="AH18" s="362">
        <f t="shared" si="11"/>
        <v>3.5494339259110878E-2</v>
      </c>
      <c r="AI18" s="362">
        <f t="shared" si="12"/>
        <v>1.9543075056437691E-2</v>
      </c>
      <c r="AJ18" s="363">
        <f t="shared" si="13"/>
        <v>1.601299206544057E-2</v>
      </c>
      <c r="AL18" s="52">
        <f t="shared" si="2"/>
        <v>2.3114622643403808</v>
      </c>
      <c r="AM18" s="74">
        <f t="shared" si="2"/>
        <v>2.3496922464590755</v>
      </c>
      <c r="AN18" s="74">
        <f t="shared" si="2"/>
        <v>2.4804944696317439</v>
      </c>
      <c r="AO18" s="74">
        <f t="shared" si="2"/>
        <v>2.4764959911018445</v>
      </c>
      <c r="AP18" s="74">
        <f t="shared" si="2"/>
        <v>2.5746020459393582</v>
      </c>
      <c r="AQ18" s="74">
        <f t="shared" si="2"/>
        <v>2.6558573194010107</v>
      </c>
      <c r="AR18" s="74">
        <f t="shared" si="3"/>
        <v>2.6963202092511009</v>
      </c>
      <c r="AS18" s="74">
        <f t="shared" si="4"/>
        <v>3.1118466549472359</v>
      </c>
      <c r="AT18" s="74">
        <f t="shared" si="5"/>
        <v>3.1549608598728081</v>
      </c>
      <c r="AU18" s="74">
        <f t="shared" si="5"/>
        <v>3.2195642637221344</v>
      </c>
      <c r="AV18" s="17">
        <f t="shared" si="5"/>
        <v>3.3142848197793251</v>
      </c>
      <c r="AW18" s="42">
        <f t="shared" si="14"/>
        <v>2.9420302965993395E-2</v>
      </c>
      <c r="AX18" s="8"/>
    </row>
    <row r="19" spans="1:50" ht="20.100000000000001" customHeight="1">
      <c r="A19" s="47" t="s">
        <v>145</v>
      </c>
      <c r="B19" s="81">
        <v>1544.8899999999999</v>
      </c>
      <c r="C19" s="61">
        <v>1387.69</v>
      </c>
      <c r="D19" s="61">
        <v>1691.28</v>
      </c>
      <c r="E19" s="61">
        <v>1751.9</v>
      </c>
      <c r="F19" s="61">
        <v>1905.79</v>
      </c>
      <c r="G19" s="61">
        <v>1816.38</v>
      </c>
      <c r="H19" s="61">
        <v>1804.9</v>
      </c>
      <c r="I19" s="61">
        <v>1715.48</v>
      </c>
      <c r="J19" s="61">
        <v>1956.1899999999998</v>
      </c>
      <c r="K19" s="61">
        <v>2367.87</v>
      </c>
      <c r="L19" s="82">
        <v>3180.26</v>
      </c>
      <c r="M19" s="42">
        <f t="shared" si="0"/>
        <v>0.34308893647033001</v>
      </c>
      <c r="O19" s="361">
        <f t="shared" si="6"/>
        <v>8.0252466783242733E-3</v>
      </c>
      <c r="P19" s="362">
        <f t="shared" si="7"/>
        <v>6.9959835047960052E-3</v>
      </c>
      <c r="Q19" s="362">
        <f t="shared" si="8"/>
        <v>7.5270160167355653E-3</v>
      </c>
      <c r="R19" s="363">
        <f t="shared" si="9"/>
        <v>8.8586735633137369E-3</v>
      </c>
      <c r="T19" s="81">
        <v>428.68799999999999</v>
      </c>
      <c r="U19" s="61">
        <v>383.96100000000001</v>
      </c>
      <c r="V19" s="61">
        <v>586.19299999999998</v>
      </c>
      <c r="W19" s="61">
        <v>560.34699999999998</v>
      </c>
      <c r="X19" s="61">
        <v>593.30600000000004</v>
      </c>
      <c r="Y19" s="61">
        <v>596.34100000000001</v>
      </c>
      <c r="Z19" s="61">
        <v>644.24899999999991</v>
      </c>
      <c r="AA19" s="61">
        <v>722.82599999999991</v>
      </c>
      <c r="AB19" s="61">
        <v>819.46899999999994</v>
      </c>
      <c r="AC19" s="61">
        <v>1103.5940000000001</v>
      </c>
      <c r="AD19" s="82">
        <v>1347.5070000000001</v>
      </c>
      <c r="AE19" s="42">
        <f t="shared" si="1"/>
        <v>0.22101696819663752</v>
      </c>
      <c r="AG19" s="361">
        <f t="shared" si="10"/>
        <v>9.7075220841553265E-3</v>
      </c>
      <c r="AH19" s="362">
        <f t="shared" si="11"/>
        <v>9.2480484206495517E-3</v>
      </c>
      <c r="AI19" s="362">
        <f t="shared" si="12"/>
        <v>1.3542566385258071E-2</v>
      </c>
      <c r="AJ19" s="363">
        <f t="shared" si="13"/>
        <v>1.4559187739194197E-2</v>
      </c>
      <c r="AL19" s="52">
        <f t="shared" si="2"/>
        <v>2.7748771757212487</v>
      </c>
      <c r="AM19" s="74">
        <f t="shared" si="2"/>
        <v>2.7669075946356898</v>
      </c>
      <c r="AN19" s="74">
        <f t="shared" si="2"/>
        <v>3.4659725178562981</v>
      </c>
      <c r="AO19" s="74">
        <f t="shared" si="2"/>
        <v>3.1985101889377243</v>
      </c>
      <c r="AP19" s="74">
        <f t="shared" si="2"/>
        <v>3.1131761631659316</v>
      </c>
      <c r="AQ19" s="74">
        <f t="shared" si="2"/>
        <v>3.2831290809191911</v>
      </c>
      <c r="AR19" s="74">
        <f t="shared" si="3"/>
        <v>3.5694442905424117</v>
      </c>
      <c r="AS19" s="74">
        <f t="shared" si="4"/>
        <v>4.2135495604728703</v>
      </c>
      <c r="AT19" s="74">
        <f t="shared" si="5"/>
        <v>4.1891073975431841</v>
      </c>
      <c r="AU19" s="74">
        <f t="shared" si="5"/>
        <v>4.6607035014591176</v>
      </c>
      <c r="AV19" s="17">
        <f t="shared" si="5"/>
        <v>4.2370969669146543</v>
      </c>
      <c r="AW19" s="42">
        <f t="shared" si="14"/>
        <v>-9.0888968674331161E-2</v>
      </c>
      <c r="AX19" s="8"/>
    </row>
    <row r="20" spans="1:50" ht="20.100000000000001" customHeight="1">
      <c r="A20" s="47" t="s">
        <v>151</v>
      </c>
      <c r="B20" s="81">
        <v>1609.62</v>
      </c>
      <c r="C20" s="61">
        <v>1567.43</v>
      </c>
      <c r="D20" s="61">
        <v>2014.8500000000001</v>
      </c>
      <c r="E20" s="61">
        <v>2309.64</v>
      </c>
      <c r="F20" s="61">
        <v>2161.8200000000002</v>
      </c>
      <c r="G20" s="61">
        <v>2887.01</v>
      </c>
      <c r="H20" s="61">
        <v>3220.68</v>
      </c>
      <c r="I20" s="61">
        <v>3844.75</v>
      </c>
      <c r="J20" s="61">
        <v>3702.84</v>
      </c>
      <c r="K20" s="61">
        <v>3998.91</v>
      </c>
      <c r="L20" s="82">
        <v>4577</v>
      </c>
      <c r="M20" s="42">
        <f t="shared" si="0"/>
        <v>0.14456189311587411</v>
      </c>
      <c r="O20" s="361">
        <f t="shared" si="6"/>
        <v>8.361499885664557E-3</v>
      </c>
      <c r="P20" s="362">
        <f t="shared" si="7"/>
        <v>1.111963043976542E-2</v>
      </c>
      <c r="Q20" s="362">
        <f t="shared" si="8"/>
        <v>1.2711787226276789E-2</v>
      </c>
      <c r="R20" s="363">
        <f t="shared" si="9"/>
        <v>1.2749318891941844E-2</v>
      </c>
      <c r="T20" s="81">
        <v>386.80700000000002</v>
      </c>
      <c r="U20" s="61">
        <v>404.08399999999995</v>
      </c>
      <c r="V20" s="61">
        <v>531.37799999999993</v>
      </c>
      <c r="W20" s="61">
        <v>573.76099999999997</v>
      </c>
      <c r="X20" s="61">
        <v>551.755</v>
      </c>
      <c r="Y20" s="61">
        <v>738.76599999999996</v>
      </c>
      <c r="Z20" s="61">
        <v>911.90099999999995</v>
      </c>
      <c r="AA20" s="61">
        <v>1117.0889999999999</v>
      </c>
      <c r="AB20" s="61">
        <v>1115.4949999999999</v>
      </c>
      <c r="AC20" s="61">
        <v>1087.653</v>
      </c>
      <c r="AD20" s="82">
        <v>1308.797</v>
      </c>
      <c r="AE20" s="42">
        <f t="shared" si="1"/>
        <v>0.20332219926759729</v>
      </c>
      <c r="AG20" s="361">
        <f t="shared" si="10"/>
        <v>8.7591383355864177E-3</v>
      </c>
      <c r="AH20" s="362">
        <f t="shared" si="11"/>
        <v>1.1456773456008536E-2</v>
      </c>
      <c r="AI20" s="362">
        <f t="shared" si="12"/>
        <v>1.3346949110474592E-2</v>
      </c>
      <c r="AJ20" s="363">
        <f t="shared" si="13"/>
        <v>1.4140944155016743E-2</v>
      </c>
      <c r="AL20" s="52">
        <f t="shared" si="2"/>
        <v>2.4030951404679368</v>
      </c>
      <c r="AM20" s="74">
        <f t="shared" si="2"/>
        <v>2.5780034834091472</v>
      </c>
      <c r="AN20" s="74">
        <f t="shared" si="2"/>
        <v>2.6373079881877057</v>
      </c>
      <c r="AO20" s="74">
        <f t="shared" si="2"/>
        <v>2.4842010010218045</v>
      </c>
      <c r="AP20" s="74">
        <f t="shared" si="2"/>
        <v>2.5522707718496451</v>
      </c>
      <c r="AQ20" s="74">
        <f t="shared" si="2"/>
        <v>2.558931212569405</v>
      </c>
      <c r="AR20" s="74">
        <f t="shared" si="3"/>
        <v>2.8313927493572786</v>
      </c>
      <c r="AS20" s="74">
        <f t="shared" si="4"/>
        <v>2.9054919045451588</v>
      </c>
      <c r="AT20" s="74">
        <f t="shared" si="5"/>
        <v>3.0125390241004197</v>
      </c>
      <c r="AU20" s="74">
        <f t="shared" si="5"/>
        <v>2.7198736655738691</v>
      </c>
      <c r="AV20" s="17">
        <f t="shared" si="5"/>
        <v>2.8595084116233345</v>
      </c>
      <c r="AW20" s="42">
        <f t="shared" si="14"/>
        <v>5.1338688196020922E-2</v>
      </c>
      <c r="AX20" s="8"/>
    </row>
    <row r="21" spans="1:50" ht="20.100000000000001" customHeight="1">
      <c r="A21" s="47" t="s">
        <v>147</v>
      </c>
      <c r="B21" s="81">
        <v>4634.1499999999996</v>
      </c>
      <c r="C21" s="61">
        <v>3917.08</v>
      </c>
      <c r="D21" s="61">
        <v>5478.04</v>
      </c>
      <c r="E21" s="61">
        <v>5640.15</v>
      </c>
      <c r="F21" s="61">
        <v>6068.67</v>
      </c>
      <c r="G21" s="61">
        <v>6018.8</v>
      </c>
      <c r="H21" s="61">
        <v>4169.8</v>
      </c>
      <c r="I21" s="61">
        <v>4456.22</v>
      </c>
      <c r="J21" s="61">
        <v>4021.3100000000004</v>
      </c>
      <c r="K21" s="61">
        <v>3524.56</v>
      </c>
      <c r="L21" s="82">
        <v>3882.91</v>
      </c>
      <c r="M21" s="42">
        <f t="shared" si="0"/>
        <v>0.10167226547427194</v>
      </c>
      <c r="O21" s="361">
        <f t="shared" si="6"/>
        <v>2.4073038788752877E-2</v>
      </c>
      <c r="P21" s="362">
        <f t="shared" si="7"/>
        <v>2.3182057454203524E-2</v>
      </c>
      <c r="Q21" s="362">
        <f t="shared" si="8"/>
        <v>1.1203917264015975E-2</v>
      </c>
      <c r="R21" s="363">
        <f t="shared" si="9"/>
        <v>1.0815918247478677E-2</v>
      </c>
      <c r="T21" s="81">
        <v>1125.951</v>
      </c>
      <c r="U21" s="61">
        <v>1020.0779999999999</v>
      </c>
      <c r="V21" s="61">
        <v>1393.383</v>
      </c>
      <c r="W21" s="61">
        <v>1323.913</v>
      </c>
      <c r="X21" s="61">
        <v>1437.1179999999999</v>
      </c>
      <c r="Y21" s="61">
        <v>1531.1489999999999</v>
      </c>
      <c r="Z21" s="61">
        <v>1154.183</v>
      </c>
      <c r="AA21" s="61">
        <v>1268.973</v>
      </c>
      <c r="AB21" s="61">
        <v>1152.721</v>
      </c>
      <c r="AC21" s="61">
        <v>1028.7760000000001</v>
      </c>
      <c r="AD21" s="82">
        <v>1120.56</v>
      </c>
      <c r="AE21" s="42">
        <f t="shared" si="1"/>
        <v>8.9216700234064431E-2</v>
      </c>
      <c r="AG21" s="361">
        <f t="shared" si="10"/>
        <v>2.5496851318853746E-2</v>
      </c>
      <c r="AH21" s="362">
        <f t="shared" si="11"/>
        <v>2.3745038646058446E-2</v>
      </c>
      <c r="AI21" s="362">
        <f t="shared" si="12"/>
        <v>1.2624450002048088E-2</v>
      </c>
      <c r="AJ21" s="363">
        <f t="shared" si="13"/>
        <v>1.2107130733295966E-2</v>
      </c>
      <c r="AL21" s="52">
        <f t="shared" si="2"/>
        <v>2.4296818186722486</v>
      </c>
      <c r="AM21" s="74">
        <f t="shared" si="2"/>
        <v>2.6041796440205456</v>
      </c>
      <c r="AN21" s="74">
        <f t="shared" si="2"/>
        <v>2.5435794554256637</v>
      </c>
      <c r="AO21" s="74">
        <f t="shared" si="2"/>
        <v>2.3473010469579711</v>
      </c>
      <c r="AP21" s="74">
        <f t="shared" si="2"/>
        <v>2.3680938327508332</v>
      </c>
      <c r="AQ21" s="74">
        <f t="shared" si="2"/>
        <v>2.5439439755432973</v>
      </c>
      <c r="AR21" s="74">
        <f t="shared" si="3"/>
        <v>2.7679576958127488</v>
      </c>
      <c r="AS21" s="74">
        <f t="shared" si="4"/>
        <v>2.8476444161194916</v>
      </c>
      <c r="AT21" s="74">
        <f t="shared" si="5"/>
        <v>2.8665310558002237</v>
      </c>
      <c r="AU21" s="74">
        <f t="shared" si="5"/>
        <v>2.918877817372949</v>
      </c>
      <c r="AV21" s="17">
        <f t="shared" si="5"/>
        <v>2.8858768294912833</v>
      </c>
      <c r="AW21" s="42">
        <f t="shared" si="14"/>
        <v>-1.1306053197994872E-2</v>
      </c>
      <c r="AX21" s="8"/>
    </row>
    <row r="22" spans="1:50" ht="20.100000000000001" customHeight="1">
      <c r="A22" s="47" t="s">
        <v>149</v>
      </c>
      <c r="B22" s="81">
        <v>11.7</v>
      </c>
      <c r="C22" s="61">
        <v>129.92000000000002</v>
      </c>
      <c r="D22" s="61">
        <v>664.18000000000006</v>
      </c>
      <c r="E22" s="61">
        <v>1002.64</v>
      </c>
      <c r="F22" s="61">
        <v>1039.6399999999999</v>
      </c>
      <c r="G22" s="61">
        <v>477.95</v>
      </c>
      <c r="H22" s="61">
        <v>1004.79</v>
      </c>
      <c r="I22" s="61">
        <v>2068.75</v>
      </c>
      <c r="J22" s="61">
        <v>3026.4</v>
      </c>
      <c r="K22" s="61">
        <v>5570.69</v>
      </c>
      <c r="L22" s="82">
        <v>5190.58</v>
      </c>
      <c r="M22" s="42">
        <f t="shared" si="0"/>
        <v>-6.8233917162864866E-2</v>
      </c>
      <c r="O22" s="361">
        <f t="shared" si="6"/>
        <v>6.0778039948730325E-5</v>
      </c>
      <c r="P22" s="362">
        <f t="shared" si="7"/>
        <v>1.8408759819626126E-3</v>
      </c>
      <c r="Q22" s="362">
        <f t="shared" si="8"/>
        <v>1.7708181975475277E-2</v>
      </c>
      <c r="R22" s="363">
        <f t="shared" si="9"/>
        <v>1.4458457429350119E-2</v>
      </c>
      <c r="T22" s="81">
        <v>2.1219999999999999</v>
      </c>
      <c r="U22" s="61">
        <v>28.422000000000001</v>
      </c>
      <c r="V22" s="61">
        <v>134.56100000000001</v>
      </c>
      <c r="W22" s="61">
        <v>191.52300000000002</v>
      </c>
      <c r="X22" s="61">
        <v>181.46099999999998</v>
      </c>
      <c r="Y22" s="61">
        <v>150.85599999999999</v>
      </c>
      <c r="Z22" s="61">
        <v>315.42399999999998</v>
      </c>
      <c r="AA22" s="61">
        <v>540.22699999999998</v>
      </c>
      <c r="AB22" s="61">
        <v>697.26400000000001</v>
      </c>
      <c r="AC22" s="61">
        <v>1264.663</v>
      </c>
      <c r="AD22" s="82">
        <v>1088.8440000000001</v>
      </c>
      <c r="AE22" s="42">
        <f t="shared" si="1"/>
        <v>-0.13902438831530611</v>
      </c>
      <c r="AG22" s="361">
        <f t="shared" si="10"/>
        <v>4.8052107506106082E-5</v>
      </c>
      <c r="AH22" s="362">
        <f t="shared" si="11"/>
        <v>2.3394728729795684E-3</v>
      </c>
      <c r="AI22" s="362">
        <f t="shared" si="12"/>
        <v>1.5519097269901456E-2</v>
      </c>
      <c r="AJ22" s="363">
        <f t="shared" si="13"/>
        <v>1.176445407311069E-2</v>
      </c>
      <c r="AL22" s="52">
        <f t="shared" si="2"/>
        <v>1.8136752136752139</v>
      </c>
      <c r="AM22" s="74">
        <f t="shared" si="2"/>
        <v>2.1876539408866993</v>
      </c>
      <c r="AN22" s="74">
        <f t="shared" si="2"/>
        <v>2.0259718750941009</v>
      </c>
      <c r="AO22" s="74">
        <f t="shared" si="2"/>
        <v>1.9101871060400546</v>
      </c>
      <c r="AP22" s="74">
        <f t="shared" si="2"/>
        <v>1.745421492054942</v>
      </c>
      <c r="AQ22" s="74">
        <f t="shared" si="2"/>
        <v>3.1563134219060576</v>
      </c>
      <c r="AR22" s="74">
        <f t="shared" si="3"/>
        <v>3.1392032165925214</v>
      </c>
      <c r="AS22" s="74">
        <f t="shared" si="4"/>
        <v>2.6113691842900302</v>
      </c>
      <c r="AT22" s="74">
        <f t="shared" si="5"/>
        <v>2.3039386730108378</v>
      </c>
      <c r="AU22" s="74">
        <f t="shared" si="5"/>
        <v>2.2702088969230023</v>
      </c>
      <c r="AV22" s="17">
        <f t="shared" si="5"/>
        <v>2.0977308894189091</v>
      </c>
      <c r="AW22" s="42">
        <f t="shared" si="14"/>
        <v>-7.5974509543093871E-2</v>
      </c>
      <c r="AX22" s="8"/>
    </row>
    <row r="23" spans="1:50" ht="20.100000000000001" customHeight="1">
      <c r="A23" s="47" t="s">
        <v>172</v>
      </c>
      <c r="B23" s="81">
        <v>889.43000000000006</v>
      </c>
      <c r="C23" s="61">
        <v>1205.94</v>
      </c>
      <c r="D23" s="61">
        <v>922.59</v>
      </c>
      <c r="E23" s="61">
        <v>1715.68</v>
      </c>
      <c r="F23" s="61">
        <v>2176.67</v>
      </c>
      <c r="G23" s="61">
        <v>4554.1400000000003</v>
      </c>
      <c r="H23" s="61">
        <v>5197.07</v>
      </c>
      <c r="I23" s="61">
        <v>4132.88</v>
      </c>
      <c r="J23" s="61">
        <v>2906.02</v>
      </c>
      <c r="K23" s="61">
        <v>4258.1899999999996</v>
      </c>
      <c r="L23" s="82">
        <v>3701.68</v>
      </c>
      <c r="M23" s="42">
        <f t="shared" si="0"/>
        <v>-0.13069167885885782</v>
      </c>
      <c r="O23" s="361">
        <f t="shared" si="6"/>
        <v>4.6203258180854039E-3</v>
      </c>
      <c r="P23" s="362">
        <f t="shared" si="7"/>
        <v>1.7540761469809006E-2</v>
      </c>
      <c r="Q23" s="362">
        <f t="shared" si="8"/>
        <v>1.353598986950433E-2</v>
      </c>
      <c r="R23" s="363">
        <f t="shared" si="9"/>
        <v>1.0311098701315989E-2</v>
      </c>
      <c r="T23" s="81">
        <v>219.584</v>
      </c>
      <c r="U23" s="61">
        <v>294.47399999999999</v>
      </c>
      <c r="V23" s="61">
        <v>234.41800000000001</v>
      </c>
      <c r="W23" s="61">
        <v>426.96199999999999</v>
      </c>
      <c r="X23" s="61">
        <v>547.46100000000001</v>
      </c>
      <c r="Y23" s="61">
        <v>1110.4189999999999</v>
      </c>
      <c r="Z23" s="61">
        <v>1140.6280000000002</v>
      </c>
      <c r="AA23" s="61">
        <v>1003.1420000000001</v>
      </c>
      <c r="AB23" s="61">
        <v>646.65</v>
      </c>
      <c r="AC23" s="61">
        <v>937.39800000000002</v>
      </c>
      <c r="AD23" s="82">
        <v>810.58699999999999</v>
      </c>
      <c r="AE23" s="42">
        <f t="shared" si="1"/>
        <v>-0.13527978510728636</v>
      </c>
      <c r="AG23" s="361">
        <f t="shared" si="10"/>
        <v>4.9724194036855794E-3</v>
      </c>
      <c r="AH23" s="362">
        <f t="shared" si="11"/>
        <v>1.7220363314293757E-2</v>
      </c>
      <c r="AI23" s="362">
        <f t="shared" si="12"/>
        <v>1.1503120390658291E-2</v>
      </c>
      <c r="AJ23" s="363">
        <f t="shared" si="13"/>
        <v>8.7580163308615139E-3</v>
      </c>
      <c r="AL23" s="52">
        <f t="shared" si="2"/>
        <v>2.4688171075857572</v>
      </c>
      <c r="AM23" s="74">
        <f t="shared" si="2"/>
        <v>2.4418627792427481</v>
      </c>
      <c r="AN23" s="74">
        <f t="shared" si="2"/>
        <v>2.5408686415417465</v>
      </c>
      <c r="AO23" s="74">
        <f t="shared" si="2"/>
        <v>2.4885876154061362</v>
      </c>
      <c r="AP23" s="74">
        <f t="shared" si="2"/>
        <v>2.515130910978697</v>
      </c>
      <c r="AQ23" s="74">
        <f t="shared" si="2"/>
        <v>2.4382627675038533</v>
      </c>
      <c r="AR23" s="74">
        <f t="shared" si="3"/>
        <v>2.1947520429780631</v>
      </c>
      <c r="AS23" s="74">
        <f t="shared" si="4"/>
        <v>2.4272226631307952</v>
      </c>
      <c r="AT23" s="74">
        <f t="shared" ref="AT23:AV33" si="15">(AB23/J23)*10</f>
        <v>2.2252083605756328</v>
      </c>
      <c r="AU23" s="74">
        <f t="shared" si="15"/>
        <v>2.2014001254053954</v>
      </c>
      <c r="AV23" s="17">
        <f t="shared" si="15"/>
        <v>2.1897813965550776</v>
      </c>
      <c r="AW23" s="42">
        <f t="shared" si="14"/>
        <v>-5.2778814338343668E-3</v>
      </c>
      <c r="AX23" s="8"/>
    </row>
    <row r="24" spans="1:50" ht="20.100000000000001" customHeight="1">
      <c r="A24" s="47" t="s">
        <v>170</v>
      </c>
      <c r="B24" s="81">
        <v>185.76000000000002</v>
      </c>
      <c r="C24" s="61">
        <v>281.39</v>
      </c>
      <c r="D24" s="61">
        <v>413.65</v>
      </c>
      <c r="E24" s="61">
        <v>651.22</v>
      </c>
      <c r="F24" s="61">
        <v>623.90000000000009</v>
      </c>
      <c r="G24" s="61">
        <v>509.62</v>
      </c>
      <c r="H24" s="61">
        <v>628.82000000000005</v>
      </c>
      <c r="I24" s="61">
        <v>876.35</v>
      </c>
      <c r="J24" s="61">
        <v>829.59</v>
      </c>
      <c r="K24" s="61">
        <v>2041.13</v>
      </c>
      <c r="L24" s="82">
        <v>3366.83</v>
      </c>
      <c r="M24" s="42">
        <f t="shared" si="0"/>
        <v>0.64949317289932529</v>
      </c>
      <c r="O24" s="361">
        <f t="shared" si="6"/>
        <v>9.6496826503214941E-4</v>
      </c>
      <c r="P24" s="362">
        <f t="shared" si="7"/>
        <v>1.9628564032383861E-3</v>
      </c>
      <c r="Q24" s="362">
        <f t="shared" si="8"/>
        <v>6.4883706462937011E-3</v>
      </c>
      <c r="R24" s="363">
        <f t="shared" si="9"/>
        <v>9.3783677791034643E-3</v>
      </c>
      <c r="T24" s="81">
        <v>45.814</v>
      </c>
      <c r="U24" s="61">
        <v>70.763999999999996</v>
      </c>
      <c r="V24" s="61">
        <v>97.512</v>
      </c>
      <c r="W24" s="61">
        <v>153.53399999999999</v>
      </c>
      <c r="X24" s="61">
        <v>151.369</v>
      </c>
      <c r="Y24" s="61">
        <v>114.214</v>
      </c>
      <c r="Z24" s="61">
        <v>151.54</v>
      </c>
      <c r="AA24" s="61">
        <v>211.63499999999999</v>
      </c>
      <c r="AB24" s="61">
        <v>182.39399999999998</v>
      </c>
      <c r="AC24" s="61">
        <v>434.06900000000002</v>
      </c>
      <c r="AD24" s="82">
        <v>724.92599999999993</v>
      </c>
      <c r="AE24" s="42">
        <f t="shared" si="1"/>
        <v>0.67007088734740305</v>
      </c>
      <c r="AG24" s="361">
        <f t="shared" si="10"/>
        <v>1.0374454539513404E-3</v>
      </c>
      <c r="AH24" s="362">
        <f t="shared" si="11"/>
        <v>1.7712292166999551E-3</v>
      </c>
      <c r="AI24" s="362">
        <f t="shared" si="12"/>
        <v>5.3266040303613336E-3</v>
      </c>
      <c r="AJ24" s="363">
        <f t="shared" si="13"/>
        <v>7.8324889822636093E-3</v>
      </c>
      <c r="AL24" s="52">
        <f t="shared" si="2"/>
        <v>2.4663006029285097</v>
      </c>
      <c r="AM24" s="74">
        <f t="shared" si="2"/>
        <v>2.5148015210206474</v>
      </c>
      <c r="AN24" s="74">
        <f t="shared" si="2"/>
        <v>2.357355252024659</v>
      </c>
      <c r="AO24" s="74">
        <f t="shared" si="2"/>
        <v>2.3576364362273883</v>
      </c>
      <c r="AP24" s="74">
        <f t="shared" si="2"/>
        <v>2.4261740663567877</v>
      </c>
      <c r="AQ24" s="74">
        <f t="shared" si="2"/>
        <v>2.2411600800596525</v>
      </c>
      <c r="AR24" s="74">
        <f t="shared" si="3"/>
        <v>2.4099106262523455</v>
      </c>
      <c r="AS24" s="74">
        <f t="shared" si="4"/>
        <v>2.4149597763450674</v>
      </c>
      <c r="AT24" s="74">
        <f t="shared" si="15"/>
        <v>2.1986041297508403</v>
      </c>
      <c r="AU24" s="74">
        <f t="shared" si="15"/>
        <v>2.1266112398524348</v>
      </c>
      <c r="AV24" s="17">
        <f t="shared" si="15"/>
        <v>2.1531410852344783</v>
      </c>
      <c r="AW24" s="42">
        <f t="shared" si="14"/>
        <v>1.2475174063259632E-2</v>
      </c>
      <c r="AX24" s="8"/>
    </row>
    <row r="25" spans="1:50" ht="20.100000000000001" customHeight="1">
      <c r="A25" s="47" t="s">
        <v>143</v>
      </c>
      <c r="B25" s="81">
        <v>1425.69</v>
      </c>
      <c r="C25" s="61">
        <v>1254.81</v>
      </c>
      <c r="D25" s="61">
        <v>1606.0500000000002</v>
      </c>
      <c r="E25" s="61">
        <v>1953.75</v>
      </c>
      <c r="F25" s="61">
        <v>1978.18</v>
      </c>
      <c r="G25" s="61">
        <v>1639.83</v>
      </c>
      <c r="H25" s="61">
        <v>2615.65</v>
      </c>
      <c r="I25" s="61">
        <v>1982.56</v>
      </c>
      <c r="J25" s="61">
        <v>3546.17</v>
      </c>
      <c r="K25" s="61">
        <v>2099.89</v>
      </c>
      <c r="L25" s="82">
        <v>2497.4500000000003</v>
      </c>
      <c r="M25" s="42">
        <f t="shared" si="0"/>
        <v>0.18932420269633191</v>
      </c>
      <c r="O25" s="361">
        <f t="shared" si="6"/>
        <v>7.406037929444902E-3</v>
      </c>
      <c r="P25" s="362">
        <f t="shared" si="7"/>
        <v>6.3159821351642456E-3</v>
      </c>
      <c r="Q25" s="362">
        <f t="shared" si="8"/>
        <v>6.6751577001198737E-3</v>
      </c>
      <c r="R25" s="363">
        <f t="shared" si="9"/>
        <v>6.9566935692987027E-3</v>
      </c>
      <c r="T25" s="81">
        <v>305.99099999999999</v>
      </c>
      <c r="U25" s="61">
        <v>283.28399999999999</v>
      </c>
      <c r="V25" s="61">
        <v>332.803</v>
      </c>
      <c r="W25" s="61">
        <v>460.57499999999999</v>
      </c>
      <c r="X25" s="61">
        <v>505.55200000000002</v>
      </c>
      <c r="Y25" s="61">
        <v>431.92500000000001</v>
      </c>
      <c r="Z25" s="61">
        <v>631.44200000000001</v>
      </c>
      <c r="AA25" s="61">
        <v>583.71199999999999</v>
      </c>
      <c r="AB25" s="61">
        <v>1013.886</v>
      </c>
      <c r="AC25" s="61">
        <v>611.82500000000005</v>
      </c>
      <c r="AD25" s="82">
        <v>673.96399999999994</v>
      </c>
      <c r="AE25" s="42">
        <f t="shared" si="1"/>
        <v>0.10156335553467069</v>
      </c>
      <c r="AG25" s="361">
        <f t="shared" si="10"/>
        <v>6.9290821997648007E-3</v>
      </c>
      <c r="AH25" s="362">
        <f t="shared" si="11"/>
        <v>6.6982872451987335E-3</v>
      </c>
      <c r="AI25" s="362">
        <f t="shared" si="12"/>
        <v>7.5079066021204533E-3</v>
      </c>
      <c r="AJ25" s="363">
        <f t="shared" si="13"/>
        <v>7.2818682244012653E-3</v>
      </c>
      <c r="AL25" s="52">
        <f t="shared" si="2"/>
        <v>2.1462660185594342</v>
      </c>
      <c r="AM25" s="74">
        <f t="shared" si="2"/>
        <v>2.2575848136371244</v>
      </c>
      <c r="AN25" s="74">
        <f t="shared" si="2"/>
        <v>2.0721833068708944</v>
      </c>
      <c r="AO25" s="74">
        <f t="shared" si="2"/>
        <v>2.3573896353166988</v>
      </c>
      <c r="AP25" s="74">
        <f t="shared" si="2"/>
        <v>2.5556420548180654</v>
      </c>
      <c r="AQ25" s="74">
        <f t="shared" si="2"/>
        <v>2.6339620570424986</v>
      </c>
      <c r="AR25" s="74">
        <f t="shared" si="3"/>
        <v>2.4140920994781414</v>
      </c>
      <c r="AS25" s="74">
        <f t="shared" si="4"/>
        <v>2.9442337180211444</v>
      </c>
      <c r="AT25" s="74">
        <f t="shared" si="15"/>
        <v>2.8591015095159</v>
      </c>
      <c r="AU25" s="74">
        <f t="shared" si="15"/>
        <v>2.9136049983570573</v>
      </c>
      <c r="AV25" s="17">
        <f t="shared" si="15"/>
        <v>2.6986085807523668</v>
      </c>
      <c r="AW25" s="42">
        <f t="shared" si="14"/>
        <v>-7.3790516465315023E-2</v>
      </c>
      <c r="AX25" s="8"/>
    </row>
    <row r="26" spans="1:50" ht="20.100000000000001" customHeight="1">
      <c r="A26" s="47" t="s">
        <v>154</v>
      </c>
      <c r="B26" s="81">
        <v>300.49</v>
      </c>
      <c r="C26" s="61">
        <v>201.72</v>
      </c>
      <c r="D26" s="61">
        <v>154.9</v>
      </c>
      <c r="E26" s="61">
        <v>306.85000000000002</v>
      </c>
      <c r="F26" s="61">
        <v>275.89</v>
      </c>
      <c r="G26" s="61">
        <v>289.43</v>
      </c>
      <c r="H26" s="61">
        <v>581.51</v>
      </c>
      <c r="I26" s="61">
        <v>548.03</v>
      </c>
      <c r="J26" s="61">
        <v>853.87</v>
      </c>
      <c r="K26" s="61">
        <v>915.24</v>
      </c>
      <c r="L26" s="82">
        <v>2181.59</v>
      </c>
      <c r="M26" s="42">
        <f t="shared" si="0"/>
        <v>1.3836261527031162</v>
      </c>
      <c r="O26" s="361">
        <f t="shared" si="6"/>
        <v>1.5609566858285451E-3</v>
      </c>
      <c r="P26" s="362">
        <f t="shared" si="7"/>
        <v>1.1147708661145288E-3</v>
      </c>
      <c r="Q26" s="362">
        <f t="shared" si="8"/>
        <v>2.9093768404334103E-3</v>
      </c>
      <c r="R26" s="363">
        <f t="shared" si="9"/>
        <v>6.0768596463778475E-3</v>
      </c>
      <c r="T26" s="81">
        <v>86.88900000000001</v>
      </c>
      <c r="U26" s="61">
        <v>59.143000000000001</v>
      </c>
      <c r="V26" s="61">
        <v>48.05</v>
      </c>
      <c r="W26" s="61">
        <v>79.256</v>
      </c>
      <c r="X26" s="61">
        <v>76.64</v>
      </c>
      <c r="Y26" s="61">
        <v>85.914000000000001</v>
      </c>
      <c r="Z26" s="61">
        <v>162.50299999999999</v>
      </c>
      <c r="AA26" s="61">
        <v>160.833</v>
      </c>
      <c r="AB26" s="61">
        <v>269.51</v>
      </c>
      <c r="AC26" s="61">
        <v>246.39099999999999</v>
      </c>
      <c r="AD26" s="82">
        <v>553.64499999999998</v>
      </c>
      <c r="AE26" s="42">
        <f t="shared" si="1"/>
        <v>1.247017951142696</v>
      </c>
      <c r="AG26" s="361">
        <f t="shared" si="10"/>
        <v>1.9675775537691103E-3</v>
      </c>
      <c r="AH26" s="362">
        <f t="shared" si="11"/>
        <v>1.3323531872061214E-3</v>
      </c>
      <c r="AI26" s="362">
        <f t="shared" si="12"/>
        <v>3.0235453203171828E-3</v>
      </c>
      <c r="AJ26" s="363">
        <f t="shared" si="13"/>
        <v>5.9818772710391634E-3</v>
      </c>
      <c r="AL26" s="52">
        <f t="shared" si="2"/>
        <v>2.8915770907517722</v>
      </c>
      <c r="AM26" s="74">
        <f t="shared" si="2"/>
        <v>2.9319353559389256</v>
      </c>
      <c r="AN26" s="74">
        <f t="shared" si="2"/>
        <v>3.1020012911555837</v>
      </c>
      <c r="AO26" s="74">
        <f t="shared" si="2"/>
        <v>2.5828906631904838</v>
      </c>
      <c r="AP26" s="74">
        <f t="shared" si="2"/>
        <v>2.777918735728008</v>
      </c>
      <c r="AQ26" s="74">
        <f t="shared" si="2"/>
        <v>2.968386138271776</v>
      </c>
      <c r="AR26" s="74">
        <f t="shared" si="3"/>
        <v>2.794500524496569</v>
      </c>
      <c r="AS26" s="74">
        <f t="shared" si="4"/>
        <v>2.9347480977318763</v>
      </c>
      <c r="AT26" s="74">
        <f t="shared" si="15"/>
        <v>3.1563352735193879</v>
      </c>
      <c r="AU26" s="74">
        <f t="shared" si="15"/>
        <v>2.6920916917966871</v>
      </c>
      <c r="AV26" s="17">
        <f t="shared" si="15"/>
        <v>2.5378049954391062</v>
      </c>
      <c r="AW26" s="42">
        <f t="shared" si="14"/>
        <v>-5.7311085215901683E-2</v>
      </c>
      <c r="AX26" s="8"/>
    </row>
    <row r="27" spans="1:50" ht="20.100000000000001" customHeight="1">
      <c r="A27" s="47" t="s">
        <v>141</v>
      </c>
      <c r="B27" s="81">
        <v>10156.630000000001</v>
      </c>
      <c r="C27" s="61">
        <v>10681.119999999999</v>
      </c>
      <c r="D27" s="61">
        <v>13911.75</v>
      </c>
      <c r="E27" s="61">
        <v>13407.47</v>
      </c>
      <c r="F27" s="61">
        <v>13213.400000000001</v>
      </c>
      <c r="G27" s="61">
        <v>9440.2199999999993</v>
      </c>
      <c r="H27" s="61">
        <v>5159.91</v>
      </c>
      <c r="I27" s="61">
        <v>4310.6100000000006</v>
      </c>
      <c r="J27" s="61">
        <v>5577.95</v>
      </c>
      <c r="K27" s="61">
        <v>3596.6800000000003</v>
      </c>
      <c r="L27" s="82">
        <v>1507.1000000000001</v>
      </c>
      <c r="M27" s="42">
        <f t="shared" si="0"/>
        <v>-0.58097467664624036</v>
      </c>
      <c r="O27" s="361">
        <f t="shared" si="6"/>
        <v>5.2760689220895128E-2</v>
      </c>
      <c r="P27" s="362">
        <f t="shared" si="7"/>
        <v>3.6360025656330355E-2</v>
      </c>
      <c r="Q27" s="362">
        <f t="shared" si="8"/>
        <v>1.1433173259964641E-2</v>
      </c>
      <c r="R27" s="363">
        <f t="shared" si="9"/>
        <v>4.1980551675869686E-3</v>
      </c>
      <c r="T27" s="81">
        <v>2869.5070000000001</v>
      </c>
      <c r="U27" s="61">
        <v>2843.4209999999998</v>
      </c>
      <c r="V27" s="61">
        <v>3670.74</v>
      </c>
      <c r="W27" s="61">
        <v>3904.1659999999997</v>
      </c>
      <c r="X27" s="61">
        <v>4011.0079999999998</v>
      </c>
      <c r="Y27" s="61">
        <v>2723.0489999999995</v>
      </c>
      <c r="Z27" s="61">
        <v>1446.5760000000002</v>
      </c>
      <c r="AA27" s="61">
        <v>1459.9609999999998</v>
      </c>
      <c r="AB27" s="61">
        <v>1720.1789999999999</v>
      </c>
      <c r="AC27" s="61">
        <v>1113.846</v>
      </c>
      <c r="AD27" s="82">
        <v>527.12599999999998</v>
      </c>
      <c r="AE27" s="42">
        <f t="shared" si="1"/>
        <v>-0.52675145397119527</v>
      </c>
      <c r="AG27" s="361">
        <f t="shared" si="10"/>
        <v>6.497919832871063E-2</v>
      </c>
      <c r="AH27" s="362">
        <f t="shared" si="11"/>
        <v>4.2229008241595561E-2</v>
      </c>
      <c r="AI27" s="362">
        <f t="shared" si="12"/>
        <v>1.3668372062510453E-2</v>
      </c>
      <c r="AJ27" s="363">
        <f t="shared" si="13"/>
        <v>5.695351783857508E-3</v>
      </c>
      <c r="AL27" s="52">
        <f t="shared" si="2"/>
        <v>2.8252550304579369</v>
      </c>
      <c r="AM27" s="74">
        <f t="shared" si="2"/>
        <v>2.6621000419431673</v>
      </c>
      <c r="AN27" s="74">
        <f t="shared" si="2"/>
        <v>2.6385896813844409</v>
      </c>
      <c r="AO27" s="74">
        <f t="shared" si="2"/>
        <v>2.9119334221892719</v>
      </c>
      <c r="AP27" s="74">
        <f t="shared" si="2"/>
        <v>3.0355608700258823</v>
      </c>
      <c r="AQ27" s="74">
        <f t="shared" si="2"/>
        <v>2.8845185811347611</v>
      </c>
      <c r="AR27" s="74">
        <f t="shared" si="3"/>
        <v>2.8034907585597431</v>
      </c>
      <c r="AS27" s="74">
        <f t="shared" si="4"/>
        <v>3.3869011578407688</v>
      </c>
      <c r="AT27" s="74">
        <f t="shared" si="15"/>
        <v>3.0838910352369595</v>
      </c>
      <c r="AU27" s="74">
        <f t="shared" si="15"/>
        <v>3.0968726714636832</v>
      </c>
      <c r="AV27" s="17">
        <f t="shared" si="15"/>
        <v>3.4976179417424187</v>
      </c>
      <c r="AW27" s="42">
        <f t="shared" si="14"/>
        <v>0.12940321181798223</v>
      </c>
      <c r="AX27" s="8"/>
    </row>
    <row r="28" spans="1:50" ht="20.100000000000001" customHeight="1">
      <c r="A28" s="47" t="s">
        <v>160</v>
      </c>
      <c r="B28" s="81">
        <v>37.14</v>
      </c>
      <c r="C28" s="61">
        <v>194.09</v>
      </c>
      <c r="D28" s="61">
        <v>330.93</v>
      </c>
      <c r="E28" s="61">
        <v>372.56</v>
      </c>
      <c r="F28" s="61">
        <v>582.91000000000008</v>
      </c>
      <c r="G28" s="61">
        <v>400.27000000000004</v>
      </c>
      <c r="H28" s="61">
        <v>1075.67</v>
      </c>
      <c r="I28" s="61">
        <v>820.81999999999994</v>
      </c>
      <c r="J28" s="61">
        <v>1049.92</v>
      </c>
      <c r="K28" s="61">
        <v>1679.03</v>
      </c>
      <c r="L28" s="82">
        <v>1516.6699999999998</v>
      </c>
      <c r="M28" s="42">
        <f t="shared" si="0"/>
        <v>-9.6698689124077669E-2</v>
      </c>
      <c r="O28" s="361">
        <f t="shared" si="6"/>
        <v>1.929313165552004E-4</v>
      </c>
      <c r="P28" s="362">
        <f t="shared" si="7"/>
        <v>1.5416830825403809E-3</v>
      </c>
      <c r="Q28" s="362">
        <f t="shared" si="8"/>
        <v>5.3373224470006867E-3</v>
      </c>
      <c r="R28" s="363">
        <f t="shared" si="9"/>
        <v>4.2247125811320594E-3</v>
      </c>
      <c r="T28" s="81">
        <v>12.801000000000002</v>
      </c>
      <c r="U28" s="61">
        <v>52.966999999999999</v>
      </c>
      <c r="V28" s="61">
        <v>84.74799999999999</v>
      </c>
      <c r="W28" s="61">
        <v>100.92999999999999</v>
      </c>
      <c r="X28" s="61">
        <v>165.23400000000001</v>
      </c>
      <c r="Y28" s="61">
        <v>107.393</v>
      </c>
      <c r="Z28" s="61">
        <v>281.90100000000001</v>
      </c>
      <c r="AA28" s="61">
        <v>237.13299999999998</v>
      </c>
      <c r="AB28" s="61">
        <v>275.79600000000005</v>
      </c>
      <c r="AC28" s="61">
        <v>429.12699999999995</v>
      </c>
      <c r="AD28" s="82">
        <v>399.41199999999998</v>
      </c>
      <c r="AE28" s="42">
        <f t="shared" si="1"/>
        <v>-6.9245235093573651E-2</v>
      </c>
      <c r="AG28" s="361">
        <f t="shared" si="10"/>
        <v>2.8987513109597743E-4</v>
      </c>
      <c r="AH28" s="362">
        <f t="shared" si="11"/>
        <v>1.6654492380011056E-3</v>
      </c>
      <c r="AI28" s="362">
        <f t="shared" si="12"/>
        <v>5.2659591164926954E-3</v>
      </c>
      <c r="AJ28" s="363">
        <f t="shared" si="13"/>
        <v>4.3154612876126295E-3</v>
      </c>
      <c r="AL28" s="52">
        <f t="shared" si="2"/>
        <v>3.4466882067851379</v>
      </c>
      <c r="AM28" s="74">
        <f t="shared" si="2"/>
        <v>2.7289917048791796</v>
      </c>
      <c r="AN28" s="74">
        <f t="shared" si="2"/>
        <v>2.5609041186957966</v>
      </c>
      <c r="AO28" s="74">
        <f t="shared" si="2"/>
        <v>2.709093837234271</v>
      </c>
      <c r="AP28" s="74">
        <f t="shared" si="2"/>
        <v>2.8346399958827262</v>
      </c>
      <c r="AQ28" s="74">
        <f t="shared" si="2"/>
        <v>2.6830139655732377</v>
      </c>
      <c r="AR28" s="74">
        <f t="shared" si="3"/>
        <v>2.6207015162642815</v>
      </c>
      <c r="AS28" s="74">
        <f t="shared" si="4"/>
        <v>2.8889768767817547</v>
      </c>
      <c r="AT28" s="74">
        <f t="shared" si="15"/>
        <v>2.626828710758915</v>
      </c>
      <c r="AU28" s="74">
        <f t="shared" si="15"/>
        <v>2.555803052953193</v>
      </c>
      <c r="AV28" s="17">
        <f t="shared" si="15"/>
        <v>2.6334799264177446</v>
      </c>
      <c r="AW28" s="42">
        <f t="shared" si="14"/>
        <v>3.0392354909662217E-2</v>
      </c>
      <c r="AX28" s="8"/>
    </row>
    <row r="29" spans="1:50" ht="20.100000000000001" customHeight="1">
      <c r="A29" s="47" t="s">
        <v>148</v>
      </c>
      <c r="B29" s="81">
        <v>2090.25</v>
      </c>
      <c r="C29" s="61">
        <v>2159.66</v>
      </c>
      <c r="D29" s="61">
        <v>1888.72</v>
      </c>
      <c r="E29" s="61">
        <v>1400.1399999999999</v>
      </c>
      <c r="F29" s="61">
        <v>1552.95</v>
      </c>
      <c r="G29" s="61">
        <v>1580.83</v>
      </c>
      <c r="H29" s="61">
        <v>1524.24</v>
      </c>
      <c r="I29" s="61">
        <v>1602.6000000000001</v>
      </c>
      <c r="J29" s="61">
        <v>1783.3899999999999</v>
      </c>
      <c r="K29" s="61">
        <v>2696.39</v>
      </c>
      <c r="L29" s="82">
        <v>1425</v>
      </c>
      <c r="M29" s="42">
        <f t="shared" si="0"/>
        <v>-0.47151561903137157</v>
      </c>
      <c r="O29" s="361">
        <f t="shared" si="6"/>
        <v>1.0858230598532784E-2</v>
      </c>
      <c r="P29" s="362">
        <f t="shared" si="7"/>
        <v>6.0887372707730033E-3</v>
      </c>
      <c r="Q29" s="362">
        <f t="shared" si="8"/>
        <v>8.5713196743763855E-3</v>
      </c>
      <c r="R29" s="363">
        <f t="shared" si="9"/>
        <v>3.9693640858678454E-3</v>
      </c>
      <c r="T29" s="81">
        <v>445.79899999999998</v>
      </c>
      <c r="U29" s="61">
        <v>501.78099999999995</v>
      </c>
      <c r="V29" s="61">
        <v>414.99399999999997</v>
      </c>
      <c r="W29" s="61">
        <v>327.87599999999998</v>
      </c>
      <c r="X29" s="61">
        <v>362.63499999999999</v>
      </c>
      <c r="Y29" s="61">
        <v>361.791</v>
      </c>
      <c r="Z29" s="61">
        <v>376.75299999999999</v>
      </c>
      <c r="AA29" s="61">
        <v>467.846</v>
      </c>
      <c r="AB29" s="61">
        <v>483.85300000000001</v>
      </c>
      <c r="AC29" s="61">
        <v>666.05400000000009</v>
      </c>
      <c r="AD29" s="82">
        <v>382.61400000000003</v>
      </c>
      <c r="AE29" s="42">
        <f t="shared" si="1"/>
        <v>-0.4255510814438469</v>
      </c>
      <c r="AG29" s="361">
        <f t="shared" si="10"/>
        <v>1.0094995982146365E-2</v>
      </c>
      <c r="AH29" s="362">
        <f t="shared" si="11"/>
        <v>5.610650091399421E-3</v>
      </c>
      <c r="AI29" s="362">
        <f t="shared" si="12"/>
        <v>8.1733685677583233E-3</v>
      </c>
      <c r="AJ29" s="363">
        <f t="shared" si="13"/>
        <v>4.1339666937864131E-3</v>
      </c>
      <c r="AL29" s="52">
        <f t="shared" si="2"/>
        <v>2.132754455208707</v>
      </c>
      <c r="AM29" s="74">
        <f t="shared" si="2"/>
        <v>2.323425909633924</v>
      </c>
      <c r="AN29" s="74">
        <f t="shared" si="2"/>
        <v>2.1972235164555887</v>
      </c>
      <c r="AO29" s="74">
        <f t="shared" si="2"/>
        <v>2.3417372548459441</v>
      </c>
      <c r="AP29" s="74">
        <f t="shared" si="2"/>
        <v>2.3351363533919316</v>
      </c>
      <c r="AQ29" s="74">
        <f t="shared" si="2"/>
        <v>2.2886142089914792</v>
      </c>
      <c r="AR29" s="74">
        <f t="shared" si="3"/>
        <v>2.4717432950191571</v>
      </c>
      <c r="AS29" s="74">
        <f t="shared" si="4"/>
        <v>2.9192936478222888</v>
      </c>
      <c r="AT29" s="74">
        <f t="shared" si="15"/>
        <v>2.7131081816091829</v>
      </c>
      <c r="AU29" s="74">
        <f t="shared" si="15"/>
        <v>2.4701693746082727</v>
      </c>
      <c r="AV29" s="17">
        <f t="shared" si="15"/>
        <v>2.6850105263157897</v>
      </c>
      <c r="AW29" s="42">
        <f t="shared" si="14"/>
        <v>8.6974259302193491E-2</v>
      </c>
      <c r="AX29" s="8"/>
    </row>
    <row r="30" spans="1:50" ht="20.100000000000001" customHeight="1">
      <c r="A30" s="47" t="s">
        <v>146</v>
      </c>
      <c r="B30" s="81">
        <v>565.93999999999994</v>
      </c>
      <c r="C30" s="61">
        <v>417.02</v>
      </c>
      <c r="D30" s="61">
        <v>762.65</v>
      </c>
      <c r="E30" s="61">
        <v>782.61</v>
      </c>
      <c r="F30" s="61">
        <v>798.06</v>
      </c>
      <c r="G30" s="61">
        <v>1795.5500000000002</v>
      </c>
      <c r="H30" s="61">
        <v>986.19999999999993</v>
      </c>
      <c r="I30" s="61">
        <v>1370.1499999999999</v>
      </c>
      <c r="J30" s="61">
        <v>1308.25</v>
      </c>
      <c r="K30" s="61">
        <v>1309.0999999999999</v>
      </c>
      <c r="L30" s="82">
        <v>1077.0899999999999</v>
      </c>
      <c r="M30" s="42">
        <f t="shared" si="0"/>
        <v>-0.17722863035673364</v>
      </c>
      <c r="O30" s="361">
        <f t="shared" si="6"/>
        <v>2.9398909340670461E-3</v>
      </c>
      <c r="P30" s="362">
        <f t="shared" si="7"/>
        <v>6.9157545128422839E-3</v>
      </c>
      <c r="Q30" s="362">
        <f t="shared" si="8"/>
        <v>4.1613841416583376E-3</v>
      </c>
      <c r="R30" s="363">
        <f t="shared" si="9"/>
        <v>3.0002542899981734E-3</v>
      </c>
      <c r="T30" s="81">
        <v>161.751</v>
      </c>
      <c r="U30" s="61">
        <v>120.81099999999999</v>
      </c>
      <c r="V30" s="61">
        <v>322.661</v>
      </c>
      <c r="W30" s="61">
        <v>246.06800000000001</v>
      </c>
      <c r="X30" s="61">
        <v>221.39000000000001</v>
      </c>
      <c r="Y30" s="61">
        <v>515.93100000000004</v>
      </c>
      <c r="Z30" s="61">
        <v>308.19100000000003</v>
      </c>
      <c r="AA30" s="61">
        <v>405.92200000000003</v>
      </c>
      <c r="AB30" s="61">
        <v>447.40499999999997</v>
      </c>
      <c r="AC30" s="61">
        <v>517.66999999999996</v>
      </c>
      <c r="AD30" s="82">
        <v>353.75200000000001</v>
      </c>
      <c r="AE30" s="42">
        <f t="shared" si="1"/>
        <v>-0.3166457395638147</v>
      </c>
      <c r="AG30" s="361">
        <f t="shared" si="10"/>
        <v>3.6628069939774579E-3</v>
      </c>
      <c r="AH30" s="362">
        <f t="shared" si="11"/>
        <v>8.0010511933845639E-3</v>
      </c>
      <c r="AI30" s="362">
        <f t="shared" si="12"/>
        <v>6.3524995067538829E-3</v>
      </c>
      <c r="AJ30" s="363">
        <f t="shared" si="13"/>
        <v>3.8221261790220202E-3</v>
      </c>
      <c r="AL30" s="52">
        <f t="shared" si="2"/>
        <v>2.8580944976499278</v>
      </c>
      <c r="AM30" s="74">
        <f t="shared" si="2"/>
        <v>2.8970073377775645</v>
      </c>
      <c r="AN30" s="74">
        <f t="shared" si="2"/>
        <v>4.2307873860879832</v>
      </c>
      <c r="AO30" s="74">
        <f t="shared" si="2"/>
        <v>3.1441969818939191</v>
      </c>
      <c r="AP30" s="74">
        <f t="shared" si="2"/>
        <v>2.7741021978297375</v>
      </c>
      <c r="AQ30" s="74">
        <f t="shared" si="2"/>
        <v>2.8733869844894322</v>
      </c>
      <c r="AR30" s="74">
        <f t="shared" si="3"/>
        <v>3.1250354897586701</v>
      </c>
      <c r="AS30" s="74">
        <f t="shared" si="4"/>
        <v>2.962609933218991</v>
      </c>
      <c r="AT30" s="74">
        <f t="shared" si="15"/>
        <v>3.4198738773170261</v>
      </c>
      <c r="AU30" s="74">
        <f t="shared" si="15"/>
        <v>3.9543961500267359</v>
      </c>
      <c r="AV30" s="17">
        <f t="shared" si="15"/>
        <v>3.2843309287060505</v>
      </c>
      <c r="AW30" s="42">
        <f t="shared" si="14"/>
        <v>-0.16944817764809808</v>
      </c>
      <c r="AX30" s="8"/>
    </row>
    <row r="31" spans="1:50" ht="20.100000000000001" customHeight="1">
      <c r="A31" s="47" t="s">
        <v>152</v>
      </c>
      <c r="B31" s="81">
        <v>908.95</v>
      </c>
      <c r="C31" s="61">
        <v>824.28</v>
      </c>
      <c r="D31" s="61">
        <v>954.48</v>
      </c>
      <c r="E31" s="61">
        <v>1003.05</v>
      </c>
      <c r="F31" s="61">
        <v>832.7</v>
      </c>
      <c r="G31" s="61">
        <v>1082.81</v>
      </c>
      <c r="H31" s="61">
        <v>913.40000000000009</v>
      </c>
      <c r="I31" s="61">
        <v>889.66000000000008</v>
      </c>
      <c r="J31" s="61">
        <v>939.33999999999992</v>
      </c>
      <c r="K31" s="61">
        <v>835</v>
      </c>
      <c r="L31" s="82">
        <v>709.49</v>
      </c>
      <c r="M31" s="42">
        <f t="shared" si="0"/>
        <v>-0.15031137724550897</v>
      </c>
      <c r="O31" s="361">
        <f t="shared" si="6"/>
        <v>4.7217264454186697E-3</v>
      </c>
      <c r="P31" s="362">
        <f t="shared" si="7"/>
        <v>4.1705595188386577E-3</v>
      </c>
      <c r="Q31" s="362">
        <f t="shared" si="8"/>
        <v>2.6543088826558037E-3</v>
      </c>
      <c r="R31" s="363">
        <f t="shared" si="9"/>
        <v>1.9762976317771069E-3</v>
      </c>
      <c r="T31" s="81">
        <v>292.46500000000003</v>
      </c>
      <c r="U31" s="61">
        <v>279.97199999999998</v>
      </c>
      <c r="V31" s="61">
        <v>369.44</v>
      </c>
      <c r="W31" s="61">
        <v>340.95600000000002</v>
      </c>
      <c r="X31" s="61">
        <v>306.28300000000002</v>
      </c>
      <c r="Y31" s="61">
        <v>407.65899999999999</v>
      </c>
      <c r="Z31" s="61">
        <v>433.34099999999995</v>
      </c>
      <c r="AA31" s="61">
        <v>355.81100000000004</v>
      </c>
      <c r="AB31" s="61">
        <v>457.846</v>
      </c>
      <c r="AC31" s="61">
        <v>348.56000000000006</v>
      </c>
      <c r="AD31" s="82">
        <v>304.42599999999999</v>
      </c>
      <c r="AE31" s="42">
        <f t="shared" si="1"/>
        <v>-0.12661808583888015</v>
      </c>
      <c r="AG31" s="361">
        <f t="shared" si="10"/>
        <v>6.6227896426829958E-3</v>
      </c>
      <c r="AH31" s="362">
        <f t="shared" si="11"/>
        <v>6.3219704348914055E-3</v>
      </c>
      <c r="AI31" s="362">
        <f t="shared" si="12"/>
        <v>4.2772948559393707E-3</v>
      </c>
      <c r="AJ31" s="363">
        <f t="shared" si="13"/>
        <v>3.2891816418704556E-3</v>
      </c>
      <c r="AL31" s="52">
        <f t="shared" si="2"/>
        <v>3.21761373012817</v>
      </c>
      <c r="AM31" s="74">
        <f t="shared" si="2"/>
        <v>3.3965642742757312</v>
      </c>
      <c r="AN31" s="74">
        <f t="shared" si="2"/>
        <v>3.870589221356131</v>
      </c>
      <c r="AO31" s="74">
        <f t="shared" si="2"/>
        <v>3.3991924629878874</v>
      </c>
      <c r="AP31" s="74">
        <f t="shared" si="2"/>
        <v>3.6781914254833676</v>
      </c>
      <c r="AQ31" s="74">
        <f t="shared" si="2"/>
        <v>3.7648248538524767</v>
      </c>
      <c r="AR31" s="74">
        <f t="shared" si="3"/>
        <v>4.7442631924677023</v>
      </c>
      <c r="AS31" s="74">
        <f t="shared" si="4"/>
        <v>3.9994042667985523</v>
      </c>
      <c r="AT31" s="74">
        <f t="shared" si="15"/>
        <v>4.8741243852066347</v>
      </c>
      <c r="AU31" s="74">
        <f t="shared" si="15"/>
        <v>4.1743712574850305</v>
      </c>
      <c r="AV31" s="17">
        <f t="shared" si="15"/>
        <v>4.2907722448519356</v>
      </c>
      <c r="AW31" s="42">
        <f t="shared" si="14"/>
        <v>2.7884675364748052E-2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7582.2499999999709</v>
      </c>
      <c r="C32" s="61">
        <f t="shared" si="16"/>
        <v>9542.3699999999662</v>
      </c>
      <c r="D32" s="61">
        <f t="shared" si="16"/>
        <v>10349.54999999993</v>
      </c>
      <c r="E32" s="61">
        <f t="shared" si="16"/>
        <v>11296.290000000037</v>
      </c>
      <c r="F32" s="61">
        <f t="shared" si="16"/>
        <v>12439.680000000051</v>
      </c>
      <c r="G32" s="61">
        <f t="shared" si="16"/>
        <v>11747.229999999981</v>
      </c>
      <c r="H32" s="61">
        <f t="shared" si="16"/>
        <v>12005.870000000054</v>
      </c>
      <c r="I32" s="61">
        <f t="shared" si="16"/>
        <v>12114.510000000126</v>
      </c>
      <c r="J32" s="61">
        <f t="shared" si="16"/>
        <v>12179.3400000002</v>
      </c>
      <c r="K32" s="61">
        <f t="shared" ref="K32:L32" si="17">K33-SUM(K7:K31)</f>
        <v>14465.669999999809</v>
      </c>
      <c r="L32" s="82">
        <f t="shared" si="17"/>
        <v>12806.040000000154</v>
      </c>
      <c r="M32" s="42">
        <f t="shared" si="0"/>
        <v>-0.11472887187386946</v>
      </c>
      <c r="O32" s="361">
        <f t="shared" si="6"/>
        <v>3.938754644455203E-2</v>
      </c>
      <c r="P32" s="370">
        <f t="shared" si="7"/>
        <v>4.5245723530893671E-2</v>
      </c>
      <c r="Q32" s="370">
        <f t="shared" si="8"/>
        <v>4.598366032882284E-2</v>
      </c>
      <c r="R32" s="363">
        <f t="shared" si="9"/>
        <v>3.5671463339079064E-2</v>
      </c>
      <c r="T32" s="81">
        <f t="shared" ref="T32:AD32" si="18">T33-SUM(T7:T31)</f>
        <v>1862.0269999999509</v>
      </c>
      <c r="U32" s="61">
        <f t="shared" si="18"/>
        <v>2463.185999999987</v>
      </c>
      <c r="V32" s="61">
        <f t="shared" si="18"/>
        <v>2628.9240000000063</v>
      </c>
      <c r="W32" s="61">
        <f t="shared" si="18"/>
        <v>3032.3260000000009</v>
      </c>
      <c r="X32" s="61">
        <f t="shared" si="18"/>
        <v>3335.7440000000133</v>
      </c>
      <c r="Y32" s="61">
        <f t="shared" si="18"/>
        <v>3307.8010000000213</v>
      </c>
      <c r="Z32" s="61">
        <f t="shared" si="18"/>
        <v>3431.640000000014</v>
      </c>
      <c r="AA32" s="61">
        <f t="shared" si="18"/>
        <v>3469.3150000000169</v>
      </c>
      <c r="AB32" s="61">
        <f t="shared" si="18"/>
        <v>3584.5899999999674</v>
      </c>
      <c r="AC32" s="61">
        <f t="shared" si="18"/>
        <v>4290.6289999999717</v>
      </c>
      <c r="AD32" s="82">
        <f t="shared" si="18"/>
        <v>3775.4159999999829</v>
      </c>
      <c r="AE32" s="42">
        <f t="shared" si="1"/>
        <v>-0.12007866445688783</v>
      </c>
      <c r="AG32" s="361">
        <f t="shared" si="10"/>
        <v>4.2165090284293043E-2</v>
      </c>
      <c r="AH32" s="370">
        <f t="shared" si="11"/>
        <v>5.1297334601969689E-2</v>
      </c>
      <c r="AI32" s="370">
        <f t="shared" si="12"/>
        <v>5.2651725242265787E-2</v>
      </c>
      <c r="AJ32" s="363">
        <f t="shared" si="13"/>
        <v>4.0791617659542652E-2</v>
      </c>
      <c r="AL32" s="52">
        <f t="shared" si="2"/>
        <v>2.4557710442150524</v>
      </c>
      <c r="AM32" s="76">
        <f t="shared" si="2"/>
        <v>2.5813147048374727</v>
      </c>
      <c r="AN32" s="76">
        <f t="shared" si="2"/>
        <v>2.5401336289983858</v>
      </c>
      <c r="AO32" s="76">
        <f t="shared" si="2"/>
        <v>2.6843556601326553</v>
      </c>
      <c r="AP32" s="76">
        <f t="shared" si="2"/>
        <v>2.6815352163399697</v>
      </c>
      <c r="AQ32" s="76">
        <f t="shared" si="2"/>
        <v>2.8158136003126071</v>
      </c>
      <c r="AR32" s="76">
        <f t="shared" si="3"/>
        <v>2.8583018140293026</v>
      </c>
      <c r="AS32" s="76">
        <f t="shared" si="4"/>
        <v>2.8637683241005876</v>
      </c>
      <c r="AT32" s="76">
        <f t="shared" si="15"/>
        <v>2.9431726185490414</v>
      </c>
      <c r="AU32" s="76">
        <f t="shared" si="15"/>
        <v>2.9660769255762287</v>
      </c>
      <c r="AV32" s="17">
        <f t="shared" si="15"/>
        <v>2.9481525904963108</v>
      </c>
      <c r="AW32" s="42">
        <f t="shared" si="14"/>
        <v>-6.0431120060838103E-3</v>
      </c>
      <c r="AX32" s="8"/>
    </row>
    <row r="33" spans="1:50" s="6" customFormat="1" ht="26.25" customHeight="1" thickBot="1">
      <c r="A33" s="56" t="s">
        <v>34</v>
      </c>
      <c r="B33" s="84">
        <v>192503.74000000005</v>
      </c>
      <c r="C33" s="69">
        <v>199029.82999999996</v>
      </c>
      <c r="D33" s="69">
        <v>209305.30999999994</v>
      </c>
      <c r="E33" s="69">
        <v>217912.53000000003</v>
      </c>
      <c r="F33" s="69">
        <v>250252.29000000012</v>
      </c>
      <c r="G33" s="69">
        <v>259631.82999999993</v>
      </c>
      <c r="H33" s="69">
        <v>285651.63000000006</v>
      </c>
      <c r="I33" s="69">
        <v>288686.17000000004</v>
      </c>
      <c r="J33" s="69">
        <v>304723.47000000032</v>
      </c>
      <c r="K33" s="69">
        <v>314582.82999999978</v>
      </c>
      <c r="L33" s="85">
        <v>358999.57000000012</v>
      </c>
      <c r="M33" s="86">
        <f t="shared" si="0"/>
        <v>0.1411925120007356</v>
      </c>
      <c r="N33"/>
      <c r="O33" s="355">
        <f>SUM(O7:O32)</f>
        <v>0.99999999999999933</v>
      </c>
      <c r="P33" s="359">
        <f t="shared" ref="P33:R33" si="19">SUM(P7:P32)</f>
        <v>1.0000000000000002</v>
      </c>
      <c r="Q33" s="359">
        <f t="shared" si="19"/>
        <v>1.0000000000000002</v>
      </c>
      <c r="R33" s="356">
        <f t="shared" si="19"/>
        <v>1.0000000000000002</v>
      </c>
      <c r="T33" s="99">
        <v>44160.393999999957</v>
      </c>
      <c r="U33" s="69">
        <v>46249.506999999998</v>
      </c>
      <c r="V33" s="69">
        <v>49653.777000000002</v>
      </c>
      <c r="W33" s="69">
        <v>52121.819999999992</v>
      </c>
      <c r="X33" s="69">
        <v>59251.052000000032</v>
      </c>
      <c r="Y33" s="69">
        <v>64482.902000000016</v>
      </c>
      <c r="Z33" s="69">
        <v>69879.815000000002</v>
      </c>
      <c r="AA33" s="69">
        <v>72805.860000000015</v>
      </c>
      <c r="AB33" s="69">
        <v>77540.570999999967</v>
      </c>
      <c r="AC33" s="69">
        <v>81490.757999999987</v>
      </c>
      <c r="AD33" s="85">
        <v>92553.720999999976</v>
      </c>
      <c r="AE33" s="86">
        <f t="shared" si="1"/>
        <v>0.13575727200868581</v>
      </c>
      <c r="AF33"/>
      <c r="AG33" s="355">
        <f>SUM(AG7:AG32)</f>
        <v>0.99999999999999978</v>
      </c>
      <c r="AH33" s="359">
        <f t="shared" ref="AH33:AJ33" si="20">SUM(AH7:AH32)</f>
        <v>0.99999999999999978</v>
      </c>
      <c r="AI33" s="359">
        <f t="shared" si="20"/>
        <v>0.99999999999999989</v>
      </c>
      <c r="AJ33" s="356">
        <f t="shared" si="20"/>
        <v>1</v>
      </c>
      <c r="AL33" s="72">
        <f t="shared" si="2"/>
        <v>2.2940018723792037</v>
      </c>
      <c r="AM33" s="77">
        <f t="shared" si="2"/>
        <v>2.323747500563107</v>
      </c>
      <c r="AN33" s="77">
        <f t="shared" si="2"/>
        <v>2.3723132967816256</v>
      </c>
      <c r="AO33" s="77">
        <f t="shared" si="2"/>
        <v>2.3918688842720512</v>
      </c>
      <c r="AP33" s="77">
        <f t="shared" si="2"/>
        <v>2.3676527395613443</v>
      </c>
      <c r="AQ33" s="77">
        <f t="shared" si="2"/>
        <v>2.4836285289057214</v>
      </c>
      <c r="AR33" s="77">
        <f t="shared" si="3"/>
        <v>2.4463299929358002</v>
      </c>
      <c r="AS33" s="77">
        <f t="shared" si="4"/>
        <v>2.5219725628006358</v>
      </c>
      <c r="AT33" s="77">
        <f t="shared" si="15"/>
        <v>2.5446208984165182</v>
      </c>
      <c r="AU33" s="77">
        <f t="shared" si="15"/>
        <v>2.5904388360928676</v>
      </c>
      <c r="AV33" s="87">
        <f t="shared" si="15"/>
        <v>2.5781011659707542</v>
      </c>
      <c r="AW33" s="86">
        <f t="shared" si="14"/>
        <v>-4.7627722184408645E-3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136</v>
      </c>
      <c r="B39" s="89">
        <v>33476.17</v>
      </c>
      <c r="C39" s="60">
        <v>32089.550000000003</v>
      </c>
      <c r="D39" s="60">
        <v>33434.15</v>
      </c>
      <c r="E39" s="60">
        <v>35961.770000000004</v>
      </c>
      <c r="F39" s="60">
        <v>51222.42</v>
      </c>
      <c r="G39" s="60">
        <v>49969.090000000004</v>
      </c>
      <c r="H39" s="60">
        <v>64699.17</v>
      </c>
      <c r="I39" s="60">
        <v>61334.340000000004</v>
      </c>
      <c r="J39" s="60">
        <v>61211.93</v>
      </c>
      <c r="K39" s="60">
        <v>56347.369999999995</v>
      </c>
      <c r="L39" s="80">
        <v>60640.28</v>
      </c>
      <c r="M39" s="42">
        <f>(L39-K39)/K39</f>
        <v>7.6186519441812525E-2</v>
      </c>
      <c r="O39" s="361">
        <f>B39/$B$66</f>
        <v>0.33506644292984472</v>
      </c>
      <c r="P39" s="362">
        <f>G39/$G$66</f>
        <v>0.38733557801372842</v>
      </c>
      <c r="Q39" s="362">
        <f>K39/$K$66</f>
        <v>0.3571320507796395</v>
      </c>
      <c r="R39" s="363">
        <f>L39/$L$66</f>
        <v>0.38052449009545886</v>
      </c>
      <c r="T39" s="97">
        <v>7481.2150000000001</v>
      </c>
      <c r="U39" s="60">
        <v>7037.1540000000005</v>
      </c>
      <c r="V39" s="60">
        <v>7258.9940000000006</v>
      </c>
      <c r="W39" s="60">
        <v>7636.027</v>
      </c>
      <c r="X39" s="60">
        <v>10420.567000000001</v>
      </c>
      <c r="Y39" s="60">
        <v>10127.877</v>
      </c>
      <c r="Z39" s="60">
        <v>12689.467000000001</v>
      </c>
      <c r="AA39" s="60">
        <v>12268.55</v>
      </c>
      <c r="AB39" s="60">
        <v>12262.384</v>
      </c>
      <c r="AC39" s="60">
        <v>11369.432000000001</v>
      </c>
      <c r="AD39" s="80">
        <v>12291.717999999999</v>
      </c>
      <c r="AE39" s="42">
        <f t="shared" ref="AE39:AE66" si="21">(AD39-AC39)/AC39</f>
        <v>8.1119795606323888E-2</v>
      </c>
      <c r="AG39" s="361">
        <f>T39/$T$66</f>
        <v>0.34396379734498467</v>
      </c>
      <c r="AH39" s="362">
        <f>Y39/$Y$66</f>
        <v>0.34733869243296256</v>
      </c>
      <c r="AI39" s="362">
        <f>AC39/$AC$66</f>
        <v>0.31150591564765523</v>
      </c>
      <c r="AJ39" s="363">
        <f>AD39/$AD$66</f>
        <v>0.33344743291671519</v>
      </c>
      <c r="AL39" s="100">
        <f t="shared" ref="AL39:AV61" si="22">(T39/B39)*10</f>
        <v>2.2347882090454196</v>
      </c>
      <c r="AM39" s="73">
        <f t="shared" si="22"/>
        <v>2.19297372509119</v>
      </c>
      <c r="AN39" s="73">
        <f t="shared" si="22"/>
        <v>2.171131612438181</v>
      </c>
      <c r="AO39" s="73">
        <f t="shared" si="22"/>
        <v>2.1233735158197162</v>
      </c>
      <c r="AP39" s="73">
        <f t="shared" si="22"/>
        <v>2.0343761579402146</v>
      </c>
      <c r="AQ39" s="73">
        <f t="shared" si="22"/>
        <v>2.0268283853077973</v>
      </c>
      <c r="AR39" s="73">
        <f t="shared" si="22"/>
        <v>1.9613029038857841</v>
      </c>
      <c r="AS39" s="73">
        <f t="shared" si="22"/>
        <v>2.0002742346294098</v>
      </c>
      <c r="AT39" s="73">
        <f t="shared" si="22"/>
        <v>2.0032670102053634</v>
      </c>
      <c r="AU39" s="73">
        <f t="shared" si="22"/>
        <v>2.0177396034633031</v>
      </c>
      <c r="AV39" s="101">
        <f t="shared" si="22"/>
        <v>2.0269889914756329</v>
      </c>
      <c r="AW39" s="42">
        <f>(AV39-AU39)/AU39</f>
        <v>4.5840345287637627E-3</v>
      </c>
    </row>
    <row r="40" spans="1:50" ht="20.100000000000001" customHeight="1">
      <c r="A40" s="88" t="s">
        <v>131</v>
      </c>
      <c r="B40" s="90">
        <v>27168.739999999998</v>
      </c>
      <c r="C40" s="61">
        <v>28030.16</v>
      </c>
      <c r="D40" s="61">
        <v>27882.410000000003</v>
      </c>
      <c r="E40" s="61">
        <v>24552.730000000003</v>
      </c>
      <c r="F40" s="61">
        <v>26859.989999999998</v>
      </c>
      <c r="G40" s="61">
        <v>28579.02</v>
      </c>
      <c r="H40" s="61">
        <v>32096.14</v>
      </c>
      <c r="I40" s="61">
        <v>27998.49</v>
      </c>
      <c r="J40" s="61">
        <v>30910.820000000003</v>
      </c>
      <c r="K40" s="61">
        <v>30657.51</v>
      </c>
      <c r="L40" s="82">
        <v>32401.81</v>
      </c>
      <c r="M40" s="42">
        <f t="shared" ref="M40:M66" si="23">(L40-K40)/K40</f>
        <v>5.6896336329989063E-2</v>
      </c>
      <c r="O40" s="361">
        <f t="shared" ref="O40:O65" si="24">B40/$B$66</f>
        <v>0.27193472463205287</v>
      </c>
      <c r="P40" s="362">
        <f t="shared" ref="P40:P65" si="25">G40/$G$66</f>
        <v>0.22153037469295325</v>
      </c>
      <c r="Q40" s="362">
        <f t="shared" ref="Q40:Q65" si="26">K40/$K$66</f>
        <v>0.19430861490247561</v>
      </c>
      <c r="R40" s="363">
        <f t="shared" ref="R40:R65" si="27">L40/$L$66</f>
        <v>0.20332495543259266</v>
      </c>
      <c r="T40" s="97">
        <v>6025.5330000000004</v>
      </c>
      <c r="U40" s="61">
        <v>6407.4180000000006</v>
      </c>
      <c r="V40" s="61">
        <v>6156.2110000000002</v>
      </c>
      <c r="W40" s="61">
        <v>5438.0749999999998</v>
      </c>
      <c r="X40" s="61">
        <v>6007.7930000000006</v>
      </c>
      <c r="Y40" s="61">
        <v>6585.44</v>
      </c>
      <c r="Z40" s="61">
        <v>7310.8050000000003</v>
      </c>
      <c r="AA40" s="61">
        <v>6571.8250000000007</v>
      </c>
      <c r="AB40" s="61">
        <v>7107.889000000001</v>
      </c>
      <c r="AC40" s="61">
        <v>7075.7780000000002</v>
      </c>
      <c r="AD40" s="82">
        <v>7655.0569999999998</v>
      </c>
      <c r="AE40" s="42">
        <f t="shared" si="21"/>
        <v>8.1867887884554819E-2</v>
      </c>
      <c r="AG40" s="361">
        <f t="shared" ref="AG40:AG65" si="28">T40/$T$66</f>
        <v>0.27703591083901713</v>
      </c>
      <c r="AH40" s="362">
        <f t="shared" ref="AH40:AH65" si="29">Y40/$Y$66</f>
        <v>0.2258497134883973</v>
      </c>
      <c r="AI40" s="362">
        <f t="shared" ref="AI40:AI65" si="30">AC40/$AC$66</f>
        <v>0.19386603524340834</v>
      </c>
      <c r="AJ40" s="363">
        <f t="shared" ref="AJ40:AJ65" si="31">AD40/$AD$66</f>
        <v>0.20766495826548667</v>
      </c>
      <c r="AL40" s="102">
        <f t="shared" si="22"/>
        <v>2.2178183456428235</v>
      </c>
      <c r="AM40" s="74">
        <f t="shared" si="22"/>
        <v>2.2859013291397554</v>
      </c>
      <c r="AN40" s="74">
        <f t="shared" si="22"/>
        <v>2.2079192580555267</v>
      </c>
      <c r="AO40" s="74">
        <f t="shared" si="22"/>
        <v>2.2148555374493997</v>
      </c>
      <c r="AP40" s="74">
        <f t="shared" si="22"/>
        <v>2.2367070873816415</v>
      </c>
      <c r="AQ40" s="74">
        <f t="shared" si="22"/>
        <v>2.3042917496821094</v>
      </c>
      <c r="AR40" s="74">
        <f t="shared" si="22"/>
        <v>2.277783247455925</v>
      </c>
      <c r="AS40" s="74">
        <f t="shared" si="22"/>
        <v>2.3472069386599066</v>
      </c>
      <c r="AT40" s="74">
        <f t="shared" si="22"/>
        <v>2.2994825113018678</v>
      </c>
      <c r="AU40" s="74">
        <f t="shared" si="22"/>
        <v>2.3080080541439929</v>
      </c>
      <c r="AV40" s="103">
        <f t="shared" si="22"/>
        <v>2.3625399321828007</v>
      </c>
      <c r="AW40" s="42">
        <f t="shared" ref="AW40:AW66" si="32">(AV40-AU40)/AU40</f>
        <v>2.362724772164318E-2</v>
      </c>
    </row>
    <row r="41" spans="1:50" ht="20.100000000000001" customHeight="1">
      <c r="A41" s="88" t="s">
        <v>142</v>
      </c>
      <c r="B41" s="90">
        <v>1955.4</v>
      </c>
      <c r="C41" s="61">
        <v>3589.21</v>
      </c>
      <c r="D41" s="61">
        <v>3092.4</v>
      </c>
      <c r="E41" s="61">
        <v>5210.05</v>
      </c>
      <c r="F41" s="61">
        <v>6027.26</v>
      </c>
      <c r="G41" s="61">
        <v>8395.4700000000012</v>
      </c>
      <c r="H41" s="61">
        <v>11363.400000000001</v>
      </c>
      <c r="I41" s="61">
        <v>12569.09</v>
      </c>
      <c r="J41" s="61">
        <v>11460.470000000001</v>
      </c>
      <c r="K41" s="61">
        <v>13333.91</v>
      </c>
      <c r="L41" s="82">
        <v>22789.710000000003</v>
      </c>
      <c r="M41" s="42">
        <f t="shared" si="23"/>
        <v>0.70915432907526776</v>
      </c>
      <c r="O41" s="361">
        <f t="shared" si="24"/>
        <v>1.9571800552602596E-2</v>
      </c>
      <c r="P41" s="362">
        <f t="shared" si="25"/>
        <v>6.5077515422972812E-2</v>
      </c>
      <c r="Q41" s="362">
        <f t="shared" si="26"/>
        <v>8.4510894176802631E-2</v>
      </c>
      <c r="R41" s="363">
        <f t="shared" si="27"/>
        <v>0.14300796066860808</v>
      </c>
      <c r="T41" s="97">
        <v>379.71399999999994</v>
      </c>
      <c r="U41" s="61">
        <v>848.20499999999993</v>
      </c>
      <c r="V41" s="61">
        <v>751.71299999999997</v>
      </c>
      <c r="W41" s="61">
        <v>1217.644</v>
      </c>
      <c r="X41" s="61">
        <v>1238.675</v>
      </c>
      <c r="Y41" s="61">
        <v>2066.9749999999999</v>
      </c>
      <c r="Z41" s="61">
        <v>2532.732</v>
      </c>
      <c r="AA41" s="61">
        <v>2821.5630000000001</v>
      </c>
      <c r="AB41" s="61">
        <v>2621.444</v>
      </c>
      <c r="AC41" s="61">
        <v>3033.6790000000001</v>
      </c>
      <c r="AD41" s="82">
        <v>4821.1459999999997</v>
      </c>
      <c r="AE41" s="42">
        <f t="shared" si="21"/>
        <v>0.58920769138725604</v>
      </c>
      <c r="AG41" s="361">
        <f t="shared" si="28"/>
        <v>1.7458109323826878E-2</v>
      </c>
      <c r="AH41" s="362">
        <f t="shared" si="29"/>
        <v>7.0887550647744116E-2</v>
      </c>
      <c r="AI41" s="362">
        <f t="shared" si="30"/>
        <v>8.3118396299486474E-2</v>
      </c>
      <c r="AJ41" s="363">
        <f t="shared" si="31"/>
        <v>0.13078714931604271</v>
      </c>
      <c r="AL41" s="102">
        <f t="shared" si="22"/>
        <v>1.9418737854147485</v>
      </c>
      <c r="AM41" s="74">
        <f t="shared" si="22"/>
        <v>2.3632080597123042</v>
      </c>
      <c r="AN41" s="74">
        <f t="shared" si="22"/>
        <v>2.4308401241753979</v>
      </c>
      <c r="AO41" s="74">
        <f t="shared" si="22"/>
        <v>2.3371061698064315</v>
      </c>
      <c r="AP41" s="74">
        <f t="shared" si="22"/>
        <v>2.0551212325335224</v>
      </c>
      <c r="AQ41" s="74">
        <f t="shared" si="22"/>
        <v>2.4620122518453398</v>
      </c>
      <c r="AR41" s="74">
        <f t="shared" si="22"/>
        <v>2.2288505200908175</v>
      </c>
      <c r="AS41" s="74">
        <f t="shared" si="22"/>
        <v>2.2448427053987201</v>
      </c>
      <c r="AT41" s="74">
        <f t="shared" si="22"/>
        <v>2.2873791389009348</v>
      </c>
      <c r="AU41" s="74">
        <f t="shared" si="22"/>
        <v>2.2751608492932682</v>
      </c>
      <c r="AV41" s="103">
        <f t="shared" si="22"/>
        <v>2.1154924744544794</v>
      </c>
      <c r="AW41" s="42">
        <f t="shared" si="32"/>
        <v>-7.0178939167481941E-2</v>
      </c>
    </row>
    <row r="42" spans="1:50" ht="20.100000000000001" customHeight="1">
      <c r="A42" s="88" t="s">
        <v>140</v>
      </c>
      <c r="B42" s="90">
        <v>3861.41</v>
      </c>
      <c r="C42" s="61">
        <v>3464.72</v>
      </c>
      <c r="D42" s="61">
        <v>3341.79</v>
      </c>
      <c r="E42" s="61">
        <v>2846.5599999999995</v>
      </c>
      <c r="F42" s="61">
        <v>4054.28</v>
      </c>
      <c r="G42" s="61">
        <v>3988.0299999999997</v>
      </c>
      <c r="H42" s="61">
        <v>4708.66</v>
      </c>
      <c r="I42" s="61">
        <v>4357.7</v>
      </c>
      <c r="J42" s="61">
        <v>5408.5999999999995</v>
      </c>
      <c r="K42" s="61">
        <v>6123.79</v>
      </c>
      <c r="L42" s="82">
        <v>7098.2400000000007</v>
      </c>
      <c r="M42" s="42">
        <f t="shared" si="23"/>
        <v>0.15912531291896043</v>
      </c>
      <c r="O42" s="361">
        <f t="shared" si="24"/>
        <v>3.864925149423401E-2</v>
      </c>
      <c r="P42" s="362">
        <f t="shared" si="25"/>
        <v>3.0913228661680434E-2</v>
      </c>
      <c r="Q42" s="362">
        <f t="shared" si="26"/>
        <v>3.8812843993319454E-2</v>
      </c>
      <c r="R42" s="363">
        <f t="shared" si="27"/>
        <v>4.4542244141603404E-2</v>
      </c>
      <c r="T42" s="97">
        <v>835.97</v>
      </c>
      <c r="U42" s="61">
        <v>755.01</v>
      </c>
      <c r="V42" s="61">
        <v>726.07399999999996</v>
      </c>
      <c r="W42" s="61">
        <v>625.01699999999994</v>
      </c>
      <c r="X42" s="61">
        <v>932.71600000000001</v>
      </c>
      <c r="Y42" s="61">
        <v>993.13699999999994</v>
      </c>
      <c r="Z42" s="61">
        <v>1247.3779999999999</v>
      </c>
      <c r="AA42" s="61">
        <v>1208.0129999999999</v>
      </c>
      <c r="AB42" s="61">
        <v>1506.04</v>
      </c>
      <c r="AC42" s="61">
        <v>1773.1880000000001</v>
      </c>
      <c r="AD42" s="82">
        <v>2276.81</v>
      </c>
      <c r="AE42" s="42">
        <f t="shared" si="21"/>
        <v>0.28402064530100579</v>
      </c>
      <c r="AG42" s="361">
        <f t="shared" si="28"/>
        <v>3.8435389928840012E-2</v>
      </c>
      <c r="AH42" s="362">
        <f t="shared" si="29"/>
        <v>3.4059942373588774E-2</v>
      </c>
      <c r="AI42" s="362">
        <f t="shared" si="30"/>
        <v>4.8582774544536127E-2</v>
      </c>
      <c r="AJ42" s="363">
        <f t="shared" si="31"/>
        <v>6.1764876947153068E-2</v>
      </c>
      <c r="AL42" s="102">
        <f t="shared" si="22"/>
        <v>2.1649345705325258</v>
      </c>
      <c r="AM42" s="74">
        <f t="shared" si="22"/>
        <v>2.1791371308504006</v>
      </c>
      <c r="AN42" s="74">
        <f t="shared" si="22"/>
        <v>2.172709835148229</v>
      </c>
      <c r="AO42" s="74">
        <f t="shared" si="22"/>
        <v>2.1956923444438199</v>
      </c>
      <c r="AP42" s="74">
        <f t="shared" si="22"/>
        <v>2.3005712481624356</v>
      </c>
      <c r="AQ42" s="74">
        <f t="shared" si="22"/>
        <v>2.4902947069104293</v>
      </c>
      <c r="AR42" s="74">
        <f t="shared" si="22"/>
        <v>2.6491146101013872</v>
      </c>
      <c r="AS42" s="74">
        <f t="shared" si="22"/>
        <v>2.7721343828166232</v>
      </c>
      <c r="AT42" s="74">
        <f t="shared" si="22"/>
        <v>2.7845283437488444</v>
      </c>
      <c r="AU42" s="74">
        <f t="shared" si="22"/>
        <v>2.8955728396956788</v>
      </c>
      <c r="AV42" s="103">
        <f t="shared" si="22"/>
        <v>3.2075697637724279</v>
      </c>
      <c r="AW42" s="42">
        <f t="shared" si="32"/>
        <v>0.10774963758450627</v>
      </c>
    </row>
    <row r="43" spans="1:50" ht="20.100000000000001" customHeight="1">
      <c r="A43" s="88" t="s">
        <v>137</v>
      </c>
      <c r="B43" s="90">
        <v>4486.29</v>
      </c>
      <c r="C43" s="61">
        <v>5026.68</v>
      </c>
      <c r="D43" s="61">
        <v>5465.79</v>
      </c>
      <c r="E43" s="61">
        <v>4611.13</v>
      </c>
      <c r="F43" s="61">
        <v>5914.8</v>
      </c>
      <c r="G43" s="61">
        <v>5351.5</v>
      </c>
      <c r="H43" s="61">
        <v>7423.0499999999993</v>
      </c>
      <c r="I43" s="61">
        <v>6761.59</v>
      </c>
      <c r="J43" s="61">
        <v>7130.08</v>
      </c>
      <c r="K43" s="61">
        <v>6407.7800000000007</v>
      </c>
      <c r="L43" s="82">
        <v>8589.35</v>
      </c>
      <c r="M43" s="42">
        <f t="shared" si="23"/>
        <v>0.34045644513388407</v>
      </c>
      <c r="O43" s="361">
        <f t="shared" si="24"/>
        <v>4.4903739951485881E-2</v>
      </c>
      <c r="P43" s="362">
        <f t="shared" si="25"/>
        <v>4.1482171193040887E-2</v>
      </c>
      <c r="Q43" s="362">
        <f t="shared" si="26"/>
        <v>4.061278480867446E-2</v>
      </c>
      <c r="R43" s="363">
        <f t="shared" si="27"/>
        <v>5.3899124954591725E-2</v>
      </c>
      <c r="T43" s="97">
        <v>960.42899999999997</v>
      </c>
      <c r="U43" s="61">
        <v>1089.845</v>
      </c>
      <c r="V43" s="61">
        <v>1218.2249999999999</v>
      </c>
      <c r="W43" s="61">
        <v>1052.855</v>
      </c>
      <c r="X43" s="61">
        <v>1401.4279999999999</v>
      </c>
      <c r="Y43" s="61">
        <v>1266.769</v>
      </c>
      <c r="Z43" s="61">
        <v>1738.9960000000001</v>
      </c>
      <c r="AA43" s="61">
        <v>1652.6760000000002</v>
      </c>
      <c r="AB43" s="61">
        <v>1720.3009999999999</v>
      </c>
      <c r="AC43" s="61">
        <v>1628.4380000000001</v>
      </c>
      <c r="AD43" s="82">
        <v>2072.2179999999998</v>
      </c>
      <c r="AE43" s="42">
        <f t="shared" si="21"/>
        <v>0.27251881864707145</v>
      </c>
      <c r="AG43" s="361">
        <f t="shared" si="28"/>
        <v>4.415764096075922E-2</v>
      </c>
      <c r="AH43" s="362">
        <f t="shared" si="29"/>
        <v>4.344423693875938E-2</v>
      </c>
      <c r="AI43" s="362">
        <f t="shared" si="30"/>
        <v>4.4616834883698359E-2</v>
      </c>
      <c r="AJ43" s="363">
        <f t="shared" si="31"/>
        <v>5.6214743337246242E-2</v>
      </c>
      <c r="AL43" s="102">
        <f t="shared" si="22"/>
        <v>2.1408089980808196</v>
      </c>
      <c r="AM43" s="74">
        <f t="shared" si="22"/>
        <v>2.168120906841096</v>
      </c>
      <c r="AN43" s="74">
        <f t="shared" si="22"/>
        <v>2.2288177921215411</v>
      </c>
      <c r="AO43" s="74">
        <f t="shared" si="22"/>
        <v>2.283290646761206</v>
      </c>
      <c r="AP43" s="74">
        <f t="shared" si="22"/>
        <v>2.3693582200581589</v>
      </c>
      <c r="AQ43" s="74">
        <f t="shared" si="22"/>
        <v>2.3671288423806409</v>
      </c>
      <c r="AR43" s="74">
        <f t="shared" si="22"/>
        <v>2.3426974087470787</v>
      </c>
      <c r="AS43" s="74">
        <f t="shared" si="22"/>
        <v>2.4442120862104924</v>
      </c>
      <c r="AT43" s="74">
        <f t="shared" si="22"/>
        <v>2.412737304490272</v>
      </c>
      <c r="AU43" s="74">
        <f t="shared" si="22"/>
        <v>2.5413450524206511</v>
      </c>
      <c r="AV43" s="103">
        <f t="shared" si="22"/>
        <v>2.4125434404233146</v>
      </c>
      <c r="AW43" s="42">
        <f t="shared" si="32"/>
        <v>-5.068245725807756E-2</v>
      </c>
    </row>
    <row r="44" spans="1:50" ht="20.100000000000001" customHeight="1">
      <c r="A44" s="88" t="s">
        <v>144</v>
      </c>
      <c r="B44" s="90">
        <v>4573.2299999999996</v>
      </c>
      <c r="C44" s="61">
        <v>1723.6100000000001</v>
      </c>
      <c r="D44" s="61">
        <v>980.54</v>
      </c>
      <c r="E44" s="61">
        <v>1249.4199999999998</v>
      </c>
      <c r="F44" s="61">
        <v>1330.04</v>
      </c>
      <c r="G44" s="61">
        <v>1496.53</v>
      </c>
      <c r="H44" s="61">
        <v>1833.57</v>
      </c>
      <c r="I44" s="61">
        <v>4074.28</v>
      </c>
      <c r="J44" s="61">
        <v>4137.8899999999994</v>
      </c>
      <c r="K44" s="61">
        <v>5317.4000000000005</v>
      </c>
      <c r="L44" s="82">
        <v>7709.8</v>
      </c>
      <c r="M44" s="42">
        <f t="shared" si="23"/>
        <v>0.44991913341106543</v>
      </c>
      <c r="O44" s="361">
        <f t="shared" si="24"/>
        <v>4.5773931390599751E-2</v>
      </c>
      <c r="P44" s="362">
        <f t="shared" si="25"/>
        <v>1.1600357592361296E-2</v>
      </c>
      <c r="Q44" s="362">
        <f t="shared" si="26"/>
        <v>3.3701909544591978E-2</v>
      </c>
      <c r="R44" s="363">
        <f t="shared" si="27"/>
        <v>4.8379851045179355E-2</v>
      </c>
      <c r="T44" s="97">
        <v>693.87400000000002</v>
      </c>
      <c r="U44" s="61">
        <v>474.30899999999997</v>
      </c>
      <c r="V44" s="61">
        <v>250.06199999999998</v>
      </c>
      <c r="W44" s="61">
        <v>336.91499999999996</v>
      </c>
      <c r="X44" s="61">
        <v>374.09200000000004</v>
      </c>
      <c r="Y44" s="61">
        <v>418.02900000000005</v>
      </c>
      <c r="Z44" s="61">
        <v>548.82600000000002</v>
      </c>
      <c r="AA44" s="61">
        <v>1072.2139999999995</v>
      </c>
      <c r="AB44" s="61">
        <v>1276.3230000000001</v>
      </c>
      <c r="AC44" s="61">
        <v>1429.7230000000002</v>
      </c>
      <c r="AD44" s="82">
        <v>2012.8150000000001</v>
      </c>
      <c r="AE44" s="42">
        <f t="shared" si="21"/>
        <v>0.40783564368762326</v>
      </c>
      <c r="AG44" s="361">
        <f t="shared" si="28"/>
        <v>3.1902242606174788E-2</v>
      </c>
      <c r="AH44" s="362">
        <f t="shared" si="29"/>
        <v>1.433643460115668E-2</v>
      </c>
      <c r="AI44" s="362">
        <f t="shared" si="30"/>
        <v>3.9172332640497132E-2</v>
      </c>
      <c r="AJ44" s="363">
        <f t="shared" si="31"/>
        <v>5.4603269834717832E-2</v>
      </c>
      <c r="AL44" s="102">
        <f t="shared" si="22"/>
        <v>1.5172514830874462</v>
      </c>
      <c r="AM44" s="74">
        <f t="shared" si="22"/>
        <v>2.7518348118193785</v>
      </c>
      <c r="AN44" s="74">
        <f t="shared" si="22"/>
        <v>2.5502478226283474</v>
      </c>
      <c r="AO44" s="74">
        <f t="shared" si="22"/>
        <v>2.6965712090409948</v>
      </c>
      <c r="AP44" s="74">
        <f t="shared" si="22"/>
        <v>2.8126372139183786</v>
      </c>
      <c r="AQ44" s="74">
        <f t="shared" si="22"/>
        <v>2.7933218846264363</v>
      </c>
      <c r="AR44" s="74">
        <f t="shared" si="22"/>
        <v>2.993209967440567</v>
      </c>
      <c r="AS44" s="74">
        <f t="shared" si="22"/>
        <v>2.6316649812973076</v>
      </c>
      <c r="AT44" s="74">
        <f t="shared" si="22"/>
        <v>3.0844778377385582</v>
      </c>
      <c r="AU44" s="74">
        <f t="shared" si="22"/>
        <v>2.688763305374807</v>
      </c>
      <c r="AV44" s="103">
        <f t="shared" si="22"/>
        <v>2.6107227165425821</v>
      </c>
      <c r="AW44" s="42">
        <f t="shared" si="32"/>
        <v>-2.9024715071134237E-2</v>
      </c>
    </row>
    <row r="45" spans="1:50" ht="20.100000000000001" customHeight="1">
      <c r="A45" s="88" t="s">
        <v>138</v>
      </c>
      <c r="B45" s="90">
        <v>7469.9900000000007</v>
      </c>
      <c r="C45" s="61">
        <v>9522.23</v>
      </c>
      <c r="D45" s="61">
        <v>6817.81</v>
      </c>
      <c r="E45" s="61">
        <v>8882.74</v>
      </c>
      <c r="F45" s="61">
        <v>8803.7799999999988</v>
      </c>
      <c r="G45" s="61">
        <v>8617.85</v>
      </c>
      <c r="H45" s="61">
        <v>7264.0000000000009</v>
      </c>
      <c r="I45" s="61">
        <v>5682.8700000000008</v>
      </c>
      <c r="J45" s="61">
        <v>4876.07</v>
      </c>
      <c r="K45" s="61">
        <v>4946.5700000000006</v>
      </c>
      <c r="L45" s="82">
        <v>4471.74</v>
      </c>
      <c r="M45" s="42">
        <f t="shared" si="23"/>
        <v>-9.5991768033202959E-2</v>
      </c>
      <c r="O45" s="361">
        <f t="shared" si="24"/>
        <v>7.4767901406329065E-2</v>
      </c>
      <c r="P45" s="362">
        <f t="shared" si="25"/>
        <v>6.6801294780145279E-2</v>
      </c>
      <c r="Q45" s="362">
        <f t="shared" si="26"/>
        <v>3.1351573080075287E-2</v>
      </c>
      <c r="R45" s="363">
        <f t="shared" si="27"/>
        <v>2.8060665012421892E-2</v>
      </c>
      <c r="T45" s="97">
        <v>1726.66</v>
      </c>
      <c r="U45" s="61">
        <v>2237.431</v>
      </c>
      <c r="V45" s="61">
        <v>1691.154</v>
      </c>
      <c r="W45" s="61">
        <v>2199.8069999999998</v>
      </c>
      <c r="X45" s="61">
        <v>2266.623</v>
      </c>
      <c r="Y45" s="61">
        <v>2288.7779999999998</v>
      </c>
      <c r="Z45" s="61">
        <v>1958.607</v>
      </c>
      <c r="AA45" s="61">
        <v>1768.422</v>
      </c>
      <c r="AB45" s="61">
        <v>1538.3810000000001</v>
      </c>
      <c r="AC45" s="61">
        <v>1592.58</v>
      </c>
      <c r="AD45" s="82">
        <v>1482.0619999999999</v>
      </c>
      <c r="AE45" s="42">
        <f t="shared" si="21"/>
        <v>-6.9395571964987648E-2</v>
      </c>
      <c r="AG45" s="361">
        <f t="shared" si="28"/>
        <v>7.9386641116943074E-2</v>
      </c>
      <c r="AH45" s="362">
        <f t="shared" si="29"/>
        <v>7.8494353534243264E-2</v>
      </c>
      <c r="AI45" s="362">
        <f t="shared" si="30"/>
        <v>4.3634377789685777E-2</v>
      </c>
      <c r="AJ45" s="363">
        <f t="shared" si="31"/>
        <v>4.0205101461277648E-2</v>
      </c>
      <c r="AL45" s="102">
        <f t="shared" si="22"/>
        <v>2.3114622643403808</v>
      </c>
      <c r="AM45" s="74">
        <f t="shared" si="22"/>
        <v>2.3496922464590755</v>
      </c>
      <c r="AN45" s="74">
        <f t="shared" si="22"/>
        <v>2.4804944696317439</v>
      </c>
      <c r="AO45" s="74">
        <f t="shared" si="22"/>
        <v>2.4764959911018445</v>
      </c>
      <c r="AP45" s="74">
        <f t="shared" si="22"/>
        <v>2.5746020459393582</v>
      </c>
      <c r="AQ45" s="74">
        <f t="shared" si="22"/>
        <v>2.6558573194010107</v>
      </c>
      <c r="AR45" s="74">
        <f t="shared" si="22"/>
        <v>2.6963202092511009</v>
      </c>
      <c r="AS45" s="74">
        <f t="shared" si="22"/>
        <v>3.1118466549472359</v>
      </c>
      <c r="AT45" s="74">
        <f t="shared" si="22"/>
        <v>3.1549608598728081</v>
      </c>
      <c r="AU45" s="74">
        <f t="shared" si="22"/>
        <v>3.2195642637221344</v>
      </c>
      <c r="AV45" s="103">
        <f t="shared" si="22"/>
        <v>3.3142848197793251</v>
      </c>
      <c r="AW45" s="42">
        <f t="shared" si="32"/>
        <v>2.9420302965993395E-2</v>
      </c>
    </row>
    <row r="46" spans="1:50" ht="20.100000000000001" customHeight="1">
      <c r="A46" s="88" t="s">
        <v>147</v>
      </c>
      <c r="B46" s="90">
        <v>4634.1499999999996</v>
      </c>
      <c r="C46" s="61">
        <v>3917.08</v>
      </c>
      <c r="D46" s="61">
        <v>5478.04</v>
      </c>
      <c r="E46" s="61">
        <v>5640.15</v>
      </c>
      <c r="F46" s="61">
        <v>6068.67</v>
      </c>
      <c r="G46" s="61">
        <v>6018.8</v>
      </c>
      <c r="H46" s="61">
        <v>4169.8</v>
      </c>
      <c r="I46" s="61">
        <v>4456.22</v>
      </c>
      <c r="J46" s="61">
        <v>4021.3100000000004</v>
      </c>
      <c r="K46" s="61">
        <v>3524.56</v>
      </c>
      <c r="L46" s="82">
        <v>3882.91</v>
      </c>
      <c r="M46" s="42">
        <f t="shared" si="23"/>
        <v>0.10167226547427194</v>
      </c>
      <c r="O46" s="361">
        <f t="shared" si="24"/>
        <v>4.6383685962382785E-2</v>
      </c>
      <c r="P46" s="362">
        <f t="shared" si="25"/>
        <v>4.6654749505124639E-2</v>
      </c>
      <c r="Q46" s="362">
        <f t="shared" si="26"/>
        <v>2.2338812634837904E-2</v>
      </c>
      <c r="R46" s="363">
        <f t="shared" si="27"/>
        <v>2.4365691382634745E-2</v>
      </c>
      <c r="T46" s="97">
        <v>1125.951</v>
      </c>
      <c r="U46" s="61">
        <v>1020.078</v>
      </c>
      <c r="V46" s="61">
        <v>1393.383</v>
      </c>
      <c r="W46" s="61">
        <v>1323.913</v>
      </c>
      <c r="X46" s="61">
        <v>1437.1179999999999</v>
      </c>
      <c r="Y46" s="61">
        <v>1531.1489999999999</v>
      </c>
      <c r="Z46" s="61">
        <v>1154.183</v>
      </c>
      <c r="AA46" s="61">
        <v>1268.973</v>
      </c>
      <c r="AB46" s="61">
        <v>1152.721</v>
      </c>
      <c r="AC46" s="61">
        <v>1028.7760000000001</v>
      </c>
      <c r="AD46" s="82">
        <v>1120.56</v>
      </c>
      <c r="AE46" s="42">
        <f t="shared" si="21"/>
        <v>8.9216700234064431E-2</v>
      </c>
      <c r="AG46" s="361">
        <f t="shared" si="28"/>
        <v>5.176784540804974E-2</v>
      </c>
      <c r="AH46" s="362">
        <f t="shared" si="29"/>
        <v>5.2511231285691774E-2</v>
      </c>
      <c r="AI46" s="362">
        <f t="shared" si="30"/>
        <v>2.8186967464718746E-2</v>
      </c>
      <c r="AJ46" s="363">
        <f t="shared" si="31"/>
        <v>3.0398342642513797E-2</v>
      </c>
      <c r="AL46" s="102">
        <f t="shared" si="22"/>
        <v>2.4296818186722486</v>
      </c>
      <c r="AM46" s="74">
        <f t="shared" si="22"/>
        <v>2.604179644020546</v>
      </c>
      <c r="AN46" s="74">
        <f t="shared" si="22"/>
        <v>2.5435794554256637</v>
      </c>
      <c r="AO46" s="74">
        <f t="shared" si="22"/>
        <v>2.3473010469579711</v>
      </c>
      <c r="AP46" s="74">
        <f t="shared" si="22"/>
        <v>2.3680938327508332</v>
      </c>
      <c r="AQ46" s="74">
        <f t="shared" si="22"/>
        <v>2.5439439755432973</v>
      </c>
      <c r="AR46" s="74">
        <f t="shared" si="22"/>
        <v>2.7679576958127488</v>
      </c>
      <c r="AS46" s="74">
        <f t="shared" si="22"/>
        <v>2.8476444161194916</v>
      </c>
      <c r="AT46" s="74">
        <f t="shared" si="22"/>
        <v>2.8665310558002237</v>
      </c>
      <c r="AU46" s="74">
        <f t="shared" si="22"/>
        <v>2.918877817372949</v>
      </c>
      <c r="AV46" s="103">
        <f t="shared" si="22"/>
        <v>2.8858768294912833</v>
      </c>
      <c r="AW46" s="42">
        <f t="shared" si="32"/>
        <v>-1.1306053197994872E-2</v>
      </c>
    </row>
    <row r="47" spans="1:50" ht="20.100000000000001" customHeight="1">
      <c r="A47" s="88" t="s">
        <v>143</v>
      </c>
      <c r="B47" s="90">
        <v>1425.69</v>
      </c>
      <c r="C47" s="61">
        <v>1254.81</v>
      </c>
      <c r="D47" s="61">
        <v>1606.0500000000002</v>
      </c>
      <c r="E47" s="61">
        <v>1953.75</v>
      </c>
      <c r="F47" s="61">
        <v>1978.18</v>
      </c>
      <c r="G47" s="61">
        <v>1639.83</v>
      </c>
      <c r="H47" s="61">
        <v>2615.65</v>
      </c>
      <c r="I47" s="61">
        <v>1982.56</v>
      </c>
      <c r="J47" s="61">
        <v>3546.17</v>
      </c>
      <c r="K47" s="61">
        <v>2099.89</v>
      </c>
      <c r="L47" s="82">
        <v>2497.4500000000003</v>
      </c>
      <c r="M47" s="42">
        <f t="shared" si="23"/>
        <v>0.18932420269633191</v>
      </c>
      <c r="O47" s="361">
        <f t="shared" si="24"/>
        <v>1.4269878454454328E-2</v>
      </c>
      <c r="P47" s="362">
        <f t="shared" si="25"/>
        <v>1.2711148049609312E-2</v>
      </c>
      <c r="Q47" s="362">
        <f t="shared" si="26"/>
        <v>1.3309192995372405E-2</v>
      </c>
      <c r="R47" s="363">
        <f t="shared" si="27"/>
        <v>1.5671776050323379E-2</v>
      </c>
      <c r="T47" s="97">
        <v>305.99099999999999</v>
      </c>
      <c r="U47" s="61">
        <v>283.28399999999999</v>
      </c>
      <c r="V47" s="61">
        <v>332.803</v>
      </c>
      <c r="W47" s="61">
        <v>460.57499999999999</v>
      </c>
      <c r="X47" s="61">
        <v>505.55200000000002</v>
      </c>
      <c r="Y47" s="61">
        <v>431.92500000000001</v>
      </c>
      <c r="Z47" s="61">
        <v>631.44200000000001</v>
      </c>
      <c r="AA47" s="61">
        <v>583.71199999999999</v>
      </c>
      <c r="AB47" s="61">
        <v>1013.886</v>
      </c>
      <c r="AC47" s="61">
        <v>611.82500000000005</v>
      </c>
      <c r="AD47" s="82">
        <v>673.96399999999994</v>
      </c>
      <c r="AE47" s="42">
        <f t="shared" si="21"/>
        <v>0.10156335553467069</v>
      </c>
      <c r="AG47" s="361">
        <f t="shared" si="28"/>
        <v>1.4068547196329634E-2</v>
      </c>
      <c r="AH47" s="362">
        <f t="shared" si="29"/>
        <v>1.4813002244113683E-2</v>
      </c>
      <c r="AI47" s="362">
        <f t="shared" si="30"/>
        <v>1.6763115944677505E-2</v>
      </c>
      <c r="AJ47" s="363">
        <f t="shared" si="31"/>
        <v>1.8283169665809208E-2</v>
      </c>
      <c r="AL47" s="102">
        <f t="shared" si="22"/>
        <v>2.1462660185594342</v>
      </c>
      <c r="AM47" s="74">
        <f t="shared" si="22"/>
        <v>2.2575848136371244</v>
      </c>
      <c r="AN47" s="74">
        <f t="shared" si="22"/>
        <v>2.0721833068708944</v>
      </c>
      <c r="AO47" s="74">
        <f t="shared" si="22"/>
        <v>2.3573896353166988</v>
      </c>
      <c r="AP47" s="74">
        <f t="shared" si="22"/>
        <v>2.5556420548180654</v>
      </c>
      <c r="AQ47" s="74">
        <f t="shared" si="22"/>
        <v>2.6339620570424986</v>
      </c>
      <c r="AR47" s="74">
        <f t="shared" si="22"/>
        <v>2.4140920994781414</v>
      </c>
      <c r="AS47" s="74">
        <f t="shared" si="22"/>
        <v>2.9442337180211444</v>
      </c>
      <c r="AT47" s="74">
        <f t="shared" si="22"/>
        <v>2.8591015095159</v>
      </c>
      <c r="AU47" s="74">
        <f t="shared" si="22"/>
        <v>2.9136049983570573</v>
      </c>
      <c r="AV47" s="103">
        <f t="shared" si="22"/>
        <v>2.6986085807523668</v>
      </c>
      <c r="AW47" s="42">
        <f t="shared" si="32"/>
        <v>-7.3790516465315023E-2</v>
      </c>
    </row>
    <row r="48" spans="1:50" ht="20.100000000000001" customHeight="1">
      <c r="A48" s="88" t="s">
        <v>154</v>
      </c>
      <c r="B48" s="90">
        <v>300.49</v>
      </c>
      <c r="C48" s="61">
        <v>201.72</v>
      </c>
      <c r="D48" s="61">
        <v>154.9</v>
      </c>
      <c r="E48" s="61">
        <v>306.85000000000002</v>
      </c>
      <c r="F48" s="61">
        <v>275.89</v>
      </c>
      <c r="G48" s="61">
        <v>289.43</v>
      </c>
      <c r="H48" s="61">
        <v>581.51</v>
      </c>
      <c r="I48" s="61">
        <v>548.03</v>
      </c>
      <c r="J48" s="61">
        <v>853.87</v>
      </c>
      <c r="K48" s="61">
        <v>915.24</v>
      </c>
      <c r="L48" s="82">
        <v>2181.59</v>
      </c>
      <c r="M48" s="42">
        <f t="shared" si="23"/>
        <v>1.3836261527031162</v>
      </c>
      <c r="O48" s="361">
        <f t="shared" si="24"/>
        <v>3.0076354444367156E-3</v>
      </c>
      <c r="P48" s="362">
        <f t="shared" si="25"/>
        <v>2.2435176695135613E-3</v>
      </c>
      <c r="Q48" s="362">
        <f t="shared" si="26"/>
        <v>5.800830423062466E-3</v>
      </c>
      <c r="R48" s="363">
        <f t="shared" si="27"/>
        <v>1.3689719479318897E-2</v>
      </c>
      <c r="T48" s="97">
        <v>86.88900000000001</v>
      </c>
      <c r="U48" s="61">
        <v>59.143000000000001</v>
      </c>
      <c r="V48" s="61">
        <v>48.05</v>
      </c>
      <c r="W48" s="61">
        <v>79.256</v>
      </c>
      <c r="X48" s="61">
        <v>76.64</v>
      </c>
      <c r="Y48" s="61">
        <v>85.914000000000001</v>
      </c>
      <c r="Z48" s="61">
        <v>162.50299999999999</v>
      </c>
      <c r="AA48" s="61">
        <v>160.833</v>
      </c>
      <c r="AB48" s="61">
        <v>269.51</v>
      </c>
      <c r="AC48" s="61">
        <v>246.39099999999999</v>
      </c>
      <c r="AD48" s="82">
        <v>553.64499999999998</v>
      </c>
      <c r="AE48" s="42">
        <f t="shared" si="21"/>
        <v>1.247017951142696</v>
      </c>
      <c r="AG48" s="361">
        <f t="shared" si="28"/>
        <v>3.9948952660107187E-3</v>
      </c>
      <c r="AH48" s="362">
        <f t="shared" si="29"/>
        <v>2.9464473572976394E-3</v>
      </c>
      <c r="AI48" s="362">
        <f t="shared" si="30"/>
        <v>6.7507553642381975E-3</v>
      </c>
      <c r="AJ48" s="363">
        <f t="shared" si="31"/>
        <v>1.5019178278998492E-2</v>
      </c>
      <c r="AL48" s="102">
        <f t="shared" si="22"/>
        <v>2.8915770907517722</v>
      </c>
      <c r="AM48" s="74">
        <f t="shared" si="22"/>
        <v>2.9319353559389256</v>
      </c>
      <c r="AN48" s="74">
        <f t="shared" si="22"/>
        <v>3.1020012911555837</v>
      </c>
      <c r="AO48" s="74">
        <f t="shared" si="22"/>
        <v>2.5828906631904838</v>
      </c>
      <c r="AP48" s="74">
        <f t="shared" si="22"/>
        <v>2.777918735728008</v>
      </c>
      <c r="AQ48" s="74">
        <f t="shared" si="22"/>
        <v>2.968386138271776</v>
      </c>
      <c r="AR48" s="74">
        <f t="shared" si="22"/>
        <v>2.794500524496569</v>
      </c>
      <c r="AS48" s="74">
        <f t="shared" si="22"/>
        <v>2.9347480977318763</v>
      </c>
      <c r="AT48" s="74">
        <f t="shared" si="22"/>
        <v>3.1563352735193879</v>
      </c>
      <c r="AU48" s="74">
        <f t="shared" si="22"/>
        <v>2.6920916917966871</v>
      </c>
      <c r="AV48" s="103">
        <f t="shared" si="22"/>
        <v>2.5378049954391062</v>
      </c>
      <c r="AW48" s="42">
        <f t="shared" si="32"/>
        <v>-5.7311085215901683E-2</v>
      </c>
    </row>
    <row r="49" spans="1:49" ht="20.100000000000001" customHeight="1">
      <c r="A49" s="88" t="s">
        <v>160</v>
      </c>
      <c r="B49" s="90">
        <v>37.14</v>
      </c>
      <c r="C49" s="61">
        <v>194.09</v>
      </c>
      <c r="D49" s="61">
        <v>330.93</v>
      </c>
      <c r="E49" s="61">
        <v>372.56</v>
      </c>
      <c r="F49" s="61">
        <v>582.91000000000008</v>
      </c>
      <c r="G49" s="61">
        <v>400.27000000000004</v>
      </c>
      <c r="H49" s="61">
        <v>1075.67</v>
      </c>
      <c r="I49" s="61">
        <v>820.81999999999994</v>
      </c>
      <c r="J49" s="61">
        <v>1049.92</v>
      </c>
      <c r="K49" s="61">
        <v>1679.03</v>
      </c>
      <c r="L49" s="82">
        <v>1516.6699999999998</v>
      </c>
      <c r="M49" s="42">
        <f t="shared" si="23"/>
        <v>-9.6698689124077669E-2</v>
      </c>
      <c r="O49" s="361">
        <f t="shared" si="24"/>
        <v>3.7173809579812842E-4</v>
      </c>
      <c r="P49" s="362">
        <f t="shared" si="25"/>
        <v>3.1026943218608761E-3</v>
      </c>
      <c r="Q49" s="362">
        <f t="shared" si="26"/>
        <v>1.0641764242422285E-2</v>
      </c>
      <c r="R49" s="363">
        <f t="shared" si="27"/>
        <v>9.5172726510016036E-3</v>
      </c>
      <c r="T49" s="97">
        <v>12.801000000000002</v>
      </c>
      <c r="U49" s="61">
        <v>52.966999999999999</v>
      </c>
      <c r="V49" s="61">
        <v>84.74799999999999</v>
      </c>
      <c r="W49" s="61">
        <v>100.92999999999999</v>
      </c>
      <c r="X49" s="61">
        <v>165.23400000000001</v>
      </c>
      <c r="Y49" s="61">
        <v>107.393</v>
      </c>
      <c r="Z49" s="61">
        <v>281.90100000000001</v>
      </c>
      <c r="AA49" s="61">
        <v>237.13299999999998</v>
      </c>
      <c r="AB49" s="61">
        <v>275.79600000000005</v>
      </c>
      <c r="AC49" s="61">
        <v>429.12699999999995</v>
      </c>
      <c r="AD49" s="82">
        <v>399.41199999999998</v>
      </c>
      <c r="AE49" s="42">
        <f t="shared" si="21"/>
        <v>-6.9245235093573651E-2</v>
      </c>
      <c r="AG49" s="361">
        <f t="shared" si="28"/>
        <v>5.8855153471904626E-4</v>
      </c>
      <c r="AH49" s="362">
        <f t="shared" si="29"/>
        <v>3.6830763442775964E-3</v>
      </c>
      <c r="AI49" s="362">
        <f t="shared" si="30"/>
        <v>1.1757456226848564E-2</v>
      </c>
      <c r="AJ49" s="363">
        <f t="shared" si="31"/>
        <v>1.0835174226754229E-2</v>
      </c>
      <c r="AL49" s="102">
        <f t="shared" si="22"/>
        <v>3.4466882067851379</v>
      </c>
      <c r="AM49" s="74">
        <f t="shared" si="22"/>
        <v>2.7289917048791796</v>
      </c>
      <c r="AN49" s="74">
        <f t="shared" si="22"/>
        <v>2.5609041186957966</v>
      </c>
      <c r="AO49" s="74">
        <f t="shared" si="22"/>
        <v>2.709093837234271</v>
      </c>
      <c r="AP49" s="74">
        <f t="shared" si="22"/>
        <v>2.8346399958827262</v>
      </c>
      <c r="AQ49" s="74">
        <f t="shared" si="22"/>
        <v>2.6830139655732377</v>
      </c>
      <c r="AR49" s="74">
        <f t="shared" si="22"/>
        <v>2.6207015162642815</v>
      </c>
      <c r="AS49" s="74">
        <f t="shared" si="22"/>
        <v>2.8889768767817547</v>
      </c>
      <c r="AT49" s="74">
        <f t="shared" si="22"/>
        <v>2.626828710758915</v>
      </c>
      <c r="AU49" s="74">
        <f t="shared" si="22"/>
        <v>2.555803052953193</v>
      </c>
      <c r="AV49" s="103">
        <f t="shared" si="22"/>
        <v>2.6334799264177446</v>
      </c>
      <c r="AW49" s="42">
        <f t="shared" si="32"/>
        <v>3.0392354909662217E-2</v>
      </c>
    </row>
    <row r="50" spans="1:49" ht="20.100000000000001" customHeight="1">
      <c r="A50" s="88" t="s">
        <v>148</v>
      </c>
      <c r="B50" s="90">
        <v>2090.25</v>
      </c>
      <c r="C50" s="61">
        <v>2159.66</v>
      </c>
      <c r="D50" s="61">
        <v>1888.72</v>
      </c>
      <c r="E50" s="61">
        <v>1400.1399999999999</v>
      </c>
      <c r="F50" s="61">
        <v>1552.95</v>
      </c>
      <c r="G50" s="61">
        <v>1580.83</v>
      </c>
      <c r="H50" s="61">
        <v>1524.24</v>
      </c>
      <c r="I50" s="61">
        <v>1602.6000000000001</v>
      </c>
      <c r="J50" s="61">
        <v>1783.3899999999999</v>
      </c>
      <c r="K50" s="61">
        <v>2696.39</v>
      </c>
      <c r="L50" s="82">
        <v>1425</v>
      </c>
      <c r="M50" s="42">
        <f t="shared" si="23"/>
        <v>-0.47151561903137157</v>
      </c>
      <c r="O50" s="361">
        <f t="shared" si="24"/>
        <v>2.0921528129834086E-2</v>
      </c>
      <c r="P50" s="362">
        <f t="shared" si="25"/>
        <v>1.2253809340763304E-2</v>
      </c>
      <c r="Q50" s="362">
        <f t="shared" si="26"/>
        <v>1.7089835610813998E-2</v>
      </c>
      <c r="R50" s="363">
        <f t="shared" si="27"/>
        <v>8.942033222571347E-3</v>
      </c>
      <c r="T50" s="97">
        <v>445.79899999999998</v>
      </c>
      <c r="U50" s="61">
        <v>501.78099999999995</v>
      </c>
      <c r="V50" s="61">
        <v>414.99399999999997</v>
      </c>
      <c r="W50" s="61">
        <v>327.87599999999998</v>
      </c>
      <c r="X50" s="61">
        <v>362.63499999999999</v>
      </c>
      <c r="Y50" s="61">
        <v>361.791</v>
      </c>
      <c r="Z50" s="61">
        <v>376.75299999999999</v>
      </c>
      <c r="AA50" s="61">
        <v>467.846</v>
      </c>
      <c r="AB50" s="61">
        <v>483.85300000000001</v>
      </c>
      <c r="AC50" s="61">
        <v>666.05400000000009</v>
      </c>
      <c r="AD50" s="82">
        <v>382.61400000000003</v>
      </c>
      <c r="AE50" s="42">
        <f t="shared" si="21"/>
        <v>-0.4255510814438469</v>
      </c>
      <c r="AG50" s="361">
        <f t="shared" si="28"/>
        <v>2.0496499150551992E-2</v>
      </c>
      <c r="AH50" s="362">
        <f t="shared" si="29"/>
        <v>1.2407734895873435E-2</v>
      </c>
      <c r="AI50" s="362">
        <f t="shared" si="30"/>
        <v>1.8248911743417206E-2</v>
      </c>
      <c r="AJ50" s="363">
        <f t="shared" si="31"/>
        <v>1.0379481216376432E-2</v>
      </c>
      <c r="AL50" s="102">
        <f t="shared" si="22"/>
        <v>2.132754455208707</v>
      </c>
      <c r="AM50" s="74">
        <f t="shared" si="22"/>
        <v>2.323425909633924</v>
      </c>
      <c r="AN50" s="74">
        <f t="shared" si="22"/>
        <v>2.1972235164555887</v>
      </c>
      <c r="AO50" s="74">
        <f t="shared" si="22"/>
        <v>2.3417372548459441</v>
      </c>
      <c r="AP50" s="74">
        <f t="shared" si="22"/>
        <v>2.3351363533919316</v>
      </c>
      <c r="AQ50" s="74">
        <f t="shared" si="22"/>
        <v>2.2886142089914792</v>
      </c>
      <c r="AR50" s="74">
        <f t="shared" si="22"/>
        <v>2.4717432950191571</v>
      </c>
      <c r="AS50" s="74">
        <f t="shared" si="22"/>
        <v>2.9192936478222888</v>
      </c>
      <c r="AT50" s="74">
        <f t="shared" si="22"/>
        <v>2.7131081816091829</v>
      </c>
      <c r="AU50" s="74">
        <f t="shared" si="22"/>
        <v>2.4701693746082727</v>
      </c>
      <c r="AV50" s="103">
        <f t="shared" si="22"/>
        <v>2.6850105263157897</v>
      </c>
      <c r="AW50" s="42">
        <f t="shared" si="32"/>
        <v>8.6974259302193491E-2</v>
      </c>
    </row>
    <row r="51" spans="1:49" ht="20.100000000000001" customHeight="1">
      <c r="A51" s="88" t="s">
        <v>157</v>
      </c>
      <c r="B51" s="90">
        <v>174.71</v>
      </c>
      <c r="C51" s="61">
        <v>412.97</v>
      </c>
      <c r="D51" s="61">
        <v>631.23</v>
      </c>
      <c r="E51" s="61">
        <v>445.98</v>
      </c>
      <c r="F51" s="61">
        <v>438.48</v>
      </c>
      <c r="G51" s="61">
        <v>412.06</v>
      </c>
      <c r="H51" s="61">
        <v>854.01</v>
      </c>
      <c r="I51" s="61">
        <v>1406.67</v>
      </c>
      <c r="J51" s="61">
        <v>1378.5</v>
      </c>
      <c r="K51" s="61">
        <v>574.33000000000004</v>
      </c>
      <c r="L51" s="82">
        <v>1174.53</v>
      </c>
      <c r="M51" s="42">
        <f t="shared" si="23"/>
        <v>1.0450437901554854</v>
      </c>
      <c r="O51" s="361">
        <f t="shared" si="24"/>
        <v>1.7486904339496774E-3</v>
      </c>
      <c r="P51" s="362">
        <f t="shared" si="25"/>
        <v>3.1940845485946795E-3</v>
      </c>
      <c r="Q51" s="362">
        <f t="shared" si="26"/>
        <v>3.6401282033974329E-3</v>
      </c>
      <c r="R51" s="363">
        <f t="shared" si="27"/>
        <v>7.370306162039807E-3</v>
      </c>
      <c r="T51" s="97">
        <v>45.933</v>
      </c>
      <c r="U51" s="61">
        <v>100.37100000000001</v>
      </c>
      <c r="V51" s="61">
        <v>143.506</v>
      </c>
      <c r="W51" s="61">
        <v>107.279</v>
      </c>
      <c r="X51" s="61">
        <v>112.292</v>
      </c>
      <c r="Y51" s="61">
        <v>106.95099999999999</v>
      </c>
      <c r="Z51" s="61">
        <v>211.35999999999999</v>
      </c>
      <c r="AA51" s="61">
        <v>345.73699999999997</v>
      </c>
      <c r="AB51" s="61">
        <v>320.577</v>
      </c>
      <c r="AC51" s="61">
        <v>145.41399999999999</v>
      </c>
      <c r="AD51" s="82">
        <v>290.63299999999998</v>
      </c>
      <c r="AE51" s="42">
        <f t="shared" si="21"/>
        <v>0.99865900119658357</v>
      </c>
      <c r="AG51" s="361">
        <f t="shared" si="28"/>
        <v>2.1118613892859893E-3</v>
      </c>
      <c r="AH51" s="362">
        <f t="shared" si="29"/>
        <v>3.6679178167742139E-3</v>
      </c>
      <c r="AI51" s="362">
        <f t="shared" si="30"/>
        <v>3.9841322959658964E-3</v>
      </c>
      <c r="AJ51" s="363">
        <f t="shared" si="31"/>
        <v>7.8842378071872204E-3</v>
      </c>
      <c r="AL51" s="102">
        <f t="shared" si="22"/>
        <v>2.6290996508499798</v>
      </c>
      <c r="AM51" s="74">
        <f t="shared" si="22"/>
        <v>2.430467104148001</v>
      </c>
      <c r="AN51" s="74">
        <f t="shared" si="22"/>
        <v>2.2734344058425613</v>
      </c>
      <c r="AO51" s="74">
        <f t="shared" si="22"/>
        <v>2.4054666128525941</v>
      </c>
      <c r="AP51" s="74">
        <f t="shared" si="22"/>
        <v>2.560937785075716</v>
      </c>
      <c r="AQ51" s="74">
        <f t="shared" si="22"/>
        <v>2.5955200698927339</v>
      </c>
      <c r="AR51" s="74">
        <f t="shared" si="22"/>
        <v>2.4749124717509159</v>
      </c>
      <c r="AS51" s="74">
        <f t="shared" si="22"/>
        <v>2.4578401472982288</v>
      </c>
      <c r="AT51" s="74">
        <f t="shared" si="22"/>
        <v>2.3255495103373232</v>
      </c>
      <c r="AU51" s="74">
        <f t="shared" si="22"/>
        <v>2.5318893319171898</v>
      </c>
      <c r="AV51" s="103">
        <f t="shared" si="22"/>
        <v>2.4744621252756422</v>
      </c>
      <c r="AW51" s="42">
        <f t="shared" si="32"/>
        <v>-2.2681562704031256E-2</v>
      </c>
    </row>
    <row r="52" spans="1:49" ht="20.100000000000001" customHeight="1">
      <c r="A52" s="88" t="s">
        <v>159</v>
      </c>
      <c r="B52" s="90">
        <v>85.37</v>
      </c>
      <c r="C52" s="61">
        <v>41.269999999999996</v>
      </c>
      <c r="D52" s="61">
        <v>121.01</v>
      </c>
      <c r="E52" s="61">
        <v>188.64</v>
      </c>
      <c r="F52" s="61">
        <v>235.76</v>
      </c>
      <c r="G52" s="61">
        <v>245.04</v>
      </c>
      <c r="H52" s="61">
        <v>221.70999999999998</v>
      </c>
      <c r="I52" s="61">
        <v>464</v>
      </c>
      <c r="J52" s="61">
        <v>503.07000000000005</v>
      </c>
      <c r="K52" s="61">
        <v>849.05</v>
      </c>
      <c r="L52" s="82">
        <v>866.74</v>
      </c>
      <c r="M52" s="42">
        <f t="shared" si="23"/>
        <v>2.0835050939285147E-2</v>
      </c>
      <c r="O52" s="361">
        <f t="shared" si="24"/>
        <v>8.5447714696516494E-4</v>
      </c>
      <c r="P52" s="362">
        <f t="shared" si="25"/>
        <v>1.8994284273834885E-3</v>
      </c>
      <c r="Q52" s="362">
        <f t="shared" si="26"/>
        <v>5.3813153606717219E-3</v>
      </c>
      <c r="R52" s="363">
        <f t="shared" si="27"/>
        <v>5.4388897370747299E-3</v>
      </c>
      <c r="T52" s="97">
        <v>26.496000000000002</v>
      </c>
      <c r="U52" s="61">
        <v>7.984</v>
      </c>
      <c r="V52" s="61">
        <v>27.39</v>
      </c>
      <c r="W52" s="61">
        <v>44.738999999999997</v>
      </c>
      <c r="X52" s="61">
        <v>64.605999999999995</v>
      </c>
      <c r="Y52" s="61">
        <v>67.066000000000003</v>
      </c>
      <c r="Z52" s="61">
        <v>58.360999999999997</v>
      </c>
      <c r="AA52" s="61">
        <v>104.762</v>
      </c>
      <c r="AB52" s="61">
        <v>124.33499999999999</v>
      </c>
      <c r="AC52" s="61">
        <v>205.55199999999999</v>
      </c>
      <c r="AD52" s="82">
        <v>229.10999999999999</v>
      </c>
      <c r="AE52" s="42">
        <f t="shared" si="21"/>
        <v>0.11460846890324586</v>
      </c>
      <c r="AG52" s="361">
        <f t="shared" si="28"/>
        <v>1.2182065044852627E-3</v>
      </c>
      <c r="AH52" s="362">
        <f t="shared" si="29"/>
        <v>2.3000493338050086E-3</v>
      </c>
      <c r="AI52" s="362">
        <f t="shared" si="30"/>
        <v>5.6318261082177919E-3</v>
      </c>
      <c r="AJ52" s="363">
        <f t="shared" si="31"/>
        <v>6.2152533401391586E-3</v>
      </c>
      <c r="AL52" s="102">
        <f t="shared" si="22"/>
        <v>3.1036663933466091</v>
      </c>
      <c r="AM52" s="74">
        <f t="shared" si="22"/>
        <v>1.9345771747031746</v>
      </c>
      <c r="AN52" s="74">
        <f t="shared" si="22"/>
        <v>2.2634493017106023</v>
      </c>
      <c r="AO52" s="74">
        <f t="shared" si="22"/>
        <v>2.3716603053435117</v>
      </c>
      <c r="AP52" s="74">
        <f t="shared" si="22"/>
        <v>2.740329148286393</v>
      </c>
      <c r="AQ52" s="74">
        <f t="shared" si="22"/>
        <v>2.7369409076069218</v>
      </c>
      <c r="AR52" s="74">
        <f t="shared" si="22"/>
        <v>2.6323124802670157</v>
      </c>
      <c r="AS52" s="74">
        <f t="shared" si="22"/>
        <v>2.2578017241379311</v>
      </c>
      <c r="AT52" s="74">
        <f t="shared" si="22"/>
        <v>2.4715248374977632</v>
      </c>
      <c r="AU52" s="74">
        <f t="shared" si="22"/>
        <v>2.4209646075025031</v>
      </c>
      <c r="AV52" s="103">
        <f t="shared" si="22"/>
        <v>2.6433532547246004</v>
      </c>
      <c r="AW52" s="42">
        <f t="shared" si="32"/>
        <v>9.1859520181716392E-2</v>
      </c>
    </row>
    <row r="53" spans="1:49" ht="20.100000000000001" customHeight="1">
      <c r="A53" s="88" t="s">
        <v>156</v>
      </c>
      <c r="B53" s="90">
        <v>274.5</v>
      </c>
      <c r="C53" s="61">
        <v>89.67</v>
      </c>
      <c r="D53" s="61">
        <v>79.02</v>
      </c>
      <c r="E53" s="61">
        <v>257.14</v>
      </c>
      <c r="F53" s="61">
        <v>276.76</v>
      </c>
      <c r="G53" s="61">
        <v>189.26</v>
      </c>
      <c r="H53" s="61">
        <v>276.27</v>
      </c>
      <c r="I53" s="61">
        <v>227.98999999999998</v>
      </c>
      <c r="J53" s="61">
        <v>742.63</v>
      </c>
      <c r="K53" s="61">
        <v>1009.37</v>
      </c>
      <c r="L53" s="82">
        <v>815.31999999999994</v>
      </c>
      <c r="M53" s="42">
        <f t="shared" si="23"/>
        <v>-0.19224863033377262</v>
      </c>
      <c r="O53" s="361">
        <f t="shared" si="24"/>
        <v>2.7474988502042613E-3</v>
      </c>
      <c r="P53" s="362">
        <f t="shared" si="25"/>
        <v>1.4670495599355168E-3</v>
      </c>
      <c r="Q53" s="362">
        <f t="shared" si="26"/>
        <v>6.397430405277918E-3</v>
      </c>
      <c r="R53" s="363">
        <f t="shared" si="27"/>
        <v>5.1162235277381549E-3</v>
      </c>
      <c r="T53" s="97">
        <v>62.742000000000004</v>
      </c>
      <c r="U53" s="61">
        <v>24.869</v>
      </c>
      <c r="V53" s="61">
        <v>21.93</v>
      </c>
      <c r="W53" s="61">
        <v>56.2</v>
      </c>
      <c r="X53" s="61">
        <v>58.315000000000005</v>
      </c>
      <c r="Y53" s="61">
        <v>46.064</v>
      </c>
      <c r="Z53" s="61">
        <v>68.567999999999998</v>
      </c>
      <c r="AA53" s="61">
        <v>53.741</v>
      </c>
      <c r="AB53" s="61">
        <v>168.75699999999998</v>
      </c>
      <c r="AC53" s="61">
        <v>247.32899999999998</v>
      </c>
      <c r="AD53" s="82">
        <v>197.29599999999999</v>
      </c>
      <c r="AE53" s="42">
        <f t="shared" si="21"/>
        <v>-0.20229330163466472</v>
      </c>
      <c r="AG53" s="361">
        <f t="shared" si="28"/>
        <v>2.8846887267668462E-3</v>
      </c>
      <c r="AH53" s="362">
        <f t="shared" si="29"/>
        <v>1.5797792102167105E-3</v>
      </c>
      <c r="AI53" s="362">
        <f t="shared" si="30"/>
        <v>6.7764552012113633E-3</v>
      </c>
      <c r="AJ53" s="363">
        <f t="shared" si="31"/>
        <v>5.3522090829562019E-3</v>
      </c>
      <c r="AL53" s="102">
        <f t="shared" si="22"/>
        <v>2.2856830601092897</v>
      </c>
      <c r="AM53" s="74">
        <f t="shared" si="22"/>
        <v>2.7733913237426115</v>
      </c>
      <c r="AN53" s="74">
        <f t="shared" si="22"/>
        <v>2.775246772968869</v>
      </c>
      <c r="AO53" s="74">
        <f t="shared" si="22"/>
        <v>2.1855798397759978</v>
      </c>
      <c r="AP53" s="74">
        <f t="shared" si="22"/>
        <v>2.1070602688249749</v>
      </c>
      <c r="AQ53" s="74">
        <f t="shared" si="22"/>
        <v>2.4339004544013529</v>
      </c>
      <c r="AR53" s="74">
        <f t="shared" si="22"/>
        <v>2.4819198610055384</v>
      </c>
      <c r="AS53" s="74">
        <f t="shared" si="22"/>
        <v>2.3571647879292952</v>
      </c>
      <c r="AT53" s="74">
        <f t="shared" si="22"/>
        <v>2.2724236833954996</v>
      </c>
      <c r="AU53" s="74">
        <f t="shared" si="22"/>
        <v>2.4503304041134566</v>
      </c>
      <c r="AV53" s="103">
        <f t="shared" si="22"/>
        <v>2.4198596869940641</v>
      </c>
      <c r="AW53" s="42">
        <f t="shared" si="32"/>
        <v>-1.2435350378969407E-2</v>
      </c>
    </row>
    <row r="54" spans="1:49" ht="20.100000000000001" customHeight="1">
      <c r="A54" s="88" t="s">
        <v>158</v>
      </c>
      <c r="B54" s="90">
        <v>240.75</v>
      </c>
      <c r="C54" s="61">
        <v>289.08000000000004</v>
      </c>
      <c r="D54" s="61">
        <v>386.89</v>
      </c>
      <c r="E54" s="61">
        <v>185.66</v>
      </c>
      <c r="F54" s="61">
        <v>358.28999999999996</v>
      </c>
      <c r="G54" s="61">
        <v>352.11</v>
      </c>
      <c r="H54" s="61">
        <v>555.77</v>
      </c>
      <c r="I54" s="61">
        <v>329.96999999999997</v>
      </c>
      <c r="J54" s="61">
        <v>543.54999999999995</v>
      </c>
      <c r="K54" s="61">
        <v>679.06999999999994</v>
      </c>
      <c r="L54" s="82">
        <v>516.91999999999996</v>
      </c>
      <c r="M54" s="42">
        <f t="shared" si="23"/>
        <v>-0.23878245247176283</v>
      </c>
      <c r="O54" s="361">
        <f t="shared" si="24"/>
        <v>2.4096916145234094E-3</v>
      </c>
      <c r="P54" s="362">
        <f t="shared" si="25"/>
        <v>2.7293819113858968E-3</v>
      </c>
      <c r="Q54" s="362">
        <f t="shared" si="26"/>
        <v>4.3039748212370839E-3</v>
      </c>
      <c r="R54" s="363">
        <f t="shared" si="27"/>
        <v>3.2437303953765481E-3</v>
      </c>
      <c r="T54" s="97">
        <v>51.165999999999997</v>
      </c>
      <c r="U54" s="61">
        <v>63.526000000000003</v>
      </c>
      <c r="V54" s="61">
        <v>83.647999999999996</v>
      </c>
      <c r="W54" s="61">
        <v>43.84</v>
      </c>
      <c r="X54" s="61">
        <v>83.530999999999992</v>
      </c>
      <c r="Y54" s="61">
        <v>87.169000000000011</v>
      </c>
      <c r="Z54" s="61">
        <v>129.43</v>
      </c>
      <c r="AA54" s="61">
        <v>79.363</v>
      </c>
      <c r="AB54" s="61">
        <v>143.58500000000001</v>
      </c>
      <c r="AC54" s="61">
        <v>191.84899999999999</v>
      </c>
      <c r="AD54" s="82">
        <v>148.261</v>
      </c>
      <c r="AE54" s="42">
        <f t="shared" si="21"/>
        <v>-0.22719951628624593</v>
      </c>
      <c r="AG54" s="361">
        <f t="shared" si="28"/>
        <v>2.3524590130016964E-3</v>
      </c>
      <c r="AH54" s="362">
        <f t="shared" si="29"/>
        <v>2.9894879727201383E-3</v>
      </c>
      <c r="AI54" s="362">
        <f t="shared" si="30"/>
        <v>5.2563838203251497E-3</v>
      </c>
      <c r="AJ54" s="363">
        <f t="shared" si="31"/>
        <v>4.0219967503049708E-3</v>
      </c>
      <c r="AL54" s="102">
        <f t="shared" si="22"/>
        <v>2.1252751817237798</v>
      </c>
      <c r="AM54" s="74">
        <f t="shared" si="22"/>
        <v>2.1975231769752317</v>
      </c>
      <c r="AN54" s="74">
        <f t="shared" si="22"/>
        <v>2.1620615678875135</v>
      </c>
      <c r="AO54" s="74">
        <f t="shared" si="22"/>
        <v>2.3613056124097813</v>
      </c>
      <c r="AP54" s="74">
        <f t="shared" si="22"/>
        <v>2.3313796086968659</v>
      </c>
      <c r="AQ54" s="74">
        <f t="shared" si="22"/>
        <v>2.475618414699952</v>
      </c>
      <c r="AR54" s="74">
        <f t="shared" si="22"/>
        <v>2.3288410673480038</v>
      </c>
      <c r="AS54" s="74">
        <f t="shared" si="22"/>
        <v>2.4051580446707281</v>
      </c>
      <c r="AT54" s="74">
        <f t="shared" si="22"/>
        <v>2.6416153067795056</v>
      </c>
      <c r="AU54" s="74">
        <f t="shared" si="22"/>
        <v>2.8251726626121023</v>
      </c>
      <c r="AV54" s="103">
        <f t="shared" si="22"/>
        <v>2.8681614176274861</v>
      </c>
      <c r="AW54" s="42">
        <f t="shared" si="32"/>
        <v>1.52163283980092E-2</v>
      </c>
    </row>
    <row r="55" spans="1:49" ht="20.100000000000001" customHeight="1">
      <c r="A55" s="88" t="s">
        <v>161</v>
      </c>
      <c r="B55" s="90">
        <v>62.79</v>
      </c>
      <c r="C55" s="61">
        <v>46.26</v>
      </c>
      <c r="D55" s="61">
        <v>47.07</v>
      </c>
      <c r="E55" s="61">
        <v>17.52</v>
      </c>
      <c r="F55" s="61">
        <v>140.88</v>
      </c>
      <c r="G55" s="61">
        <v>25.380000000000003</v>
      </c>
      <c r="H55" s="61">
        <v>34.870000000000005</v>
      </c>
      <c r="I55" s="61">
        <v>26.7</v>
      </c>
      <c r="J55" s="61">
        <v>79.460000000000008</v>
      </c>
      <c r="K55" s="61">
        <v>75.52</v>
      </c>
      <c r="L55" s="82">
        <v>226.98999999999998</v>
      </c>
      <c r="M55" s="42">
        <f t="shared" si="23"/>
        <v>2.0056938559322033</v>
      </c>
      <c r="O55" s="361">
        <f t="shared" si="24"/>
        <v>6.2847159491557581E-4</v>
      </c>
      <c r="P55" s="362">
        <f t="shared" si="25"/>
        <v>1.9673315983918113E-4</v>
      </c>
      <c r="Q55" s="362">
        <f t="shared" si="26"/>
        <v>4.7864900304802829E-4</v>
      </c>
      <c r="R55" s="363">
        <f t="shared" si="27"/>
        <v>1.4243874534676983E-3</v>
      </c>
      <c r="T55" s="97">
        <v>14.074999999999999</v>
      </c>
      <c r="U55" s="61">
        <v>10.120999999999999</v>
      </c>
      <c r="V55" s="61">
        <v>9.8290000000000006</v>
      </c>
      <c r="W55" s="61">
        <v>4.5199999999999996</v>
      </c>
      <c r="X55" s="61">
        <v>31.222000000000001</v>
      </c>
      <c r="Y55" s="61">
        <v>10.429</v>
      </c>
      <c r="Z55" s="61">
        <v>12.904</v>
      </c>
      <c r="AA55" s="61">
        <v>11.315999999999999</v>
      </c>
      <c r="AB55" s="61">
        <v>19.169</v>
      </c>
      <c r="AC55" s="61">
        <v>19.146999999999998</v>
      </c>
      <c r="AD55" s="82">
        <v>66.923000000000002</v>
      </c>
      <c r="AE55" s="42">
        <f t="shared" si="21"/>
        <v>2.4952211834752185</v>
      </c>
      <c r="AG55" s="361">
        <f t="shared" si="28"/>
        <v>6.4712622851109864E-4</v>
      </c>
      <c r="AH55" s="362">
        <f t="shared" si="29"/>
        <v>3.5766579939540801E-4</v>
      </c>
      <c r="AI55" s="362">
        <f t="shared" si="30"/>
        <v>5.2459997710577395E-4</v>
      </c>
      <c r="AJ55" s="363">
        <f t="shared" si="31"/>
        <v>1.8154746596924314E-3</v>
      </c>
      <c r="AL55" s="102">
        <f t="shared" si="22"/>
        <v>2.2415989807294152</v>
      </c>
      <c r="AM55" s="74">
        <f t="shared" si="22"/>
        <v>2.1878512753999133</v>
      </c>
      <c r="AN55" s="74">
        <f t="shared" si="22"/>
        <v>2.0881665604418953</v>
      </c>
      <c r="AO55" s="74">
        <f t="shared" si="22"/>
        <v>2.5799086757990866</v>
      </c>
      <c r="AP55" s="74">
        <f t="shared" si="22"/>
        <v>2.2162123793299262</v>
      </c>
      <c r="AQ55" s="74">
        <f t="shared" si="22"/>
        <v>4.109141055949566</v>
      </c>
      <c r="AR55" s="74">
        <f t="shared" si="22"/>
        <v>3.7006022368798392</v>
      </c>
      <c r="AS55" s="74">
        <f t="shared" si="22"/>
        <v>4.238202247191011</v>
      </c>
      <c r="AT55" s="74">
        <f t="shared" si="22"/>
        <v>2.4124087591240877</v>
      </c>
      <c r="AU55" s="74">
        <f t="shared" si="22"/>
        <v>2.5353548728813555</v>
      </c>
      <c r="AV55" s="103">
        <f t="shared" si="22"/>
        <v>2.9482796598969117</v>
      </c>
      <c r="AW55" s="42">
        <f t="shared" si="32"/>
        <v>0.16286666274306577</v>
      </c>
    </row>
    <row r="56" spans="1:49" ht="20.100000000000001" customHeight="1">
      <c r="A56" s="88" t="s">
        <v>162</v>
      </c>
      <c r="B56" s="90"/>
      <c r="C56" s="61">
        <v>25.8</v>
      </c>
      <c r="D56" s="61">
        <v>28.89</v>
      </c>
      <c r="E56" s="61">
        <v>27.990000000000002</v>
      </c>
      <c r="F56" s="61">
        <v>87.330000000000013</v>
      </c>
      <c r="G56" s="61">
        <v>72.67</v>
      </c>
      <c r="H56" s="61">
        <v>45.09</v>
      </c>
      <c r="I56" s="61">
        <v>53.83</v>
      </c>
      <c r="J56" s="61">
        <v>136.38999999999999</v>
      </c>
      <c r="K56" s="61">
        <v>306.15999999999997</v>
      </c>
      <c r="L56" s="82">
        <v>143.76</v>
      </c>
      <c r="M56" s="42">
        <f t="shared" si="23"/>
        <v>-0.53044159916383593</v>
      </c>
      <c r="O56" s="361">
        <f t="shared" si="24"/>
        <v>0</v>
      </c>
      <c r="P56" s="362">
        <f t="shared" si="25"/>
        <v>5.6330176223456626E-4</v>
      </c>
      <c r="Q56" s="362">
        <f t="shared" si="26"/>
        <v>1.940455227399157E-3</v>
      </c>
      <c r="R56" s="363">
        <f t="shared" si="27"/>
        <v>9.0210996215919781E-4</v>
      </c>
      <c r="T56" s="97"/>
      <c r="U56" s="61">
        <v>2.5720000000000001</v>
      </c>
      <c r="V56" s="61">
        <v>2.4329999999999998</v>
      </c>
      <c r="W56" s="61">
        <v>2.52</v>
      </c>
      <c r="X56" s="61">
        <v>8.51</v>
      </c>
      <c r="Y56" s="61">
        <v>6.22</v>
      </c>
      <c r="Z56" s="61">
        <v>11.324999999999999</v>
      </c>
      <c r="AA56" s="61">
        <v>19.224</v>
      </c>
      <c r="AB56" s="61">
        <v>39.503999999999998</v>
      </c>
      <c r="AC56" s="61">
        <v>100.682</v>
      </c>
      <c r="AD56" s="82">
        <v>51.041000000000004</v>
      </c>
      <c r="AE56" s="42">
        <f t="shared" si="21"/>
        <v>-0.49304741661866069</v>
      </c>
      <c r="AG56" s="361">
        <f t="shared" si="28"/>
        <v>0</v>
      </c>
      <c r="AH56" s="362">
        <f t="shared" si="29"/>
        <v>2.1331683500234324E-4</v>
      </c>
      <c r="AI56" s="362">
        <f t="shared" si="30"/>
        <v>2.7585404969427867E-3</v>
      </c>
      <c r="AJ56" s="363">
        <f t="shared" si="31"/>
        <v>1.3846307264372697E-3</v>
      </c>
      <c r="AL56" s="102"/>
      <c r="AM56" s="74">
        <f t="shared" si="22"/>
        <v>0.99689922480620152</v>
      </c>
      <c r="AN56" s="74">
        <f t="shared" si="22"/>
        <v>0.8421599169262719</v>
      </c>
      <c r="AO56" s="74">
        <f t="shared" si="22"/>
        <v>0.90032154340836001</v>
      </c>
      <c r="AP56" s="74">
        <f t="shared" si="22"/>
        <v>0.97446467422420691</v>
      </c>
      <c r="AQ56" s="74">
        <f t="shared" si="22"/>
        <v>0.85592404018164303</v>
      </c>
      <c r="AR56" s="74">
        <f t="shared" si="22"/>
        <v>2.5116433799068529</v>
      </c>
      <c r="AS56" s="74">
        <f t="shared" si="22"/>
        <v>3.5712428014118522</v>
      </c>
      <c r="AT56" s="74">
        <f t="shared" si="22"/>
        <v>2.8964000293276637</v>
      </c>
      <c r="AU56" s="74">
        <f t="shared" si="22"/>
        <v>3.2885419388555008</v>
      </c>
      <c r="AV56" s="103">
        <f t="shared" si="22"/>
        <v>3.550431274346133</v>
      </c>
      <c r="AW56" s="42">
        <f t="shared" si="32"/>
        <v>7.9636915192201133E-2</v>
      </c>
    </row>
    <row r="57" spans="1:49" ht="20.100000000000001" customHeight="1">
      <c r="A57" s="88" t="s">
        <v>150</v>
      </c>
      <c r="B57" s="90">
        <v>104.76</v>
      </c>
      <c r="C57" s="61">
        <v>121.5</v>
      </c>
      <c r="D57" s="61">
        <v>77.150000000000006</v>
      </c>
      <c r="E57" s="61">
        <v>52.83</v>
      </c>
      <c r="F57" s="61">
        <v>55.3</v>
      </c>
      <c r="G57" s="61">
        <v>6.7099999999999991</v>
      </c>
      <c r="H57" s="61">
        <v>40.74</v>
      </c>
      <c r="I57" s="61">
        <v>18.28</v>
      </c>
      <c r="J57" s="61">
        <v>299.45999999999998</v>
      </c>
      <c r="K57" s="61">
        <v>562.15</v>
      </c>
      <c r="L57" s="82">
        <v>76.06</v>
      </c>
      <c r="M57" s="42">
        <f t="shared" si="23"/>
        <v>-0.8646980343324735</v>
      </c>
      <c r="O57" s="361">
        <f t="shared" si="24"/>
        <v>1.048553659553364E-3</v>
      </c>
      <c r="P57" s="362">
        <f t="shared" si="25"/>
        <v>5.2012588751808708E-5</v>
      </c>
      <c r="Q57" s="362">
        <f t="shared" si="26"/>
        <v>3.5629308403528747E-3</v>
      </c>
      <c r="R57" s="363">
        <f t="shared" si="27"/>
        <v>4.7728494519914158E-4</v>
      </c>
      <c r="T57" s="97">
        <v>24.024999999999999</v>
      </c>
      <c r="U57" s="61">
        <v>26.006</v>
      </c>
      <c r="V57" s="61">
        <v>20.686999999999998</v>
      </c>
      <c r="W57" s="61">
        <v>12.581000000000001</v>
      </c>
      <c r="X57" s="61">
        <v>12.648</v>
      </c>
      <c r="Y57" s="61">
        <v>1.9849999999999999</v>
      </c>
      <c r="Z57" s="61">
        <v>10.952999999999999</v>
      </c>
      <c r="AA57" s="61">
        <v>5.0209999999999999</v>
      </c>
      <c r="AB57" s="61">
        <v>72.936999999999998</v>
      </c>
      <c r="AC57" s="61">
        <v>133.75200000000001</v>
      </c>
      <c r="AD57" s="82">
        <v>36.006</v>
      </c>
      <c r="AE57" s="42">
        <f t="shared" si="21"/>
        <v>-0.73080028709851075</v>
      </c>
      <c r="AG57" s="361">
        <f t="shared" si="28"/>
        <v>1.1045973456468309E-3</v>
      </c>
      <c r="AH57" s="362">
        <f t="shared" si="29"/>
        <v>6.8076192520844268E-5</v>
      </c>
      <c r="AI57" s="362">
        <f t="shared" si="30"/>
        <v>3.6646104422547393E-3</v>
      </c>
      <c r="AJ57" s="363">
        <f t="shared" si="31"/>
        <v>9.7676405117651157E-4</v>
      </c>
      <c r="AL57" s="102">
        <f t="shared" si="22"/>
        <v>2.293337151584574</v>
      </c>
      <c r="AM57" s="74">
        <f t="shared" si="22"/>
        <v>2.140411522633745</v>
      </c>
      <c r="AN57" s="74">
        <f t="shared" si="22"/>
        <v>2.6813998703823714</v>
      </c>
      <c r="AO57" s="74">
        <f t="shared" si="22"/>
        <v>2.3814120764717019</v>
      </c>
      <c r="AP57" s="74">
        <f t="shared" si="22"/>
        <v>2.2871609403254971</v>
      </c>
      <c r="AQ57" s="74">
        <f t="shared" si="22"/>
        <v>2.9582712369597619</v>
      </c>
      <c r="AR57" s="74">
        <f t="shared" si="22"/>
        <v>2.6885125184094254</v>
      </c>
      <c r="AS57" s="74">
        <f t="shared" si="22"/>
        <v>2.7467177242888403</v>
      </c>
      <c r="AT57" s="74">
        <f t="shared" si="22"/>
        <v>2.4356174447338543</v>
      </c>
      <c r="AU57" s="74">
        <f t="shared" si="22"/>
        <v>2.3792937827981859</v>
      </c>
      <c r="AV57" s="103">
        <f t="shared" si="22"/>
        <v>4.7338942939784374</v>
      </c>
      <c r="AW57" s="42">
        <f t="shared" si="32"/>
        <v>0.98962159620789081</v>
      </c>
    </row>
    <row r="58" spans="1:49" ht="20.100000000000001" customHeight="1">
      <c r="A58" s="88" t="s">
        <v>180</v>
      </c>
      <c r="B58" s="90">
        <v>23.08</v>
      </c>
      <c r="C58" s="61">
        <v>42.519999999999996</v>
      </c>
      <c r="D58" s="61">
        <v>60.25</v>
      </c>
      <c r="E58" s="61">
        <v>214.97</v>
      </c>
      <c r="F58" s="61">
        <v>158.84</v>
      </c>
      <c r="G58" s="61">
        <v>167.93</v>
      </c>
      <c r="H58" s="61">
        <v>272.83999999999997</v>
      </c>
      <c r="I58" s="61">
        <v>175.35</v>
      </c>
      <c r="J58" s="61">
        <v>276.75</v>
      </c>
      <c r="K58" s="61">
        <v>55.93</v>
      </c>
      <c r="L58" s="82">
        <v>103.17</v>
      </c>
      <c r="M58" s="42">
        <f t="shared" si="23"/>
        <v>0.84462721258716256</v>
      </c>
      <c r="O58" s="361">
        <f t="shared" si="24"/>
        <v>2.3101010368930543E-4</v>
      </c>
      <c r="P58" s="362">
        <f t="shared" si="25"/>
        <v>1.3017099894323753E-3</v>
      </c>
      <c r="Q58" s="362">
        <f t="shared" si="26"/>
        <v>3.5448674179656015E-4</v>
      </c>
      <c r="R58" s="363">
        <f t="shared" si="27"/>
        <v>6.4740320531416558E-4</v>
      </c>
      <c r="T58" s="97">
        <v>6.3140000000000001</v>
      </c>
      <c r="U58" s="61">
        <v>11</v>
      </c>
      <c r="V58" s="61">
        <v>14.573</v>
      </c>
      <c r="W58" s="61">
        <v>58.766000000000005</v>
      </c>
      <c r="X58" s="61">
        <v>47.096999999999994</v>
      </c>
      <c r="Y58" s="61">
        <v>42.526000000000003</v>
      </c>
      <c r="Z58" s="61">
        <v>60.199999999999996</v>
      </c>
      <c r="AA58" s="61">
        <v>40.295999999999999</v>
      </c>
      <c r="AB58" s="61">
        <v>72.631</v>
      </c>
      <c r="AC58" s="61">
        <v>22.652999999999999</v>
      </c>
      <c r="AD58" s="82">
        <v>33.468000000000004</v>
      </c>
      <c r="AE58" s="42">
        <f t="shared" si="21"/>
        <v>0.47742020924380901</v>
      </c>
      <c r="AG58" s="361">
        <f t="shared" si="28"/>
        <v>2.9029875714522751E-4</v>
      </c>
      <c r="AH58" s="362">
        <f t="shared" si="29"/>
        <v>1.4584423995674678E-3</v>
      </c>
      <c r="AI58" s="362">
        <f t="shared" si="30"/>
        <v>6.2065928246603111E-4</v>
      </c>
      <c r="AJ58" s="363">
        <f t="shared" si="31"/>
        <v>9.0791366063365812E-4</v>
      </c>
      <c r="AL58" s="102">
        <f t="shared" si="22"/>
        <v>2.735701906412479</v>
      </c>
      <c r="AM58" s="74">
        <f t="shared" si="22"/>
        <v>2.5870178739416749</v>
      </c>
      <c r="AN58" s="74">
        <f t="shared" si="22"/>
        <v>2.4187551867219916</v>
      </c>
      <c r="AO58" s="74">
        <f t="shared" si="22"/>
        <v>2.7336837698283483</v>
      </c>
      <c r="AP58" s="74">
        <f t="shared" si="22"/>
        <v>2.9650591790480982</v>
      </c>
      <c r="AQ58" s="74">
        <f t="shared" si="22"/>
        <v>2.5323646757577563</v>
      </c>
      <c r="AR58" s="74">
        <f t="shared" si="22"/>
        <v>2.2064213458437179</v>
      </c>
      <c r="AS58" s="74">
        <f t="shared" si="22"/>
        <v>2.2980325064157401</v>
      </c>
      <c r="AT58" s="74">
        <f t="shared" si="22"/>
        <v>2.6244263775971093</v>
      </c>
      <c r="AU58" s="74">
        <f t="shared" si="22"/>
        <v>4.0502413731450027</v>
      </c>
      <c r="AV58" s="103">
        <f t="shared" si="22"/>
        <v>3.2439662692643214</v>
      </c>
      <c r="AW58" s="42">
        <f t="shared" si="32"/>
        <v>-0.19906840842293075</v>
      </c>
    </row>
    <row r="59" spans="1:49" ht="20.100000000000001" customHeight="1">
      <c r="A59" s="88" t="s">
        <v>165</v>
      </c>
      <c r="B59" s="90">
        <v>59.959999999999994</v>
      </c>
      <c r="C59" s="61">
        <v>75.66</v>
      </c>
      <c r="D59" s="61">
        <v>84.88</v>
      </c>
      <c r="E59" s="61">
        <v>37.31</v>
      </c>
      <c r="F59" s="61">
        <v>474.07</v>
      </c>
      <c r="G59" s="61">
        <v>25.66</v>
      </c>
      <c r="H59" s="61">
        <v>23.43</v>
      </c>
      <c r="I59" s="61">
        <v>61.190000000000005</v>
      </c>
      <c r="J59" s="61">
        <v>39.35</v>
      </c>
      <c r="K59" s="61">
        <v>156.94999999999999</v>
      </c>
      <c r="L59" s="82">
        <v>111.72</v>
      </c>
      <c r="M59" s="42">
        <f t="shared" si="23"/>
        <v>-0.28818094934692573</v>
      </c>
      <c r="O59" s="361">
        <f t="shared" si="24"/>
        <v>6.0014583263478139E-4</v>
      </c>
      <c r="P59" s="362">
        <f t="shared" si="25"/>
        <v>1.989035808303147E-4</v>
      </c>
      <c r="Q59" s="362">
        <f t="shared" si="26"/>
        <v>9.9475583988861281E-4</v>
      </c>
      <c r="R59" s="363">
        <f t="shared" si="27"/>
        <v>7.0105540464959369E-4</v>
      </c>
      <c r="T59" s="97">
        <v>12.186</v>
      </c>
      <c r="U59" s="61">
        <v>13.823</v>
      </c>
      <c r="V59" s="61">
        <v>17.581999999999997</v>
      </c>
      <c r="W59" s="61">
        <v>8.4819999999999993</v>
      </c>
      <c r="X59" s="61">
        <v>99.757000000000005</v>
      </c>
      <c r="Y59" s="61">
        <v>5.0250000000000004</v>
      </c>
      <c r="Z59" s="61">
        <v>4.2469999999999999</v>
      </c>
      <c r="AA59" s="61">
        <v>13.444000000000001</v>
      </c>
      <c r="AB59" s="61">
        <v>9.15</v>
      </c>
      <c r="AC59" s="61">
        <v>109.96700000000001</v>
      </c>
      <c r="AD59" s="82">
        <v>25.78</v>
      </c>
      <c r="AE59" s="42">
        <f t="shared" si="21"/>
        <v>-0.76556603344639762</v>
      </c>
      <c r="AG59" s="361">
        <f t="shared" si="28"/>
        <v>5.6027568175035512E-4</v>
      </c>
      <c r="AH59" s="362">
        <f t="shared" si="29"/>
        <v>1.7233393824546219E-4</v>
      </c>
      <c r="AI59" s="362">
        <f t="shared" si="30"/>
        <v>3.0129360047208785E-3</v>
      </c>
      <c r="AJ59" s="363">
        <f t="shared" si="31"/>
        <v>6.9935503080960034E-4</v>
      </c>
      <c r="AL59" s="102">
        <f t="shared" si="22"/>
        <v>2.0323549032688462</v>
      </c>
      <c r="AM59" s="74">
        <f t="shared" si="22"/>
        <v>1.8269891620407086</v>
      </c>
      <c r="AN59" s="74">
        <f t="shared" si="22"/>
        <v>2.0713949104618283</v>
      </c>
      <c r="AO59" s="74">
        <f t="shared" si="22"/>
        <v>2.2733851514339314</v>
      </c>
      <c r="AP59" s="74">
        <f t="shared" si="22"/>
        <v>2.1042673022971292</v>
      </c>
      <c r="AQ59" s="74">
        <f t="shared" si="22"/>
        <v>1.9583008573655496</v>
      </c>
      <c r="AR59" s="74">
        <f t="shared" si="22"/>
        <v>1.8126333760136575</v>
      </c>
      <c r="AS59" s="74">
        <f t="shared" si="22"/>
        <v>2.197091027945743</v>
      </c>
      <c r="AT59" s="74">
        <f t="shared" si="22"/>
        <v>2.3252858958068616</v>
      </c>
      <c r="AU59" s="74">
        <f t="shared" si="22"/>
        <v>7.0064988849952226</v>
      </c>
      <c r="AV59" s="103">
        <f t="shared" si="22"/>
        <v>2.3075546007876833</v>
      </c>
      <c r="AW59" s="42">
        <f t="shared" si="32"/>
        <v>-0.67065511053895543</v>
      </c>
    </row>
    <row r="60" spans="1:49" ht="20.100000000000001" customHeight="1">
      <c r="A60" s="88" t="s">
        <v>163</v>
      </c>
      <c r="B60" s="90">
        <v>22.2</v>
      </c>
      <c r="C60" s="61">
        <v>30.1</v>
      </c>
      <c r="D60" s="61">
        <v>2.4300000000000002</v>
      </c>
      <c r="E60" s="61">
        <v>19.93</v>
      </c>
      <c r="F60" s="61">
        <v>37.19</v>
      </c>
      <c r="G60" s="61">
        <v>7.25</v>
      </c>
      <c r="H60" s="61">
        <v>7.77</v>
      </c>
      <c r="I60" s="61">
        <v>18.149999999999999</v>
      </c>
      <c r="J60" s="61">
        <v>27.520000000000003</v>
      </c>
      <c r="K60" s="61">
        <v>57.76</v>
      </c>
      <c r="L60" s="82">
        <v>72.150000000000006</v>
      </c>
      <c r="M60" s="42">
        <f t="shared" si="23"/>
        <v>0.24913434903047105</v>
      </c>
      <c r="O60" s="361">
        <f t="shared" si="24"/>
        <v>2.222020928034047E-4</v>
      </c>
      <c r="P60" s="362">
        <f t="shared" si="25"/>
        <v>5.6198400663280656E-5</v>
      </c>
      <c r="Q60" s="362">
        <f t="shared" si="26"/>
        <v>3.6608536038207248E-4</v>
      </c>
      <c r="R60" s="363">
        <f t="shared" si="27"/>
        <v>4.5274926105861251E-4</v>
      </c>
      <c r="T60" s="97">
        <v>5.5389999999999997</v>
      </c>
      <c r="U60" s="61">
        <v>9.0240000000000009</v>
      </c>
      <c r="V60" s="61">
        <v>1.4040000000000001</v>
      </c>
      <c r="W60" s="61">
        <v>6.7799999999999994</v>
      </c>
      <c r="X60" s="61">
        <v>8.6620000000000008</v>
      </c>
      <c r="Y60" s="61">
        <v>2.0869999999999997</v>
      </c>
      <c r="Z60" s="61">
        <v>2.3420000000000001</v>
      </c>
      <c r="AA60" s="61">
        <v>5.5239999999999991</v>
      </c>
      <c r="AB60" s="61">
        <v>10.048</v>
      </c>
      <c r="AC60" s="61">
        <v>11.593</v>
      </c>
      <c r="AD60" s="82">
        <v>21.858000000000001</v>
      </c>
      <c r="AE60" s="42">
        <f t="shared" si="21"/>
        <v>0.88544811524195643</v>
      </c>
      <c r="AG60" s="361">
        <f t="shared" si="28"/>
        <v>2.5466658470500714E-4</v>
      </c>
      <c r="AH60" s="362">
        <f t="shared" si="29"/>
        <v>7.157431425239394E-5</v>
      </c>
      <c r="AI60" s="362">
        <f t="shared" si="30"/>
        <v>3.1763135397645781E-4</v>
      </c>
      <c r="AJ60" s="363">
        <f t="shared" si="31"/>
        <v>5.9295974644826388E-4</v>
      </c>
      <c r="AL60" s="102">
        <f t="shared" si="22"/>
        <v>2.4950450450450452</v>
      </c>
      <c r="AM60" s="74">
        <f t="shared" si="22"/>
        <v>2.9980066445182723</v>
      </c>
      <c r="AN60" s="74">
        <f t="shared" si="22"/>
        <v>5.7777777777777786</v>
      </c>
      <c r="AO60" s="74">
        <f t="shared" si="22"/>
        <v>3.4019066733567485</v>
      </c>
      <c r="AP60" s="74">
        <f t="shared" si="22"/>
        <v>2.3291207313794033</v>
      </c>
      <c r="AQ60" s="74">
        <f t="shared" si="22"/>
        <v>2.8786206896551718</v>
      </c>
      <c r="AR60" s="74">
        <f t="shared" si="22"/>
        <v>3.0141570141570146</v>
      </c>
      <c r="AS60" s="74">
        <f t="shared" si="22"/>
        <v>3.0435261707988981</v>
      </c>
      <c r="AT60" s="74">
        <f t="shared" si="22"/>
        <v>3.6511627906976738</v>
      </c>
      <c r="AU60" s="74">
        <f t="shared" si="22"/>
        <v>2.0070983379501386</v>
      </c>
      <c r="AV60" s="103">
        <f t="shared" si="22"/>
        <v>3.0295218295218298</v>
      </c>
      <c r="AW60" s="42">
        <f t="shared" si="32"/>
        <v>0.50940378567394873</v>
      </c>
    </row>
    <row r="61" spans="1:49" ht="20.100000000000001" customHeight="1">
      <c r="A61" s="88" t="s">
        <v>164</v>
      </c>
      <c r="B61" s="90">
        <v>19.53</v>
      </c>
      <c r="C61" s="61">
        <v>94.009999999999991</v>
      </c>
      <c r="D61" s="61">
        <v>3.9600000000000004</v>
      </c>
      <c r="E61" s="61">
        <v>13.95</v>
      </c>
      <c r="F61" s="61"/>
      <c r="G61" s="61">
        <v>1.77</v>
      </c>
      <c r="H61" s="61">
        <v>2.48</v>
      </c>
      <c r="I61" s="61">
        <v>0.33</v>
      </c>
      <c r="J61" s="61">
        <v>22.7</v>
      </c>
      <c r="K61" s="61">
        <v>11.76</v>
      </c>
      <c r="L61" s="82">
        <v>26.66</v>
      </c>
      <c r="M61" s="42">
        <f t="shared" si="23"/>
        <v>1.2670068027210886</v>
      </c>
      <c r="O61" s="361">
        <f t="shared" si="24"/>
        <v>1.9547778704731957E-4</v>
      </c>
      <c r="P61" s="362">
        <f t="shared" si="25"/>
        <v>1.3720161265380243E-5</v>
      </c>
      <c r="Q61" s="362">
        <f t="shared" si="26"/>
        <v>7.4535385008538306E-5</v>
      </c>
      <c r="R61" s="363">
        <f t="shared" si="27"/>
        <v>1.672944601500015E-4</v>
      </c>
      <c r="T61" s="97">
        <v>3.5129999999999999</v>
      </c>
      <c r="U61" s="61">
        <v>20.716999999999999</v>
      </c>
      <c r="V61" s="61">
        <v>1.0860000000000001</v>
      </c>
      <c r="W61" s="61">
        <v>3.5920000000000001</v>
      </c>
      <c r="X61" s="61"/>
      <c r="Y61" s="61">
        <v>0.373</v>
      </c>
      <c r="Z61" s="61">
        <v>1.1080000000000001</v>
      </c>
      <c r="AA61" s="61">
        <v>0.17299999999999999</v>
      </c>
      <c r="AB61" s="61">
        <v>8.1170000000000009</v>
      </c>
      <c r="AC61" s="61">
        <v>5.7480000000000002</v>
      </c>
      <c r="AD61" s="82">
        <v>11.388999999999999</v>
      </c>
      <c r="AE61" s="42">
        <f t="shared" si="21"/>
        <v>0.98138482950591488</v>
      </c>
      <c r="AG61" s="361">
        <f t="shared" si="28"/>
        <v>1.615171893967666E-4</v>
      </c>
      <c r="AH61" s="362">
        <f t="shared" si="29"/>
        <v>1.279215103792187E-5</v>
      </c>
      <c r="AI61" s="362">
        <f t="shared" si="30"/>
        <v>1.5748684746456307E-4</v>
      </c>
      <c r="AJ61" s="363">
        <f t="shared" si="31"/>
        <v>3.0895866741235598E-4</v>
      </c>
      <c r="AL61" s="102">
        <f t="shared" si="22"/>
        <v>1.7987711213517663</v>
      </c>
      <c r="AM61" s="74">
        <f t="shared" si="22"/>
        <v>2.2037017338581002</v>
      </c>
      <c r="AN61" s="74">
        <f t="shared" si="22"/>
        <v>2.7424242424242422</v>
      </c>
      <c r="AO61" s="74">
        <f t="shared" si="22"/>
        <v>2.5749103942652329</v>
      </c>
      <c r="AP61" s="74"/>
      <c r="AQ61" s="74">
        <f t="shared" si="22"/>
        <v>2.1073446327683616</v>
      </c>
      <c r="AR61" s="74">
        <f t="shared" si="22"/>
        <v>4.4677419354838719</v>
      </c>
      <c r="AS61" s="74">
        <f t="shared" si="22"/>
        <v>5.2424242424242422</v>
      </c>
      <c r="AT61" s="74">
        <f t="shared" si="22"/>
        <v>3.5757709251101328</v>
      </c>
      <c r="AU61" s="74">
        <f t="shared" si="22"/>
        <v>4.887755102040817</v>
      </c>
      <c r="AV61" s="103">
        <f t="shared" si="22"/>
        <v>4.2719429857464366</v>
      </c>
      <c r="AW61" s="42">
        <f t="shared" si="32"/>
        <v>-0.12599078788486279</v>
      </c>
    </row>
    <row r="62" spans="1:49" ht="20.100000000000001" customHeight="1">
      <c r="A62" s="88" t="s">
        <v>183</v>
      </c>
      <c r="B62" s="90"/>
      <c r="C62" s="61"/>
      <c r="D62" s="61"/>
      <c r="E62" s="61"/>
      <c r="F62" s="61">
        <v>71.88</v>
      </c>
      <c r="G62" s="61">
        <v>25.99</v>
      </c>
      <c r="H62" s="61">
        <v>72.13</v>
      </c>
      <c r="I62" s="61">
        <v>69.569999999999993</v>
      </c>
      <c r="J62" s="61">
        <v>14.639999999999999</v>
      </c>
      <c r="K62" s="61">
        <v>12.12</v>
      </c>
      <c r="L62" s="82">
        <v>10.220000000000001</v>
      </c>
      <c r="M62" s="42">
        <f t="shared" si="23"/>
        <v>-0.15676567656765666</v>
      </c>
      <c r="O62" s="361">
        <f t="shared" si="24"/>
        <v>0</v>
      </c>
      <c r="P62" s="362">
        <f t="shared" si="25"/>
        <v>2.0146157699843644E-4</v>
      </c>
      <c r="Q62" s="362">
        <f t="shared" si="26"/>
        <v>7.6817080467983358E-5</v>
      </c>
      <c r="R62" s="363">
        <f t="shared" si="27"/>
        <v>6.4131634761178366E-5</v>
      </c>
      <c r="T62" s="97"/>
      <c r="U62" s="61"/>
      <c r="V62" s="61"/>
      <c r="W62" s="61"/>
      <c r="X62" s="61">
        <v>18.734999999999999</v>
      </c>
      <c r="Y62" s="61">
        <v>6.7160000000000002</v>
      </c>
      <c r="Z62" s="61">
        <v>10.122999999999999</v>
      </c>
      <c r="AA62" s="61">
        <v>8.5869999999999997</v>
      </c>
      <c r="AB62" s="61">
        <v>3.2989999999999999</v>
      </c>
      <c r="AC62" s="61">
        <v>3.665</v>
      </c>
      <c r="AD62" s="82">
        <v>3.375</v>
      </c>
      <c r="AE62" s="42">
        <f t="shared" si="21"/>
        <v>-7.9126875852660303E-2</v>
      </c>
      <c r="AG62" s="361">
        <f t="shared" si="28"/>
        <v>0</v>
      </c>
      <c r="AH62" s="362">
        <f t="shared" si="29"/>
        <v>2.303273093047809E-4</v>
      </c>
      <c r="AI62" s="362">
        <f t="shared" si="30"/>
        <v>1.0041567431413077E-4</v>
      </c>
      <c r="AJ62" s="363">
        <f t="shared" si="31"/>
        <v>9.1556370402730842E-5</v>
      </c>
      <c r="AL62" s="102"/>
      <c r="AM62" s="74"/>
      <c r="AN62" s="74"/>
      <c r="AO62" s="74"/>
      <c r="AP62" s="74">
        <f t="shared" ref="AN62:AV66" si="33">(X62/F62)*10</f>
        <v>2.6064273789649417</v>
      </c>
      <c r="AQ62" s="74">
        <f t="shared" si="33"/>
        <v>2.5840707964601775</v>
      </c>
      <c r="AR62" s="74">
        <f t="shared" si="33"/>
        <v>1.4034382365173992</v>
      </c>
      <c r="AS62" s="74">
        <f t="shared" si="33"/>
        <v>1.2342963921230417</v>
      </c>
      <c r="AT62" s="74">
        <f t="shared" si="33"/>
        <v>2.2534153005464481</v>
      </c>
      <c r="AU62" s="74">
        <f t="shared" si="33"/>
        <v>3.023927392739274</v>
      </c>
      <c r="AV62" s="103">
        <f t="shared" si="33"/>
        <v>3.3023483365949118</v>
      </c>
      <c r="AW62" s="42">
        <f t="shared" si="32"/>
        <v>9.2072628636571063E-2</v>
      </c>
    </row>
    <row r="63" spans="1:49" ht="20.100000000000001" customHeight="1">
      <c r="A63" s="88" t="s">
        <v>181</v>
      </c>
      <c r="B63" s="90"/>
      <c r="C63" s="61">
        <v>0.67</v>
      </c>
      <c r="D63" s="61">
        <v>2.74</v>
      </c>
      <c r="E63" s="61"/>
      <c r="F63" s="61">
        <v>21.97</v>
      </c>
      <c r="G63" s="61">
        <v>0.22</v>
      </c>
      <c r="H63" s="61">
        <v>5.18</v>
      </c>
      <c r="I63" s="61"/>
      <c r="J63" s="61">
        <v>1.01</v>
      </c>
      <c r="K63" s="61">
        <v>0.68</v>
      </c>
      <c r="L63" s="82">
        <v>5.17</v>
      </c>
      <c r="M63" s="42">
        <f t="shared" si="23"/>
        <v>6.6029411764705879</v>
      </c>
      <c r="O63" s="361">
        <f t="shared" si="24"/>
        <v>0</v>
      </c>
      <c r="P63" s="362">
        <f t="shared" si="25"/>
        <v>1.7053307787478268E-6</v>
      </c>
      <c r="Q63" s="362">
        <f t="shared" si="26"/>
        <v>4.3098692011739844E-6</v>
      </c>
      <c r="R63" s="363">
        <f t="shared" si="27"/>
        <v>3.244232404259219E-5</v>
      </c>
      <c r="T63" s="97"/>
      <c r="U63" s="61">
        <v>0.36099999999999999</v>
      </c>
      <c r="V63" s="61">
        <v>0.90200000000000002</v>
      </c>
      <c r="W63" s="61"/>
      <c r="X63" s="61">
        <v>4.58</v>
      </c>
      <c r="Y63" s="61">
        <v>0.16600000000000001</v>
      </c>
      <c r="Z63" s="61">
        <v>1.4870000000000001</v>
      </c>
      <c r="AA63" s="61"/>
      <c r="AB63" s="61">
        <v>0.68700000000000006</v>
      </c>
      <c r="AC63" s="61">
        <v>0.27500000000000002</v>
      </c>
      <c r="AD63" s="82">
        <v>2.8969999999999998</v>
      </c>
      <c r="AE63" s="42">
        <f t="shared" si="21"/>
        <v>9.5345454545454533</v>
      </c>
      <c r="AG63" s="361">
        <f t="shared" si="28"/>
        <v>0</v>
      </c>
      <c r="AH63" s="362">
        <f t="shared" si="29"/>
        <v>5.6930216415416365E-6</v>
      </c>
      <c r="AI63" s="362">
        <f t="shared" si="30"/>
        <v>7.534600391919772E-6</v>
      </c>
      <c r="AJ63" s="363">
        <f t="shared" si="31"/>
        <v>7.858927557235888E-5</v>
      </c>
      <c r="AL63" s="102"/>
      <c r="AM63" s="74">
        <f t="shared" ref="AL63:AM66" si="34">(U63/C63)*10</f>
        <v>5.3880597014925371</v>
      </c>
      <c r="AN63" s="74">
        <f t="shared" si="33"/>
        <v>3.2919708029197081</v>
      </c>
      <c r="AO63" s="74"/>
      <c r="AP63" s="74">
        <f t="shared" si="33"/>
        <v>2.0846609012289488</v>
      </c>
      <c r="AQ63" s="74">
        <f t="shared" si="33"/>
        <v>7.5454545454545467</v>
      </c>
      <c r="AR63" s="74">
        <f t="shared" si="33"/>
        <v>2.8706563706563708</v>
      </c>
      <c r="AS63" s="74"/>
      <c r="AT63" s="74">
        <f t="shared" si="33"/>
        <v>6.8019801980198027</v>
      </c>
      <c r="AU63" s="74">
        <f t="shared" si="33"/>
        <v>4.0441176470588234</v>
      </c>
      <c r="AV63" s="103">
        <f t="shared" si="33"/>
        <v>5.6034816247582198</v>
      </c>
      <c r="AW63" s="42">
        <f t="shared" si="32"/>
        <v>0.38558818357657804</v>
      </c>
    </row>
    <row r="64" spans="1:49" ht="20.100000000000001" customHeight="1">
      <c r="A64" s="88" t="s">
        <v>186</v>
      </c>
      <c r="B64" s="90">
        <v>0.99</v>
      </c>
      <c r="C64" s="61"/>
      <c r="D64" s="61">
        <v>0.09</v>
      </c>
      <c r="E64" s="61">
        <v>0.09</v>
      </c>
      <c r="F64" s="61">
        <v>22.29</v>
      </c>
      <c r="G64" s="61"/>
      <c r="H64" s="61">
        <v>0.66</v>
      </c>
      <c r="I64" s="61">
        <v>0.45</v>
      </c>
      <c r="J64" s="61">
        <v>0.77</v>
      </c>
      <c r="K64" s="61">
        <v>0.9</v>
      </c>
      <c r="L64" s="82">
        <v>5.05</v>
      </c>
      <c r="M64" s="42">
        <f t="shared" si="23"/>
        <v>4.6111111111111107</v>
      </c>
      <c r="O64" s="361">
        <f t="shared" si="24"/>
        <v>9.909012246638319E-6</v>
      </c>
      <c r="P64" s="362">
        <f t="shared" si="25"/>
        <v>0</v>
      </c>
      <c r="Q64" s="362">
        <f t="shared" si="26"/>
        <v>5.7042386486126259E-6</v>
      </c>
      <c r="R64" s="363">
        <f t="shared" si="27"/>
        <v>3.1689310718586177E-5</v>
      </c>
      <c r="T64" s="97">
        <v>0.75600000000000001</v>
      </c>
      <c r="U64" s="61"/>
      <c r="V64" s="61">
        <v>0.14899999999999999</v>
      </c>
      <c r="W64" s="61">
        <v>0.14899999999999999</v>
      </c>
      <c r="X64" s="61">
        <v>5.9160000000000004</v>
      </c>
      <c r="Y64" s="61"/>
      <c r="Z64" s="61">
        <v>0.54500000000000004</v>
      </c>
      <c r="AA64" s="61">
        <v>0.254</v>
      </c>
      <c r="AB64" s="61">
        <v>0.48399999999999999</v>
      </c>
      <c r="AC64" s="61">
        <v>0.61299999999999999</v>
      </c>
      <c r="AD64" s="82">
        <v>2.0289999999999999</v>
      </c>
      <c r="AE64" s="42">
        <f t="shared" si="21"/>
        <v>2.3099510603588906</v>
      </c>
      <c r="AG64" s="361">
        <f t="shared" si="28"/>
        <v>3.4758609502976242E-5</v>
      </c>
      <c r="AH64" s="362">
        <f t="shared" si="29"/>
        <v>0</v>
      </c>
      <c r="AI64" s="362">
        <f t="shared" si="30"/>
        <v>1.6795309237261162E-5</v>
      </c>
      <c r="AJ64" s="363">
        <f t="shared" si="31"/>
        <v>5.5042333495449144E-5</v>
      </c>
      <c r="AL64" s="102">
        <f t="shared" si="34"/>
        <v>7.6363636363636367</v>
      </c>
      <c r="AM64" s="74"/>
      <c r="AN64" s="74">
        <f t="shared" si="33"/>
        <v>16.555555555555554</v>
      </c>
      <c r="AO64" s="74">
        <f t="shared" si="33"/>
        <v>16.555555555555554</v>
      </c>
      <c r="AP64" s="74">
        <f t="shared" si="33"/>
        <v>2.6541049798115752</v>
      </c>
      <c r="AQ64" s="74"/>
      <c r="AR64" s="74">
        <f t="shared" si="33"/>
        <v>8.2575757575757578</v>
      </c>
      <c r="AS64" s="74">
        <f t="shared" si="33"/>
        <v>5.6444444444444439</v>
      </c>
      <c r="AT64" s="74">
        <f t="shared" si="33"/>
        <v>6.2857142857142856</v>
      </c>
      <c r="AU64" s="74">
        <f t="shared" si="33"/>
        <v>6.8111111111111109</v>
      </c>
      <c r="AV64" s="103">
        <f t="shared" si="33"/>
        <v>4.0178217821782178</v>
      </c>
      <c r="AW64" s="42">
        <f t="shared" si="32"/>
        <v>-0.41010773181722737</v>
      </c>
    </row>
    <row r="65" spans="1:49" ht="20.100000000000001" customHeight="1" thickBot="1">
      <c r="A65" s="47" t="s">
        <v>33</v>
      </c>
      <c r="B65" s="91">
        <f>B66-SUM(B39:B64)</f>
        <v>7361.4599999999919</v>
      </c>
      <c r="C65" s="92">
        <f t="shared" ref="C65:L65" si="35">C66-SUM(C39:C64)</f>
        <v>10364.470000000001</v>
      </c>
      <c r="D65" s="92">
        <f t="shared" si="35"/>
        <v>7791.0599999999977</v>
      </c>
      <c r="E65" s="92">
        <f t="shared" si="35"/>
        <v>7590</v>
      </c>
      <c r="F65" s="92">
        <f t="shared" si="35"/>
        <v>10493.559999999998</v>
      </c>
      <c r="G65" s="92">
        <f t="shared" si="35"/>
        <v>11148.529999999984</v>
      </c>
      <c r="H65" s="92">
        <f t="shared" si="35"/>
        <v>14348.23000000001</v>
      </c>
      <c r="I65" s="92">
        <f t="shared" si="35"/>
        <v>17284.010000000038</v>
      </c>
      <c r="J65" s="92">
        <f t="shared" si="35"/>
        <v>19147.799999999901</v>
      </c>
      <c r="K65" s="92">
        <f t="shared" si="35"/>
        <v>19376.22</v>
      </c>
      <c r="L65" s="93">
        <f t="shared" si="35"/>
        <v>0.71999999997206032</v>
      </c>
      <c r="M65" s="42">
        <f t="shared" si="23"/>
        <v>-0.99996284104949407</v>
      </c>
      <c r="O65" s="361">
        <f t="shared" si="24"/>
        <v>7.3681613427412154E-2</v>
      </c>
      <c r="P65" s="370">
        <f t="shared" si="25"/>
        <v>8.6417869758152202E-2</v>
      </c>
      <c r="Q65" s="370">
        <f t="shared" si="26"/>
        <v>0.12280731443113437</v>
      </c>
      <c r="R65" s="363">
        <f t="shared" si="27"/>
        <v>4.518079943860725E-6</v>
      </c>
      <c r="T65" s="98">
        <f>T66-SUM(T39:T64)</f>
        <v>1416.4360000000052</v>
      </c>
      <c r="U65" s="92">
        <f t="shared" ref="U65:AD65" si="36">U66-SUM(U39:U64)</f>
        <v>2053.0750000000044</v>
      </c>
      <c r="V65" s="92">
        <f t="shared" si="36"/>
        <v>1561.7829999999994</v>
      </c>
      <c r="W65" s="92">
        <f t="shared" si="36"/>
        <v>1695.7440000000024</v>
      </c>
      <c r="X65" s="92">
        <f t="shared" si="36"/>
        <v>2338.8499999999985</v>
      </c>
      <c r="Y65" s="92">
        <f t="shared" si="36"/>
        <v>2510.5509999999958</v>
      </c>
      <c r="Z65" s="92">
        <f t="shared" si="36"/>
        <v>3339.8659999999909</v>
      </c>
      <c r="AA65" s="92">
        <f t="shared" si="36"/>
        <v>3809.9189999999944</v>
      </c>
      <c r="AB65" s="92">
        <f t="shared" si="36"/>
        <v>4378.6209999999992</v>
      </c>
      <c r="AC65" s="92">
        <f t="shared" si="36"/>
        <v>4415.0560000000078</v>
      </c>
      <c r="AD65" s="93">
        <f t="shared" si="36"/>
        <v>0.44900000000052387</v>
      </c>
      <c r="AE65" s="42">
        <f t="shared" si="21"/>
        <v>-0.9998983025356869</v>
      </c>
      <c r="AG65" s="361">
        <f t="shared" si="28"/>
        <v>6.5123473293595024E-2</v>
      </c>
      <c r="AH65" s="370">
        <f t="shared" si="29"/>
        <v>8.6100127561409473E-2</v>
      </c>
      <c r="AI65" s="370">
        <f t="shared" si="30"/>
        <v>0.12096611879253744</v>
      </c>
      <c r="AJ65" s="363">
        <f t="shared" si="31"/>
        <v>1.2180388240258995E-5</v>
      </c>
      <c r="AL65" s="104">
        <f t="shared" si="34"/>
        <v>1.924123747191463</v>
      </c>
      <c r="AM65" s="76">
        <f t="shared" si="34"/>
        <v>1.9808779416603108</v>
      </c>
      <c r="AN65" s="76">
        <f t="shared" si="33"/>
        <v>2.004583458476767</v>
      </c>
      <c r="AO65" s="76">
        <f t="shared" si="33"/>
        <v>2.2341818181818214</v>
      </c>
      <c r="AP65" s="76">
        <f t="shared" si="33"/>
        <v>2.2288432143143027</v>
      </c>
      <c r="AQ65" s="76">
        <f t="shared" si="33"/>
        <v>2.2519121355012715</v>
      </c>
      <c r="AR65" s="76">
        <f t="shared" si="33"/>
        <v>2.3277198650983353</v>
      </c>
      <c r="AS65" s="76">
        <f t="shared" si="33"/>
        <v>2.2043027052171258</v>
      </c>
      <c r="AT65" s="76">
        <f t="shared" si="33"/>
        <v>2.2867488693218134</v>
      </c>
      <c r="AU65" s="76">
        <f t="shared" si="33"/>
        <v>2.2785951026567655</v>
      </c>
      <c r="AV65" s="105">
        <f t="shared" si="33"/>
        <v>6.2361111113603798</v>
      </c>
      <c r="AW65" s="42">
        <f t="shared" si="32"/>
        <v>1.7368228361806288</v>
      </c>
    </row>
    <row r="66" spans="1:49" s="6" customFormat="1" ht="26.25" customHeight="1" thickBot="1">
      <c r="A66" s="56" t="s">
        <v>34</v>
      </c>
      <c r="B66" s="84">
        <v>99909.049999999988</v>
      </c>
      <c r="C66" s="69">
        <v>102807.50000000001</v>
      </c>
      <c r="D66" s="69">
        <v>99790.199999999968</v>
      </c>
      <c r="E66" s="69">
        <v>102039.86</v>
      </c>
      <c r="F66" s="69">
        <v>127543.76999999997</v>
      </c>
      <c r="G66" s="69">
        <v>129007.23</v>
      </c>
      <c r="H66" s="69">
        <v>156116.03999999998</v>
      </c>
      <c r="I66" s="69">
        <v>152325.08000000005</v>
      </c>
      <c r="J66" s="69">
        <v>159604.11999999997</v>
      </c>
      <c r="K66" s="69">
        <v>157777.40999999997</v>
      </c>
      <c r="L66" s="108">
        <v>159359.73000000001</v>
      </c>
      <c r="M66" s="158">
        <f t="shared" si="23"/>
        <v>1.0028812109414373E-2</v>
      </c>
      <c r="N66"/>
      <c r="O66" s="355">
        <f>SUM(O39:O65)</f>
        <v>1</v>
      </c>
      <c r="P66" s="359">
        <f t="shared" ref="P66:R66" si="37">SUM(P39:P65)</f>
        <v>0.99999999999999956</v>
      </c>
      <c r="Q66" s="359">
        <f t="shared" si="37"/>
        <v>1.0000000000000004</v>
      </c>
      <c r="R66" s="356">
        <f t="shared" si="37"/>
        <v>0.99999999999999978</v>
      </c>
      <c r="T66" s="99">
        <v>21750.007000000005</v>
      </c>
      <c r="U66" s="95">
        <v>23110.074000000008</v>
      </c>
      <c r="V66" s="95">
        <v>22233.313000000002</v>
      </c>
      <c r="W66" s="95">
        <v>22844.082000000006</v>
      </c>
      <c r="X66" s="95">
        <v>28083.794000000002</v>
      </c>
      <c r="Y66" s="95">
        <v>29158.504999999997</v>
      </c>
      <c r="Z66" s="95">
        <v>34556.411999999997</v>
      </c>
      <c r="AA66" s="95">
        <v>34579.120999999992</v>
      </c>
      <c r="AB66" s="95">
        <v>36600.429000000004</v>
      </c>
      <c r="AC66" s="95">
        <v>36498.286000000015</v>
      </c>
      <c r="AD66" s="96">
        <v>36862.536</v>
      </c>
      <c r="AE66" s="140">
        <f t="shared" si="21"/>
        <v>9.9799207009333337E-3</v>
      </c>
      <c r="AF66"/>
      <c r="AG66" s="355">
        <f>SUM(AG39:AG65)</f>
        <v>0.99999999999999978</v>
      </c>
      <c r="AH66" s="359">
        <f t="shared" ref="AH66:AJ66" si="38">SUM(AH39:AH65)</f>
        <v>1</v>
      </c>
      <c r="AI66" s="359">
        <f t="shared" si="38"/>
        <v>0.99999999999999978</v>
      </c>
      <c r="AJ66" s="356">
        <f t="shared" si="38"/>
        <v>0.99999999999999989</v>
      </c>
      <c r="AL66" s="72">
        <f t="shared" si="34"/>
        <v>2.1769806639138305</v>
      </c>
      <c r="AM66" s="77">
        <f t="shared" si="34"/>
        <v>2.2478976728351534</v>
      </c>
      <c r="AN66" s="77">
        <f t="shared" si="33"/>
        <v>2.2280056558660077</v>
      </c>
      <c r="AO66" s="77">
        <f t="shared" si="33"/>
        <v>2.2387410174808164</v>
      </c>
      <c r="AP66" s="77">
        <f t="shared" si="33"/>
        <v>2.2018946123358285</v>
      </c>
      <c r="AQ66" s="77">
        <f t="shared" si="33"/>
        <v>2.2602225472169271</v>
      </c>
      <c r="AR66" s="77">
        <f t="shared" si="33"/>
        <v>2.2135081058935393</v>
      </c>
      <c r="AS66" s="77">
        <f t="shared" si="33"/>
        <v>2.2700871714625053</v>
      </c>
      <c r="AT66" s="77">
        <f t="shared" si="33"/>
        <v>2.293200764491544</v>
      </c>
      <c r="AU66" s="77">
        <f>(AC66/K66)*10</f>
        <v>2.3132770401035243</v>
      </c>
      <c r="AV66" s="87">
        <f t="shared" si="33"/>
        <v>2.3131650637209287</v>
      </c>
      <c r="AW66" s="86">
        <f t="shared" si="32"/>
        <v>-4.8405954260724552E-5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133</v>
      </c>
      <c r="B72" s="89">
        <v>40600.43</v>
      </c>
      <c r="C72" s="60">
        <v>40312.69</v>
      </c>
      <c r="D72" s="60">
        <v>43002.400000000001</v>
      </c>
      <c r="E72" s="60">
        <v>45331.91</v>
      </c>
      <c r="F72" s="60">
        <v>48507.69</v>
      </c>
      <c r="G72" s="60">
        <v>54038.36</v>
      </c>
      <c r="H72" s="60">
        <v>55987.26</v>
      </c>
      <c r="I72" s="60">
        <v>53701.34</v>
      </c>
      <c r="J72" s="60">
        <v>54038.479999999996</v>
      </c>
      <c r="K72" s="60">
        <v>57034.83</v>
      </c>
      <c r="L72" s="80">
        <v>63668.88</v>
      </c>
      <c r="M72" s="42">
        <f t="shared" ref="M72:M100" si="39">(L72-K72)/K72</f>
        <v>0.11631576704971322</v>
      </c>
      <c r="O72" s="361">
        <f>B72/$B$100</f>
        <v>0.4384747116708313</v>
      </c>
      <c r="P72" s="362">
        <f>G72/$G$100</f>
        <v>0.41369206106659839</v>
      </c>
      <c r="Q72" s="362">
        <f>K72/$K$100</f>
        <v>0.36372996545655123</v>
      </c>
      <c r="R72" s="363">
        <f>L72/$L$100</f>
        <v>0.31891870881082673</v>
      </c>
      <c r="T72" s="97">
        <v>8914.6749999999993</v>
      </c>
      <c r="U72" s="60">
        <v>8443.3080000000009</v>
      </c>
      <c r="V72" s="60">
        <v>9591.0769999999993</v>
      </c>
      <c r="W72" s="60">
        <v>10026.492</v>
      </c>
      <c r="X72" s="60">
        <v>10819.572</v>
      </c>
      <c r="Y72" s="60">
        <v>13972.248</v>
      </c>
      <c r="Z72" s="60">
        <v>14688.126000000002</v>
      </c>
      <c r="AA72" s="60">
        <v>14560.485999999999</v>
      </c>
      <c r="AB72" s="60">
        <v>14541.964999999998</v>
      </c>
      <c r="AC72" s="60">
        <v>15999.738000000001</v>
      </c>
      <c r="AD72" s="38">
        <v>17705.830000000002</v>
      </c>
      <c r="AE72" s="42">
        <f t="shared" ref="AE72:AE100" si="40">(AD72-AC72)/AC72</f>
        <v>0.10663249610712378</v>
      </c>
      <c r="AG72" s="361">
        <f>T72/$T$100</f>
        <v>0.39779210417026706</v>
      </c>
      <c r="AH72" s="362">
        <f>Y72/$Y$100</f>
        <v>0.39554101942631886</v>
      </c>
      <c r="AI72" s="362">
        <f>AC72/$AC$100</f>
        <v>0.35560922280509494</v>
      </c>
      <c r="AJ72" s="363">
        <f>AD72/$AD$100</f>
        <v>0.31792877095360783</v>
      </c>
      <c r="AL72" s="109">
        <f t="shared" ref="AL72:AV95" si="41">(T72/B72)*10</f>
        <v>2.1957095035692968</v>
      </c>
      <c r="AM72" s="73">
        <f t="shared" si="41"/>
        <v>2.094454128464263</v>
      </c>
      <c r="AN72" s="73">
        <f t="shared" si="41"/>
        <v>2.2303585381281046</v>
      </c>
      <c r="AO72" s="73">
        <f t="shared" si="41"/>
        <v>2.211795620347786</v>
      </c>
      <c r="AP72" s="73">
        <f t="shared" si="41"/>
        <v>2.2304859291382457</v>
      </c>
      <c r="AQ72" s="73">
        <f t="shared" si="41"/>
        <v>2.5856165879201365</v>
      </c>
      <c r="AR72" s="73">
        <f t="shared" si="41"/>
        <v>2.623476483757198</v>
      </c>
      <c r="AS72" s="73">
        <f t="shared" si="41"/>
        <v>2.7113822485621402</v>
      </c>
      <c r="AT72" s="73">
        <f t="shared" si="41"/>
        <v>2.6910388671183938</v>
      </c>
      <c r="AU72" s="73">
        <f t="shared" si="41"/>
        <v>2.8052574190192203</v>
      </c>
      <c r="AV72" s="110">
        <f t="shared" si="41"/>
        <v>2.7809237417086656</v>
      </c>
      <c r="AW72" s="42">
        <f>(AV72-AU72)/AU72</f>
        <v>-8.6743117211190834E-3</v>
      </c>
    </row>
    <row r="73" spans="1:49" ht="20.100000000000001" customHeight="1">
      <c r="A73" s="88" t="s">
        <v>134</v>
      </c>
      <c r="B73" s="90">
        <v>11145.91</v>
      </c>
      <c r="C73" s="61">
        <v>11535.210000000001</v>
      </c>
      <c r="D73" s="61">
        <v>13241.009999999998</v>
      </c>
      <c r="E73" s="61">
        <v>14053.990000000002</v>
      </c>
      <c r="F73" s="61">
        <v>16925.829999999998</v>
      </c>
      <c r="G73" s="61">
        <v>17205.809999999998</v>
      </c>
      <c r="H73" s="61">
        <v>17208.730000000003</v>
      </c>
      <c r="I73" s="61">
        <v>25974.669999999995</v>
      </c>
      <c r="J73" s="61">
        <v>31144.81</v>
      </c>
      <c r="K73" s="61">
        <v>34369.1</v>
      </c>
      <c r="L73" s="82">
        <v>41221.89</v>
      </c>
      <c r="M73" s="42">
        <f t="shared" si="39"/>
        <v>0.199388113159786</v>
      </c>
      <c r="O73" s="361">
        <f t="shared" ref="O73:O99" si="42">B73/$B$100</f>
        <v>0.12037310130850917</v>
      </c>
      <c r="P73" s="362">
        <f t="shared" ref="P73:P99" si="43">G73/$G$100</f>
        <v>0.1317195229688741</v>
      </c>
      <c r="Q73" s="362">
        <f t="shared" ref="Q73:Q99" si="44">K73/$K$100</f>
        <v>0.21918311242047631</v>
      </c>
      <c r="R73" s="363">
        <f t="shared" ref="R73:R99" si="45">L73/$L$100</f>
        <v>0.20648128149171041</v>
      </c>
      <c r="T73" s="97">
        <v>2570.067</v>
      </c>
      <c r="U73" s="61">
        <v>2772.9309999999996</v>
      </c>
      <c r="V73" s="61">
        <v>3241.94</v>
      </c>
      <c r="W73" s="61">
        <v>3512.6349999999998</v>
      </c>
      <c r="X73" s="61">
        <v>4339.165</v>
      </c>
      <c r="Y73" s="61">
        <v>4422.9360000000006</v>
      </c>
      <c r="Z73" s="61">
        <v>4241.1119999999992</v>
      </c>
      <c r="AA73" s="61">
        <v>6393.0019999999986</v>
      </c>
      <c r="AB73" s="61">
        <v>8225.3909999999996</v>
      </c>
      <c r="AC73" s="61">
        <v>9118.827000000003</v>
      </c>
      <c r="AD73" s="38">
        <v>11070.661</v>
      </c>
      <c r="AE73" s="42">
        <f t="shared" si="40"/>
        <v>0.21404441601973548</v>
      </c>
      <c r="AG73" s="361">
        <f t="shared" ref="AG73:AG99" si="46">T73/$T$100</f>
        <v>0.11468195529153512</v>
      </c>
      <c r="AH73" s="362">
        <f t="shared" ref="AH73:AH99" si="47">Y73/$Y$100</f>
        <v>0.12520910123391493</v>
      </c>
      <c r="AI73" s="362">
        <f t="shared" ref="AI73:AI99" si="48">AC73/$AC$100</f>
        <v>0.2026745051927798</v>
      </c>
      <c r="AJ73" s="363">
        <f t="shared" ref="AJ73:AJ99" si="49">AD73/$AD$100</f>
        <v>0.19878659432367976</v>
      </c>
      <c r="AL73" s="52">
        <f t="shared" si="41"/>
        <v>2.3058386439510099</v>
      </c>
      <c r="AM73" s="74">
        <f t="shared" si="41"/>
        <v>2.4038842812571244</v>
      </c>
      <c r="AN73" s="74">
        <f t="shared" si="41"/>
        <v>2.4484083918069697</v>
      </c>
      <c r="AO73" s="74">
        <f t="shared" si="41"/>
        <v>2.4993862952798453</v>
      </c>
      <c r="AP73" s="74">
        <f t="shared" si="41"/>
        <v>2.5636349886534369</v>
      </c>
      <c r="AQ73" s="74">
        <f t="shared" si="41"/>
        <v>2.5706060917794638</v>
      </c>
      <c r="AR73" s="74">
        <f t="shared" si="41"/>
        <v>2.4645119076189808</v>
      </c>
      <c r="AS73" s="74">
        <f t="shared" si="41"/>
        <v>2.4612447434365863</v>
      </c>
      <c r="AT73" s="74">
        <f t="shared" si="41"/>
        <v>2.6410149877298976</v>
      </c>
      <c r="AU73" s="74">
        <f t="shared" si="41"/>
        <v>2.6532050591956158</v>
      </c>
      <c r="AV73" s="111">
        <f t="shared" si="41"/>
        <v>2.6856267386090256</v>
      </c>
      <c r="AW73" s="42">
        <f t="shared" ref="AW73:AW100" si="50">(AV73-AU73)/AU73</f>
        <v>1.2219816670800113E-2</v>
      </c>
    </row>
    <row r="74" spans="1:49" ht="20.100000000000001" customHeight="1">
      <c r="A74" s="88" t="s">
        <v>135</v>
      </c>
      <c r="B74" s="90">
        <v>10281.450000000001</v>
      </c>
      <c r="C74" s="61">
        <v>10790.29</v>
      </c>
      <c r="D74" s="61">
        <v>11893.74</v>
      </c>
      <c r="E74" s="61">
        <v>12992.48</v>
      </c>
      <c r="F74" s="61">
        <v>13567.98</v>
      </c>
      <c r="G74" s="61">
        <v>15536.84</v>
      </c>
      <c r="H74" s="61">
        <v>17337.580000000002</v>
      </c>
      <c r="I74" s="61">
        <v>17898.43</v>
      </c>
      <c r="J74" s="61">
        <v>21556.760000000002</v>
      </c>
      <c r="K74" s="61">
        <v>21914.41</v>
      </c>
      <c r="L74" s="82">
        <v>24676.87</v>
      </c>
      <c r="M74" s="42">
        <f t="shared" si="39"/>
        <v>0.12605678181616567</v>
      </c>
      <c r="O74" s="361">
        <f t="shared" si="42"/>
        <v>0.11103714478659632</v>
      </c>
      <c r="P74" s="362">
        <f t="shared" si="43"/>
        <v>0.11894268001586222</v>
      </c>
      <c r="Q74" s="362">
        <f t="shared" si="44"/>
        <v>0.13975543702507223</v>
      </c>
      <c r="R74" s="363">
        <f t="shared" si="45"/>
        <v>0.12360694138003726</v>
      </c>
      <c r="T74" s="97">
        <v>2906.114</v>
      </c>
      <c r="U74" s="61">
        <v>3136.962</v>
      </c>
      <c r="V74" s="61">
        <v>3706.8759999999997</v>
      </c>
      <c r="W74" s="61">
        <v>3904.7569999999996</v>
      </c>
      <c r="X74" s="61">
        <v>3828.2380000000003</v>
      </c>
      <c r="Y74" s="61">
        <v>4737.2950000000001</v>
      </c>
      <c r="Z74" s="61">
        <v>5277.9079999999994</v>
      </c>
      <c r="AA74" s="61">
        <v>5768.17</v>
      </c>
      <c r="AB74" s="61">
        <v>6695.8050000000003</v>
      </c>
      <c r="AC74" s="61">
        <v>7168.3180000000002</v>
      </c>
      <c r="AD74" s="38">
        <v>7882.1040000000003</v>
      </c>
      <c r="AE74" s="42">
        <f t="shared" si="40"/>
        <v>9.9575102555439096E-2</v>
      </c>
      <c r="AG74" s="361">
        <f t="shared" si="46"/>
        <v>0.12967710017680639</v>
      </c>
      <c r="AH74" s="362">
        <f t="shared" si="47"/>
        <v>0.13410830480701483</v>
      </c>
      <c r="AI74" s="362">
        <f t="shared" si="48"/>
        <v>0.15932260845769927</v>
      </c>
      <c r="AJ74" s="363">
        <f t="shared" si="49"/>
        <v>0.14153234484057037</v>
      </c>
      <c r="AL74" s="52">
        <f t="shared" si="41"/>
        <v>2.8265604559668138</v>
      </c>
      <c r="AM74" s="74">
        <f t="shared" si="41"/>
        <v>2.9072082400009638</v>
      </c>
      <c r="AN74" s="74">
        <f t="shared" si="41"/>
        <v>3.1166613697625807</v>
      </c>
      <c r="AO74" s="74">
        <f t="shared" si="41"/>
        <v>3.005397737768309</v>
      </c>
      <c r="AP74" s="74">
        <f t="shared" si="41"/>
        <v>2.8215239114444453</v>
      </c>
      <c r="AQ74" s="74">
        <f t="shared" si="41"/>
        <v>3.0490723982482928</v>
      </c>
      <c r="AR74" s="74">
        <f t="shared" si="41"/>
        <v>3.0442010938089394</v>
      </c>
      <c r="AS74" s="74">
        <f t="shared" si="41"/>
        <v>3.2227240042841747</v>
      </c>
      <c r="AT74" s="74">
        <f t="shared" si="41"/>
        <v>3.1061277297701508</v>
      </c>
      <c r="AU74" s="74">
        <f t="shared" si="41"/>
        <v>3.2710522437063099</v>
      </c>
      <c r="AV74" s="111">
        <f t="shared" si="41"/>
        <v>3.1941263215310531</v>
      </c>
      <c r="AW74" s="42">
        <f t="shared" si="50"/>
        <v>-2.3517179318449155E-2</v>
      </c>
    </row>
    <row r="75" spans="1:49" ht="20.100000000000001" customHeight="1">
      <c r="A75" s="88" t="s">
        <v>132</v>
      </c>
      <c r="B75" s="90"/>
      <c r="C75" s="61"/>
      <c r="D75" s="61"/>
      <c r="E75" s="61"/>
      <c r="F75" s="61"/>
      <c r="G75" s="61"/>
      <c r="H75" s="61"/>
      <c r="I75" s="61"/>
      <c r="J75" s="61"/>
      <c r="K75" s="61"/>
      <c r="L75" s="82">
        <v>26869.35</v>
      </c>
      <c r="M75" s="42" t="e">
        <f t="shared" si="39"/>
        <v>#DIV/0!</v>
      </c>
      <c r="O75" s="361">
        <f t="shared" si="42"/>
        <v>0</v>
      </c>
      <c r="P75" s="362">
        <f t="shared" si="43"/>
        <v>0</v>
      </c>
      <c r="Q75" s="362">
        <f t="shared" si="44"/>
        <v>0</v>
      </c>
      <c r="R75" s="363">
        <f t="shared" si="45"/>
        <v>0.13458911808384549</v>
      </c>
      <c r="T75" s="97"/>
      <c r="U75" s="61"/>
      <c r="V75" s="61"/>
      <c r="W75" s="61"/>
      <c r="X75" s="61"/>
      <c r="Y75" s="61"/>
      <c r="Z75" s="61"/>
      <c r="AA75" s="61"/>
      <c r="AB75" s="61"/>
      <c r="AC75" s="61"/>
      <c r="AD75" s="38">
        <v>6653.3040000000001</v>
      </c>
      <c r="AE75" s="42" t="e">
        <f t="shared" si="40"/>
        <v>#DIV/0!</v>
      </c>
      <c r="AG75" s="361">
        <f t="shared" si="46"/>
        <v>0</v>
      </c>
      <c r="AH75" s="362">
        <f t="shared" si="47"/>
        <v>0</v>
      </c>
      <c r="AI75" s="362">
        <f t="shared" si="48"/>
        <v>0</v>
      </c>
      <c r="AJ75" s="363">
        <f t="shared" si="49"/>
        <v>0.11946781164739087</v>
      </c>
      <c r="AL75" s="52"/>
      <c r="AM75" s="74"/>
      <c r="AN75" s="74"/>
      <c r="AO75" s="74"/>
      <c r="AP75" s="74"/>
      <c r="AQ75" s="74"/>
      <c r="AR75" s="74"/>
      <c r="AS75" s="74"/>
      <c r="AT75" s="74"/>
      <c r="AU75" s="74"/>
      <c r="AV75" s="111">
        <f t="shared" si="41"/>
        <v>2.4761685712531194</v>
      </c>
      <c r="AW75" s="42" t="e">
        <f t="shared" si="50"/>
        <v>#DIV/0!</v>
      </c>
    </row>
    <row r="76" spans="1:49" ht="20.100000000000001" customHeight="1">
      <c r="A76" s="88" t="s">
        <v>139</v>
      </c>
      <c r="B76" s="90">
        <v>8184.89</v>
      </c>
      <c r="C76" s="61">
        <v>8823.6200000000008</v>
      </c>
      <c r="D76" s="61">
        <v>11219.619999999999</v>
      </c>
      <c r="E76" s="61">
        <v>11036.58</v>
      </c>
      <c r="F76" s="61">
        <v>10895.63</v>
      </c>
      <c r="G76" s="61">
        <v>11065.609999999999</v>
      </c>
      <c r="H76" s="61">
        <v>10493.839999999998</v>
      </c>
      <c r="I76" s="61">
        <v>10316.450000000001</v>
      </c>
      <c r="J76" s="61">
        <v>10019.83</v>
      </c>
      <c r="K76" s="61">
        <v>9403.16</v>
      </c>
      <c r="L76" s="82">
        <v>11241.96</v>
      </c>
      <c r="M76" s="42">
        <f t="shared" si="39"/>
        <v>0.19555128276026348</v>
      </c>
      <c r="O76" s="361">
        <f t="shared" si="42"/>
        <v>8.8394809680771125E-2</v>
      </c>
      <c r="P76" s="362">
        <f t="shared" si="43"/>
        <v>8.4713063236174474E-2</v>
      </c>
      <c r="Q76" s="362">
        <f t="shared" si="44"/>
        <v>5.9967059812090683E-2</v>
      </c>
      <c r="R76" s="363">
        <f t="shared" si="45"/>
        <v>5.6311205218357252E-2</v>
      </c>
      <c r="T76" s="97">
        <v>2006.068</v>
      </c>
      <c r="U76" s="61">
        <v>2189.6529999999998</v>
      </c>
      <c r="V76" s="61">
        <v>2650.2649999999994</v>
      </c>
      <c r="W76" s="61">
        <v>2753.9989999999998</v>
      </c>
      <c r="X76" s="61">
        <v>2837.1770000000001</v>
      </c>
      <c r="Y76" s="61">
        <v>2910.0789999999997</v>
      </c>
      <c r="Z76" s="61">
        <v>2916.0210000000002</v>
      </c>
      <c r="AA76" s="61">
        <v>2906.8629999999998</v>
      </c>
      <c r="AB76" s="61">
        <v>2799.3739999999998</v>
      </c>
      <c r="AC76" s="61">
        <v>2810.0950000000003</v>
      </c>
      <c r="AD76" s="38">
        <v>3258.42</v>
      </c>
      <c r="AE76" s="42">
        <f t="shared" si="40"/>
        <v>0.15954086961472824</v>
      </c>
      <c r="AG76" s="361">
        <f t="shared" si="46"/>
        <v>8.951509851213188E-2</v>
      </c>
      <c r="AH76" s="362">
        <f t="shared" si="47"/>
        <v>8.2381561955608182E-2</v>
      </c>
      <c r="AI76" s="362">
        <f t="shared" si="48"/>
        <v>6.245700391834437E-2</v>
      </c>
      <c r="AJ76" s="363">
        <f t="shared" si="49"/>
        <v>5.8508720904394469E-2</v>
      </c>
      <c r="AL76" s="52">
        <f t="shared" si="41"/>
        <v>2.4509406968206044</v>
      </c>
      <c r="AM76" s="74">
        <f t="shared" si="41"/>
        <v>2.4815812557657737</v>
      </c>
      <c r="AN76" s="74">
        <f t="shared" si="41"/>
        <v>2.3621700200185032</v>
      </c>
      <c r="AO76" s="74">
        <f t="shared" si="41"/>
        <v>2.4953373236999141</v>
      </c>
      <c r="AP76" s="74">
        <f t="shared" si="41"/>
        <v>2.603958651312499</v>
      </c>
      <c r="AQ76" s="74">
        <f t="shared" si="41"/>
        <v>2.6298405600775738</v>
      </c>
      <c r="AR76" s="74">
        <f t="shared" si="41"/>
        <v>2.7787930824178764</v>
      </c>
      <c r="AS76" s="74">
        <f t="shared" si="41"/>
        <v>2.8176969790964912</v>
      </c>
      <c r="AT76" s="74">
        <f t="shared" si="41"/>
        <v>2.7938338275200274</v>
      </c>
      <c r="AU76" s="74">
        <f t="shared" si="41"/>
        <v>2.9884581353502444</v>
      </c>
      <c r="AV76" s="111">
        <f t="shared" si="41"/>
        <v>2.898444755185039</v>
      </c>
      <c r="AW76" s="42">
        <f t="shared" si="50"/>
        <v>-3.0120341690734763E-2</v>
      </c>
    </row>
    <row r="77" spans="1:49" ht="20.100000000000001" customHeight="1">
      <c r="A77" s="88" t="s">
        <v>145</v>
      </c>
      <c r="B77" s="90">
        <v>1544.8899999999999</v>
      </c>
      <c r="C77" s="61">
        <v>1387.69</v>
      </c>
      <c r="D77" s="61">
        <v>1691.28</v>
      </c>
      <c r="E77" s="61">
        <v>1751.9</v>
      </c>
      <c r="F77" s="61">
        <v>1905.79</v>
      </c>
      <c r="G77" s="61">
        <v>1816.38</v>
      </c>
      <c r="H77" s="61">
        <v>1804.9</v>
      </c>
      <c r="I77" s="61">
        <v>1715.48</v>
      </c>
      <c r="J77" s="61">
        <v>1956.1899999999998</v>
      </c>
      <c r="K77" s="61">
        <v>2367.87</v>
      </c>
      <c r="L77" s="82">
        <v>3180.26</v>
      </c>
      <c r="M77" s="42">
        <f t="shared" si="39"/>
        <v>0.34308893647033001</v>
      </c>
      <c r="O77" s="361">
        <f t="shared" si="42"/>
        <v>1.6684434064199578E-2</v>
      </c>
      <c r="P77" s="362">
        <f t="shared" si="43"/>
        <v>1.390534401636445E-2</v>
      </c>
      <c r="Q77" s="362">
        <f t="shared" si="44"/>
        <v>1.510068975932082E-2</v>
      </c>
      <c r="R77" s="363">
        <f t="shared" si="45"/>
        <v>1.5929986720085543E-2</v>
      </c>
      <c r="T77" s="97">
        <v>428.68799999999999</v>
      </c>
      <c r="U77" s="61">
        <v>383.96100000000001</v>
      </c>
      <c r="V77" s="61">
        <v>586.19299999999998</v>
      </c>
      <c r="W77" s="61">
        <v>560.34699999999998</v>
      </c>
      <c r="X77" s="61">
        <v>593.30600000000004</v>
      </c>
      <c r="Y77" s="61">
        <v>596.34100000000001</v>
      </c>
      <c r="Z77" s="61">
        <v>644.24899999999991</v>
      </c>
      <c r="AA77" s="61">
        <v>722.82599999999991</v>
      </c>
      <c r="AB77" s="61">
        <v>819.46899999999994</v>
      </c>
      <c r="AC77" s="61">
        <v>1103.5940000000001</v>
      </c>
      <c r="AD77" s="38">
        <v>1347.5070000000001</v>
      </c>
      <c r="AE77" s="42">
        <f t="shared" si="40"/>
        <v>0.22101696819663752</v>
      </c>
      <c r="AG77" s="361">
        <f t="shared" si="46"/>
        <v>1.9128986929141382E-2</v>
      </c>
      <c r="AH77" s="362">
        <f t="shared" si="47"/>
        <v>1.688184514515563E-2</v>
      </c>
      <c r="AI77" s="362">
        <f t="shared" si="48"/>
        <v>2.4528414442309365E-2</v>
      </c>
      <c r="AJ77" s="363">
        <f t="shared" si="49"/>
        <v>2.4196055443962989E-2</v>
      </c>
      <c r="AL77" s="52">
        <f t="shared" si="41"/>
        <v>2.7748771757212487</v>
      </c>
      <c r="AM77" s="74">
        <f t="shared" si="41"/>
        <v>2.7669075946356898</v>
      </c>
      <c r="AN77" s="74">
        <f t="shared" si="41"/>
        <v>3.4659725178562981</v>
      </c>
      <c r="AO77" s="74">
        <f t="shared" si="41"/>
        <v>3.1985101889377243</v>
      </c>
      <c r="AP77" s="74">
        <f t="shared" si="41"/>
        <v>3.1131761631659316</v>
      </c>
      <c r="AQ77" s="74">
        <f t="shared" si="41"/>
        <v>3.2831290809191911</v>
      </c>
      <c r="AR77" s="74">
        <f t="shared" si="41"/>
        <v>3.5694442905424117</v>
      </c>
      <c r="AS77" s="74">
        <f t="shared" si="41"/>
        <v>4.2135495604728703</v>
      </c>
      <c r="AT77" s="74">
        <f t="shared" si="41"/>
        <v>4.1891073975431841</v>
      </c>
      <c r="AU77" s="74">
        <f t="shared" si="41"/>
        <v>4.6607035014591176</v>
      </c>
      <c r="AV77" s="111">
        <f t="shared" si="41"/>
        <v>4.2370969669146543</v>
      </c>
      <c r="AW77" s="42">
        <f t="shared" si="50"/>
        <v>-9.0888968674331161E-2</v>
      </c>
    </row>
    <row r="78" spans="1:49" ht="20.100000000000001" customHeight="1">
      <c r="A78" s="88" t="s">
        <v>151</v>
      </c>
      <c r="B78" s="90">
        <v>1609.62</v>
      </c>
      <c r="C78" s="61">
        <v>1567.43</v>
      </c>
      <c r="D78" s="61">
        <v>2014.8500000000001</v>
      </c>
      <c r="E78" s="61">
        <v>2309.64</v>
      </c>
      <c r="F78" s="61">
        <v>2161.8200000000002</v>
      </c>
      <c r="G78" s="61">
        <v>2887.01</v>
      </c>
      <c r="H78" s="61">
        <v>3220.68</v>
      </c>
      <c r="I78" s="61">
        <v>3844.75</v>
      </c>
      <c r="J78" s="61">
        <v>3702.84</v>
      </c>
      <c r="K78" s="61">
        <v>3998.91</v>
      </c>
      <c r="L78" s="82">
        <v>4577</v>
      </c>
      <c r="M78" s="42">
        <f t="shared" si="39"/>
        <v>0.14456189311587411</v>
      </c>
      <c r="O78" s="361">
        <f t="shared" si="42"/>
        <v>1.7383502228907513E-2</v>
      </c>
      <c r="P78" s="362">
        <f t="shared" si="43"/>
        <v>2.2101579641200811E-2</v>
      </c>
      <c r="Q78" s="362">
        <f t="shared" si="44"/>
        <v>2.550237102773616E-2</v>
      </c>
      <c r="R78" s="363">
        <f t="shared" si="45"/>
        <v>2.2926285655207917E-2</v>
      </c>
      <c r="T78" s="97">
        <v>386.80700000000002</v>
      </c>
      <c r="U78" s="61">
        <v>404.084</v>
      </c>
      <c r="V78" s="61">
        <v>531.37799999999993</v>
      </c>
      <c r="W78" s="61">
        <v>573.76099999999997</v>
      </c>
      <c r="X78" s="61">
        <v>551.755</v>
      </c>
      <c r="Y78" s="61">
        <v>738.76599999999996</v>
      </c>
      <c r="Z78" s="61">
        <v>911.90099999999995</v>
      </c>
      <c r="AA78" s="61">
        <v>1117.0889999999999</v>
      </c>
      <c r="AB78" s="61">
        <v>1115.4949999999999</v>
      </c>
      <c r="AC78" s="61">
        <v>1087.653</v>
      </c>
      <c r="AD78" s="38">
        <v>1308.797</v>
      </c>
      <c r="AE78" s="42">
        <f t="shared" si="40"/>
        <v>0.20332219926759729</v>
      </c>
      <c r="AG78" s="361">
        <f t="shared" si="46"/>
        <v>1.7260166011412476E-2</v>
      </c>
      <c r="AH78" s="362">
        <f t="shared" si="47"/>
        <v>2.0913761103975817E-2</v>
      </c>
      <c r="AI78" s="362">
        <f t="shared" si="48"/>
        <v>2.4174110726790019E-2</v>
      </c>
      <c r="AJ78" s="363">
        <f t="shared" si="49"/>
        <v>2.3500972371121209E-2</v>
      </c>
      <c r="AL78" s="52">
        <f t="shared" si="41"/>
        <v>2.4030951404679368</v>
      </c>
      <c r="AM78" s="74">
        <f t="shared" si="41"/>
        <v>2.5780034834091476</v>
      </c>
      <c r="AN78" s="74">
        <f t="shared" si="41"/>
        <v>2.6373079881877057</v>
      </c>
      <c r="AO78" s="74">
        <f t="shared" si="41"/>
        <v>2.4842010010218045</v>
      </c>
      <c r="AP78" s="74">
        <f t="shared" si="41"/>
        <v>2.5522707718496451</v>
      </c>
      <c r="AQ78" s="74">
        <f t="shared" si="41"/>
        <v>2.558931212569405</v>
      </c>
      <c r="AR78" s="74">
        <f t="shared" si="41"/>
        <v>2.8313927493572786</v>
      </c>
      <c r="AS78" s="74">
        <f t="shared" si="41"/>
        <v>2.9054919045451588</v>
      </c>
      <c r="AT78" s="74">
        <f t="shared" si="41"/>
        <v>3.0125390241004197</v>
      </c>
      <c r="AU78" s="74">
        <f t="shared" si="41"/>
        <v>2.7198736655738691</v>
      </c>
      <c r="AV78" s="111">
        <f t="shared" si="41"/>
        <v>2.8595084116233345</v>
      </c>
      <c r="AW78" s="42">
        <f t="shared" si="50"/>
        <v>5.1338688196020922E-2</v>
      </c>
    </row>
    <row r="79" spans="1:49" ht="20.100000000000001" customHeight="1">
      <c r="A79" s="88" t="s">
        <v>149</v>
      </c>
      <c r="B79" s="90">
        <v>11.7</v>
      </c>
      <c r="C79" s="61">
        <v>129.92000000000002</v>
      </c>
      <c r="D79" s="61">
        <v>664.18000000000006</v>
      </c>
      <c r="E79" s="61">
        <v>1002.64</v>
      </c>
      <c r="F79" s="61">
        <v>1039.6399999999999</v>
      </c>
      <c r="G79" s="61">
        <v>477.95</v>
      </c>
      <c r="H79" s="61">
        <v>1004.79</v>
      </c>
      <c r="I79" s="61">
        <v>2068.75</v>
      </c>
      <c r="J79" s="61">
        <v>3026.4</v>
      </c>
      <c r="K79" s="61">
        <v>5570.69</v>
      </c>
      <c r="L79" s="82">
        <v>5190.58</v>
      </c>
      <c r="M79" s="42">
        <f t="shared" si="39"/>
        <v>-6.8233917162864866E-2</v>
      </c>
      <c r="O79" s="361">
        <f t="shared" si="42"/>
        <v>1.263571377581155E-4</v>
      </c>
      <c r="P79" s="362">
        <f t="shared" si="43"/>
        <v>3.6589585728874947E-3</v>
      </c>
      <c r="Q79" s="362">
        <f t="shared" si="44"/>
        <v>3.5526131686009321E-2</v>
      </c>
      <c r="R79" s="363">
        <f t="shared" si="45"/>
        <v>2.5999720296309613E-2</v>
      </c>
      <c r="T79" s="97">
        <v>2.1219999999999999</v>
      </c>
      <c r="U79" s="61">
        <v>28.422000000000001</v>
      </c>
      <c r="V79" s="61">
        <v>134.56100000000001</v>
      </c>
      <c r="W79" s="61">
        <v>191.52300000000002</v>
      </c>
      <c r="X79" s="61">
        <v>181.46099999999998</v>
      </c>
      <c r="Y79" s="61">
        <v>150.85599999999999</v>
      </c>
      <c r="Z79" s="61">
        <v>315.42399999999998</v>
      </c>
      <c r="AA79" s="61">
        <v>540.22699999999998</v>
      </c>
      <c r="AB79" s="61">
        <v>697.26400000000001</v>
      </c>
      <c r="AC79" s="61">
        <v>1264.663</v>
      </c>
      <c r="AD79" s="38">
        <v>1088.8440000000001</v>
      </c>
      <c r="AE79" s="42">
        <f t="shared" si="40"/>
        <v>-0.13902438831530611</v>
      </c>
      <c r="AG79" s="361">
        <f t="shared" si="46"/>
        <v>9.468823541512244E-5</v>
      </c>
      <c r="AH79" s="362">
        <f t="shared" si="47"/>
        <v>4.2705895305162602E-3</v>
      </c>
      <c r="AI79" s="362">
        <f t="shared" si="48"/>
        <v>2.8108324432585069E-2</v>
      </c>
      <c r="AJ79" s="363">
        <f t="shared" si="49"/>
        <v>1.9551460433100857E-2</v>
      </c>
      <c r="AL79" s="52">
        <f t="shared" si="41"/>
        <v>1.8136752136752139</v>
      </c>
      <c r="AM79" s="74">
        <f t="shared" si="41"/>
        <v>2.1876539408866993</v>
      </c>
      <c r="AN79" s="74">
        <f t="shared" si="41"/>
        <v>2.0259718750941009</v>
      </c>
      <c r="AO79" s="74">
        <f t="shared" si="41"/>
        <v>1.9101871060400546</v>
      </c>
      <c r="AP79" s="74">
        <f t="shared" si="41"/>
        <v>1.745421492054942</v>
      </c>
      <c r="AQ79" s="74">
        <f t="shared" si="41"/>
        <v>3.1563134219060576</v>
      </c>
      <c r="AR79" s="74">
        <f t="shared" si="41"/>
        <v>3.1392032165925214</v>
      </c>
      <c r="AS79" s="74">
        <f t="shared" si="41"/>
        <v>2.6113691842900302</v>
      </c>
      <c r="AT79" s="74">
        <f t="shared" si="41"/>
        <v>2.3039386730108378</v>
      </c>
      <c r="AU79" s="74">
        <f t="shared" si="41"/>
        <v>2.2702088969230023</v>
      </c>
      <c r="AV79" s="111">
        <f t="shared" si="41"/>
        <v>2.0977308894189091</v>
      </c>
      <c r="AW79" s="42">
        <f t="shared" si="50"/>
        <v>-7.5974509543093871E-2</v>
      </c>
    </row>
    <row r="80" spans="1:49" ht="20.100000000000001" customHeight="1">
      <c r="A80" s="88" t="s">
        <v>172</v>
      </c>
      <c r="B80" s="90">
        <v>889.43000000000006</v>
      </c>
      <c r="C80" s="61">
        <v>1205.94</v>
      </c>
      <c r="D80" s="61">
        <v>922.59</v>
      </c>
      <c r="E80" s="61">
        <v>1715.68</v>
      </c>
      <c r="F80" s="61">
        <v>2176.67</v>
      </c>
      <c r="G80" s="61">
        <v>4554.1400000000003</v>
      </c>
      <c r="H80" s="61">
        <v>5197.07</v>
      </c>
      <c r="I80" s="61">
        <v>4132.88</v>
      </c>
      <c r="J80" s="61">
        <v>2906.02</v>
      </c>
      <c r="K80" s="61">
        <v>4258.1899999999996</v>
      </c>
      <c r="L80" s="82">
        <v>3701.68</v>
      </c>
      <c r="M80" s="42">
        <f t="shared" si="39"/>
        <v>-0.13069167885885782</v>
      </c>
      <c r="O80" s="361">
        <f t="shared" si="42"/>
        <v>9.6056264133504866E-3</v>
      </c>
      <c r="P80" s="362">
        <f t="shared" si="43"/>
        <v>3.4864336426676135E-2</v>
      </c>
      <c r="Q80" s="362">
        <f t="shared" si="44"/>
        <v>2.7155885300393316E-2</v>
      </c>
      <c r="R80" s="363">
        <f t="shared" si="45"/>
        <v>1.8541790055532015E-2</v>
      </c>
      <c r="T80" s="97">
        <v>219.584</v>
      </c>
      <c r="U80" s="61">
        <v>294.47399999999999</v>
      </c>
      <c r="V80" s="61">
        <v>234.41800000000001</v>
      </c>
      <c r="W80" s="61">
        <v>426.96199999999999</v>
      </c>
      <c r="X80" s="61">
        <v>547.46100000000001</v>
      </c>
      <c r="Y80" s="61">
        <v>1110.4189999999999</v>
      </c>
      <c r="Z80" s="61">
        <v>1140.6280000000002</v>
      </c>
      <c r="AA80" s="61">
        <v>1003.1420000000001</v>
      </c>
      <c r="AB80" s="61">
        <v>646.65</v>
      </c>
      <c r="AC80" s="61">
        <v>937.39800000000002</v>
      </c>
      <c r="AD80" s="38">
        <v>810.58699999999999</v>
      </c>
      <c r="AE80" s="42">
        <f t="shared" si="40"/>
        <v>-0.13527978510728636</v>
      </c>
      <c r="AG80" s="361">
        <f t="shared" si="46"/>
        <v>9.7983136123441315E-3</v>
      </c>
      <c r="AH80" s="362">
        <f t="shared" si="47"/>
        <v>3.1434903191694966E-2</v>
      </c>
      <c r="AI80" s="362">
        <f t="shared" si="48"/>
        <v>2.0834552055730562E-2</v>
      </c>
      <c r="AJ80" s="363">
        <f t="shared" si="49"/>
        <v>1.4555032362841622E-2</v>
      </c>
      <c r="AL80" s="52">
        <f t="shared" si="41"/>
        <v>2.4688171075857572</v>
      </c>
      <c r="AM80" s="74">
        <f t="shared" si="41"/>
        <v>2.4418627792427481</v>
      </c>
      <c r="AN80" s="74">
        <f t="shared" si="41"/>
        <v>2.5408686415417465</v>
      </c>
      <c r="AO80" s="74">
        <f t="shared" si="41"/>
        <v>2.4885876154061362</v>
      </c>
      <c r="AP80" s="74">
        <f t="shared" si="41"/>
        <v>2.515130910978697</v>
      </c>
      <c r="AQ80" s="74">
        <f t="shared" si="41"/>
        <v>2.4382627675038533</v>
      </c>
      <c r="AR80" s="74">
        <f t="shared" si="41"/>
        <v>2.1947520429780631</v>
      </c>
      <c r="AS80" s="74">
        <f t="shared" si="41"/>
        <v>2.4272226631307952</v>
      </c>
      <c r="AT80" s="74">
        <f t="shared" si="41"/>
        <v>2.2252083605756328</v>
      </c>
      <c r="AU80" s="74">
        <f t="shared" si="41"/>
        <v>2.2014001254053954</v>
      </c>
      <c r="AV80" s="111">
        <f t="shared" si="41"/>
        <v>2.1897813965550776</v>
      </c>
      <c r="AW80" s="42">
        <f t="shared" si="50"/>
        <v>-5.2778814338343668E-3</v>
      </c>
    </row>
    <row r="81" spans="1:49" ht="20.100000000000001" customHeight="1">
      <c r="A81" s="88" t="s">
        <v>170</v>
      </c>
      <c r="B81" s="90">
        <v>185.76000000000002</v>
      </c>
      <c r="C81" s="61">
        <v>281.39</v>
      </c>
      <c r="D81" s="61">
        <v>413.65</v>
      </c>
      <c r="E81" s="61">
        <v>651.22</v>
      </c>
      <c r="F81" s="61">
        <v>623.90000000000009</v>
      </c>
      <c r="G81" s="61">
        <v>509.62</v>
      </c>
      <c r="H81" s="61">
        <v>628.82000000000005</v>
      </c>
      <c r="I81" s="61">
        <v>876.35</v>
      </c>
      <c r="J81" s="61">
        <v>829.59</v>
      </c>
      <c r="K81" s="61">
        <v>2041.13</v>
      </c>
      <c r="L81" s="82">
        <v>3366.83</v>
      </c>
      <c r="M81" s="42">
        <f t="shared" si="39"/>
        <v>0.64949317289932529</v>
      </c>
      <c r="O81" s="361">
        <f t="shared" si="42"/>
        <v>2.0061625564057727E-3</v>
      </c>
      <c r="P81" s="362">
        <f t="shared" si="43"/>
        <v>3.9014090760852082E-3</v>
      </c>
      <c r="Q81" s="362">
        <f t="shared" si="44"/>
        <v>1.3016960765769451E-2</v>
      </c>
      <c r="R81" s="363">
        <f t="shared" si="45"/>
        <v>1.6864519626944213E-2</v>
      </c>
      <c r="T81" s="97">
        <v>45.814</v>
      </c>
      <c r="U81" s="61">
        <v>70.763999999999996</v>
      </c>
      <c r="V81" s="61">
        <v>97.512</v>
      </c>
      <c r="W81" s="61">
        <v>153.53399999999999</v>
      </c>
      <c r="X81" s="61">
        <v>151.369</v>
      </c>
      <c r="Y81" s="61">
        <v>114.214</v>
      </c>
      <c r="Z81" s="61">
        <v>151.54</v>
      </c>
      <c r="AA81" s="61">
        <v>211.63499999999999</v>
      </c>
      <c r="AB81" s="61">
        <v>182.39399999999998</v>
      </c>
      <c r="AC81" s="61">
        <v>434.06900000000002</v>
      </c>
      <c r="AD81" s="38">
        <v>724.92599999999993</v>
      </c>
      <c r="AE81" s="42">
        <f t="shared" si="40"/>
        <v>0.67007088734740305</v>
      </c>
      <c r="AG81" s="361">
        <f t="shared" si="46"/>
        <v>2.0443198950558057E-3</v>
      </c>
      <c r="AH81" s="362">
        <f t="shared" si="47"/>
        <v>3.2332894458184241E-3</v>
      </c>
      <c r="AI81" s="362">
        <f t="shared" si="48"/>
        <v>9.6475917126758425E-3</v>
      </c>
      <c r="AJ81" s="363">
        <f t="shared" si="49"/>
        <v>1.3016889477212594E-2</v>
      </c>
      <c r="AL81" s="52">
        <f t="shared" si="41"/>
        <v>2.4663006029285097</v>
      </c>
      <c r="AM81" s="74">
        <f t="shared" si="41"/>
        <v>2.5148015210206474</v>
      </c>
      <c r="AN81" s="74">
        <f t="shared" si="41"/>
        <v>2.357355252024659</v>
      </c>
      <c r="AO81" s="74">
        <f t="shared" si="41"/>
        <v>2.3576364362273883</v>
      </c>
      <c r="AP81" s="74">
        <f t="shared" si="41"/>
        <v>2.4261740663567877</v>
      </c>
      <c r="AQ81" s="74">
        <f t="shared" si="41"/>
        <v>2.2411600800596525</v>
      </c>
      <c r="AR81" s="74">
        <f t="shared" si="41"/>
        <v>2.4099106262523455</v>
      </c>
      <c r="AS81" s="74">
        <f t="shared" si="41"/>
        <v>2.4149597763450674</v>
      </c>
      <c r="AT81" s="74">
        <f t="shared" si="41"/>
        <v>2.1986041297508403</v>
      </c>
      <c r="AU81" s="74">
        <f t="shared" si="41"/>
        <v>2.1266112398524348</v>
      </c>
      <c r="AV81" s="111">
        <f t="shared" si="41"/>
        <v>2.1531410852344783</v>
      </c>
      <c r="AW81" s="42">
        <f t="shared" si="50"/>
        <v>1.2475174063259632E-2</v>
      </c>
    </row>
    <row r="82" spans="1:49" ht="20.100000000000001" customHeight="1">
      <c r="A82" s="88" t="s">
        <v>141</v>
      </c>
      <c r="B82" s="90">
        <v>10156.630000000001</v>
      </c>
      <c r="C82" s="61">
        <v>10681.119999999999</v>
      </c>
      <c r="D82" s="61">
        <v>13911.75</v>
      </c>
      <c r="E82" s="61">
        <v>13407.47</v>
      </c>
      <c r="F82" s="61">
        <v>13213.400000000001</v>
      </c>
      <c r="G82" s="61">
        <v>9440.2199999999993</v>
      </c>
      <c r="H82" s="61">
        <v>5159.91</v>
      </c>
      <c r="I82" s="61">
        <v>4310.6100000000006</v>
      </c>
      <c r="J82" s="61">
        <v>5577.95</v>
      </c>
      <c r="K82" s="61">
        <v>3596.6800000000003</v>
      </c>
      <c r="L82" s="82">
        <v>1507.1000000000001</v>
      </c>
      <c r="M82" s="42">
        <f t="shared" si="39"/>
        <v>-0.58097467664624036</v>
      </c>
      <c r="O82" s="361">
        <f t="shared" si="42"/>
        <v>0.10968911932206914</v>
      </c>
      <c r="P82" s="362">
        <f t="shared" si="43"/>
        <v>7.2269848099056358E-2</v>
      </c>
      <c r="Q82" s="362">
        <f t="shared" si="44"/>
        <v>2.2937217348737056E-2</v>
      </c>
      <c r="R82" s="363">
        <f t="shared" si="45"/>
        <v>7.5490944092121157E-3</v>
      </c>
      <c r="T82" s="97">
        <v>2869.5070000000001</v>
      </c>
      <c r="U82" s="61">
        <v>2843.4210000000003</v>
      </c>
      <c r="V82" s="61">
        <v>3670.74</v>
      </c>
      <c r="W82" s="61">
        <v>3904.1659999999997</v>
      </c>
      <c r="X82" s="61">
        <v>4011.0079999999998</v>
      </c>
      <c r="Y82" s="61">
        <v>2723.0489999999995</v>
      </c>
      <c r="Z82" s="61">
        <v>1446.5760000000002</v>
      </c>
      <c r="AA82" s="61">
        <v>1459.9609999999998</v>
      </c>
      <c r="AB82" s="61">
        <v>1720.1789999999999</v>
      </c>
      <c r="AC82" s="61">
        <v>1113.846</v>
      </c>
      <c r="AD82" s="38">
        <v>527.12599999999998</v>
      </c>
      <c r="AE82" s="42">
        <f t="shared" si="40"/>
        <v>-0.52675145397119527</v>
      </c>
      <c r="AG82" s="361">
        <f t="shared" si="46"/>
        <v>0.12804361656048152</v>
      </c>
      <c r="AH82" s="362">
        <f t="shared" si="47"/>
        <v>7.7086920974192424E-2</v>
      </c>
      <c r="AI82" s="362">
        <f t="shared" si="48"/>
        <v>2.4756274783034805E-2</v>
      </c>
      <c r="AJ82" s="363">
        <f t="shared" si="49"/>
        <v>9.465160419912055E-3</v>
      </c>
      <c r="AL82" s="52">
        <f t="shared" si="41"/>
        <v>2.8252550304579369</v>
      </c>
      <c r="AM82" s="74">
        <f t="shared" si="41"/>
        <v>2.6621000419431673</v>
      </c>
      <c r="AN82" s="74">
        <f t="shared" si="41"/>
        <v>2.6385896813844409</v>
      </c>
      <c r="AO82" s="74">
        <f t="shared" si="41"/>
        <v>2.9119334221892719</v>
      </c>
      <c r="AP82" s="74">
        <f t="shared" si="41"/>
        <v>3.0355608700258823</v>
      </c>
      <c r="AQ82" s="74">
        <f t="shared" si="41"/>
        <v>2.8845185811347611</v>
      </c>
      <c r="AR82" s="74">
        <f t="shared" si="41"/>
        <v>2.8034907585597431</v>
      </c>
      <c r="AS82" s="74">
        <f t="shared" si="41"/>
        <v>3.3869011578407688</v>
      </c>
      <c r="AT82" s="74">
        <f t="shared" si="41"/>
        <v>3.0838910352369595</v>
      </c>
      <c r="AU82" s="74">
        <f t="shared" si="41"/>
        <v>3.0968726714636832</v>
      </c>
      <c r="AV82" s="111">
        <f t="shared" si="41"/>
        <v>3.4976179417424187</v>
      </c>
      <c r="AW82" s="42">
        <f t="shared" si="50"/>
        <v>0.12940321181798223</v>
      </c>
    </row>
    <row r="83" spans="1:49" ht="20.100000000000001" customHeight="1">
      <c r="A83" s="88" t="s">
        <v>146</v>
      </c>
      <c r="B83" s="90">
        <v>565.93999999999994</v>
      </c>
      <c r="C83" s="61">
        <v>417.02</v>
      </c>
      <c r="D83" s="61">
        <v>762.65</v>
      </c>
      <c r="E83" s="61">
        <v>782.61</v>
      </c>
      <c r="F83" s="61">
        <v>798.06</v>
      </c>
      <c r="G83" s="61">
        <v>1795.5500000000002</v>
      </c>
      <c r="H83" s="61">
        <v>986.19999999999993</v>
      </c>
      <c r="I83" s="61">
        <v>1370.1499999999999</v>
      </c>
      <c r="J83" s="61">
        <v>1308.25</v>
      </c>
      <c r="K83" s="61">
        <v>1309.0999999999999</v>
      </c>
      <c r="L83" s="82">
        <v>1077.0899999999999</v>
      </c>
      <c r="M83" s="42">
        <f t="shared" si="39"/>
        <v>-0.17722863035673364</v>
      </c>
      <c r="O83" s="361">
        <f t="shared" si="42"/>
        <v>6.1120135506690506E-3</v>
      </c>
      <c r="P83" s="362">
        <f t="shared" si="43"/>
        <v>1.3745879413219253E-2</v>
      </c>
      <c r="Q83" s="362">
        <f t="shared" si="44"/>
        <v>8.3485634616456503E-3</v>
      </c>
      <c r="R83" s="363">
        <f t="shared" si="45"/>
        <v>5.3951656142381234E-3</v>
      </c>
      <c r="T83" s="97">
        <v>161.751</v>
      </c>
      <c r="U83" s="61">
        <v>120.81099999999999</v>
      </c>
      <c r="V83" s="61">
        <v>322.661</v>
      </c>
      <c r="W83" s="61">
        <v>246.06800000000001</v>
      </c>
      <c r="X83" s="61">
        <v>221.39000000000001</v>
      </c>
      <c r="Y83" s="61">
        <v>515.93100000000004</v>
      </c>
      <c r="Z83" s="61">
        <v>308.19100000000003</v>
      </c>
      <c r="AA83" s="61">
        <v>405.92200000000003</v>
      </c>
      <c r="AB83" s="61">
        <v>447.40499999999997</v>
      </c>
      <c r="AC83" s="61">
        <v>517.66999999999996</v>
      </c>
      <c r="AD83" s="38">
        <v>353.75200000000001</v>
      </c>
      <c r="AE83" s="42">
        <f t="shared" si="40"/>
        <v>-0.3166457395638147</v>
      </c>
      <c r="AG83" s="361">
        <f t="shared" si="46"/>
        <v>7.2176799088743979E-3</v>
      </c>
      <c r="AH83" s="362">
        <f t="shared" si="47"/>
        <v>1.4605514709847703E-2</v>
      </c>
      <c r="AI83" s="362">
        <f t="shared" si="48"/>
        <v>1.1505702553973913E-2</v>
      </c>
      <c r="AJ83" s="363">
        <f t="shared" si="49"/>
        <v>6.3520286020130471E-3</v>
      </c>
      <c r="AL83" s="52">
        <f t="shared" si="41"/>
        <v>2.8580944976499278</v>
      </c>
      <c r="AM83" s="74">
        <f t="shared" si="41"/>
        <v>2.8970073377775645</v>
      </c>
      <c r="AN83" s="74">
        <f t="shared" si="41"/>
        <v>4.2307873860879832</v>
      </c>
      <c r="AO83" s="74">
        <f t="shared" si="41"/>
        <v>3.1441969818939191</v>
      </c>
      <c r="AP83" s="74">
        <f t="shared" si="41"/>
        <v>2.7741021978297375</v>
      </c>
      <c r="AQ83" s="74">
        <f t="shared" si="41"/>
        <v>2.8733869844894322</v>
      </c>
      <c r="AR83" s="74">
        <f t="shared" si="41"/>
        <v>3.1250354897586701</v>
      </c>
      <c r="AS83" s="74">
        <f t="shared" si="41"/>
        <v>2.962609933218991</v>
      </c>
      <c r="AT83" s="74">
        <f t="shared" si="41"/>
        <v>3.4198738773170261</v>
      </c>
      <c r="AU83" s="74">
        <f t="shared" si="41"/>
        <v>3.9543961500267359</v>
      </c>
      <c r="AV83" s="111">
        <f t="shared" si="41"/>
        <v>3.2843309287060505</v>
      </c>
      <c r="AW83" s="42">
        <f t="shared" si="50"/>
        <v>-0.16944817764809808</v>
      </c>
    </row>
    <row r="84" spans="1:49" ht="20.100000000000001" customHeight="1">
      <c r="A84" s="88" t="s">
        <v>152</v>
      </c>
      <c r="B84" s="90">
        <v>908.95</v>
      </c>
      <c r="C84" s="61">
        <v>824.28</v>
      </c>
      <c r="D84" s="61">
        <v>954.48</v>
      </c>
      <c r="E84" s="61">
        <v>1003.05</v>
      </c>
      <c r="F84" s="61">
        <v>832.7</v>
      </c>
      <c r="G84" s="61">
        <v>1082.81</v>
      </c>
      <c r="H84" s="61">
        <v>913.40000000000009</v>
      </c>
      <c r="I84" s="61">
        <v>889.66000000000008</v>
      </c>
      <c r="J84" s="61">
        <v>939.33999999999992</v>
      </c>
      <c r="K84" s="61">
        <v>835</v>
      </c>
      <c r="L84" s="82">
        <v>709.49</v>
      </c>
      <c r="M84" s="42">
        <f t="shared" si="39"/>
        <v>-0.15031137724550897</v>
      </c>
      <c r="O84" s="361">
        <f t="shared" si="42"/>
        <v>9.8164376380546238E-3</v>
      </c>
      <c r="P84" s="362">
        <f t="shared" si="43"/>
        <v>8.2894799295079157E-3</v>
      </c>
      <c r="Q84" s="362">
        <f t="shared" si="44"/>
        <v>5.3250710338966604E-3</v>
      </c>
      <c r="R84" s="363">
        <f t="shared" si="45"/>
        <v>3.553849772670628E-3</v>
      </c>
      <c r="T84" s="97">
        <v>292.46500000000003</v>
      </c>
      <c r="U84" s="61">
        <v>279.97199999999998</v>
      </c>
      <c r="V84" s="61">
        <v>369.44</v>
      </c>
      <c r="W84" s="61">
        <v>340.95600000000002</v>
      </c>
      <c r="X84" s="61">
        <v>306.28300000000002</v>
      </c>
      <c r="Y84" s="61">
        <v>407.65899999999999</v>
      </c>
      <c r="Z84" s="61">
        <v>433.34099999999995</v>
      </c>
      <c r="AA84" s="61">
        <v>355.81100000000004</v>
      </c>
      <c r="AB84" s="61">
        <v>457.846</v>
      </c>
      <c r="AC84" s="61">
        <v>348.56000000000006</v>
      </c>
      <c r="AD84" s="38">
        <v>304.42599999999999</v>
      </c>
      <c r="AE84" s="42">
        <f t="shared" si="40"/>
        <v>-0.12661808583888015</v>
      </c>
      <c r="AG84" s="361">
        <f t="shared" si="46"/>
        <v>1.3050421663847215E-2</v>
      </c>
      <c r="AH84" s="362">
        <f t="shared" si="47"/>
        <v>1.1540437618793607E-2</v>
      </c>
      <c r="AI84" s="362">
        <f t="shared" si="48"/>
        <v>7.7470737771420948E-3</v>
      </c>
      <c r="AJ84" s="363">
        <f t="shared" si="49"/>
        <v>5.4663229019098793E-3</v>
      </c>
      <c r="AL84" s="52">
        <f t="shared" si="41"/>
        <v>3.21761373012817</v>
      </c>
      <c r="AM84" s="74">
        <f t="shared" si="41"/>
        <v>3.3965642742757312</v>
      </c>
      <c r="AN84" s="74">
        <f t="shared" si="41"/>
        <v>3.870589221356131</v>
      </c>
      <c r="AO84" s="74">
        <f t="shared" si="41"/>
        <v>3.3991924629878874</v>
      </c>
      <c r="AP84" s="74">
        <f t="shared" si="41"/>
        <v>3.6781914254833676</v>
      </c>
      <c r="AQ84" s="74">
        <f t="shared" si="41"/>
        <v>3.7648248538524767</v>
      </c>
      <c r="AR84" s="74">
        <f t="shared" si="41"/>
        <v>4.7442631924677023</v>
      </c>
      <c r="AS84" s="74">
        <f t="shared" si="41"/>
        <v>3.9994042667985523</v>
      </c>
      <c r="AT84" s="74">
        <f t="shared" si="41"/>
        <v>4.8741243852066347</v>
      </c>
      <c r="AU84" s="74">
        <f t="shared" si="41"/>
        <v>4.1743712574850305</v>
      </c>
      <c r="AV84" s="111">
        <f t="shared" si="41"/>
        <v>4.2907722448519356</v>
      </c>
      <c r="AW84" s="42">
        <f t="shared" si="50"/>
        <v>2.7884675364748052E-2</v>
      </c>
    </row>
    <row r="85" spans="1:49" ht="20.100000000000001" customHeight="1">
      <c r="A85" s="88" t="s">
        <v>175</v>
      </c>
      <c r="B85" s="90">
        <v>159.98000000000002</v>
      </c>
      <c r="C85" s="61">
        <v>327.47000000000003</v>
      </c>
      <c r="D85" s="61">
        <v>171.34</v>
      </c>
      <c r="E85" s="61">
        <v>108.99</v>
      </c>
      <c r="F85" s="61">
        <v>173.08999999999997</v>
      </c>
      <c r="G85" s="61">
        <v>230.81</v>
      </c>
      <c r="H85" s="61">
        <v>273.3</v>
      </c>
      <c r="I85" s="61">
        <v>349.92</v>
      </c>
      <c r="J85" s="61">
        <v>582.53</v>
      </c>
      <c r="K85" s="61">
        <v>675.69</v>
      </c>
      <c r="L85" s="82">
        <v>863.06999999999994</v>
      </c>
      <c r="M85" s="42">
        <f t="shared" si="39"/>
        <v>0.27731652088975695</v>
      </c>
      <c r="O85" s="361">
        <f t="shared" si="42"/>
        <v>1.727744863123361E-3</v>
      </c>
      <c r="P85" s="362">
        <f t="shared" si="43"/>
        <v>1.7669719180001312E-3</v>
      </c>
      <c r="Q85" s="362">
        <f t="shared" si="44"/>
        <v>4.3090984992738141E-3</v>
      </c>
      <c r="R85" s="363">
        <f t="shared" si="45"/>
        <v>4.3231351016911283E-3</v>
      </c>
      <c r="T85" s="97">
        <v>48.825000000000003</v>
      </c>
      <c r="U85" s="61">
        <v>89.218000000000004</v>
      </c>
      <c r="V85" s="61">
        <v>47.501000000000005</v>
      </c>
      <c r="W85" s="61">
        <v>38.11</v>
      </c>
      <c r="X85" s="61">
        <v>50.928000000000004</v>
      </c>
      <c r="Y85" s="61">
        <v>82.283000000000001</v>
      </c>
      <c r="Z85" s="61">
        <v>90.344999999999999</v>
      </c>
      <c r="AA85" s="61">
        <v>109.22499999999999</v>
      </c>
      <c r="AB85" s="61">
        <v>180.81199999999998</v>
      </c>
      <c r="AC85" s="61">
        <v>222.303</v>
      </c>
      <c r="AD85" s="38">
        <v>301.22399999999999</v>
      </c>
      <c r="AE85" s="42">
        <f t="shared" si="40"/>
        <v>0.35501545188324041</v>
      </c>
      <c r="AG85" s="361">
        <f t="shared" si="46"/>
        <v>2.1786772356943234E-3</v>
      </c>
      <c r="AH85" s="362">
        <f t="shared" si="47"/>
        <v>2.3293532795478438E-3</v>
      </c>
      <c r="AI85" s="362">
        <f t="shared" si="48"/>
        <v>4.9408932232040933E-3</v>
      </c>
      <c r="AJ85" s="363">
        <f t="shared" si="49"/>
        <v>5.4088272677264805E-3</v>
      </c>
      <c r="AL85" s="52">
        <f t="shared" si="41"/>
        <v>3.0519439929991248</v>
      </c>
      <c r="AM85" s="74">
        <f t="shared" si="41"/>
        <v>2.7244633096161479</v>
      </c>
      <c r="AN85" s="74">
        <f t="shared" si="41"/>
        <v>2.772324034084277</v>
      </c>
      <c r="AO85" s="74">
        <f t="shared" si="41"/>
        <v>3.496651068905404</v>
      </c>
      <c r="AP85" s="74">
        <f t="shared" si="41"/>
        <v>2.9422843607371894</v>
      </c>
      <c r="AQ85" s="74">
        <f t="shared" si="41"/>
        <v>3.5649668558554652</v>
      </c>
      <c r="AR85" s="74">
        <f t="shared" si="41"/>
        <v>3.3057080131723375</v>
      </c>
      <c r="AS85" s="74">
        <f t="shared" si="41"/>
        <v>3.121427754915409</v>
      </c>
      <c r="AT85" s="74">
        <f t="shared" si="41"/>
        <v>3.1039088115633531</v>
      </c>
      <c r="AU85" s="74">
        <f t="shared" si="41"/>
        <v>3.290014651689384</v>
      </c>
      <c r="AV85" s="111">
        <f t="shared" si="41"/>
        <v>3.4901456428794884</v>
      </c>
      <c r="AW85" s="42">
        <f t="shared" si="50"/>
        <v>6.0829817608058202E-2</v>
      </c>
    </row>
    <row r="86" spans="1:49" ht="20.100000000000001" customHeight="1">
      <c r="A86" s="88" t="s">
        <v>168</v>
      </c>
      <c r="B86" s="90">
        <v>668.73</v>
      </c>
      <c r="C86" s="61">
        <v>1571.94</v>
      </c>
      <c r="D86" s="61">
        <v>1222.81</v>
      </c>
      <c r="E86" s="61">
        <v>2129.8300000000004</v>
      </c>
      <c r="F86" s="61">
        <v>3346.77</v>
      </c>
      <c r="G86" s="61">
        <v>2813.7799999999997</v>
      </c>
      <c r="H86" s="61">
        <v>2447.66</v>
      </c>
      <c r="I86" s="61">
        <v>1226.08</v>
      </c>
      <c r="J86" s="61">
        <v>751.31</v>
      </c>
      <c r="K86" s="61">
        <v>539.04999999999995</v>
      </c>
      <c r="L86" s="82">
        <v>740.76</v>
      </c>
      <c r="M86" s="42">
        <f t="shared" si="39"/>
        <v>0.37419534366014295</v>
      </c>
      <c r="O86" s="361">
        <f t="shared" si="42"/>
        <v>7.2221204045285975E-3</v>
      </c>
      <c r="P86" s="362">
        <f t="shared" si="43"/>
        <v>2.1540965484296213E-2</v>
      </c>
      <c r="Q86" s="362">
        <f t="shared" si="44"/>
        <v>3.4377000488886164E-3</v>
      </c>
      <c r="R86" s="363">
        <f t="shared" si="45"/>
        <v>3.7104818356897126E-3</v>
      </c>
      <c r="T86" s="97">
        <v>184.80599999999998</v>
      </c>
      <c r="U86" s="61">
        <v>400.75900000000001</v>
      </c>
      <c r="V86" s="61">
        <v>317.37200000000001</v>
      </c>
      <c r="W86" s="61">
        <v>564.11900000000003</v>
      </c>
      <c r="X86" s="61">
        <v>916.39099999999996</v>
      </c>
      <c r="Y86" s="61">
        <v>776.58</v>
      </c>
      <c r="Z86" s="61">
        <v>668.673</v>
      </c>
      <c r="AA86" s="61">
        <v>354.35400000000004</v>
      </c>
      <c r="AB86" s="61">
        <v>249.87800000000001</v>
      </c>
      <c r="AC86" s="61">
        <v>170.72</v>
      </c>
      <c r="AD86" s="38">
        <v>233.53899999999999</v>
      </c>
      <c r="AE86" s="42">
        <f t="shared" si="40"/>
        <v>0.36796508903467662</v>
      </c>
      <c r="AG86" s="361">
        <f t="shared" si="46"/>
        <v>8.2464439369119309E-3</v>
      </c>
      <c r="AH86" s="362">
        <f t="shared" si="47"/>
        <v>2.1984239391262646E-2</v>
      </c>
      <c r="AI86" s="362">
        <f t="shared" si="48"/>
        <v>3.7944125408357187E-3</v>
      </c>
      <c r="AJ86" s="363">
        <f t="shared" si="49"/>
        <v>4.1934643696304895E-3</v>
      </c>
      <c r="AL86" s="52">
        <f t="shared" si="41"/>
        <v>2.7635368534386071</v>
      </c>
      <c r="AM86" s="74">
        <f t="shared" si="41"/>
        <v>2.5494548137969639</v>
      </c>
      <c r="AN86" s="74">
        <f t="shared" si="41"/>
        <v>2.5954318332365616</v>
      </c>
      <c r="AO86" s="74">
        <f t="shared" si="41"/>
        <v>2.6486574045815861</v>
      </c>
      <c r="AP86" s="74">
        <f t="shared" si="41"/>
        <v>2.7381355754951784</v>
      </c>
      <c r="AQ86" s="74">
        <f t="shared" si="41"/>
        <v>2.7599172643205936</v>
      </c>
      <c r="AR86" s="74">
        <f t="shared" si="41"/>
        <v>2.7318867816608519</v>
      </c>
      <c r="AS86" s="74">
        <f t="shared" si="41"/>
        <v>2.8901376745399983</v>
      </c>
      <c r="AT86" s="74">
        <f t="shared" si="41"/>
        <v>3.3258974324845942</v>
      </c>
      <c r="AU86" s="74">
        <f t="shared" si="41"/>
        <v>3.1670531490585292</v>
      </c>
      <c r="AV86" s="111">
        <f t="shared" si="41"/>
        <v>3.1526945299422215</v>
      </c>
      <c r="AW86" s="42">
        <f t="shared" si="50"/>
        <v>-4.5337474429742479E-3</v>
      </c>
    </row>
    <row r="87" spans="1:49" ht="20.100000000000001" customHeight="1">
      <c r="A87" s="88" t="s">
        <v>187</v>
      </c>
      <c r="B87" s="90">
        <v>778.18999999999994</v>
      </c>
      <c r="C87" s="61">
        <v>1250.6699999999998</v>
      </c>
      <c r="D87" s="61">
        <v>1520.47</v>
      </c>
      <c r="E87" s="61">
        <v>1249.48</v>
      </c>
      <c r="F87" s="61">
        <v>1336.96</v>
      </c>
      <c r="G87" s="61">
        <v>1556.1699999999998</v>
      </c>
      <c r="H87" s="61">
        <v>1277.49</v>
      </c>
      <c r="I87" s="61">
        <v>1144.5899999999999</v>
      </c>
      <c r="J87" s="61">
        <v>1178.51</v>
      </c>
      <c r="K87" s="61">
        <v>1593.16</v>
      </c>
      <c r="L87" s="82">
        <v>769.9799999999999</v>
      </c>
      <c r="M87" s="42">
        <f t="shared" si="39"/>
        <v>-0.51669637701172522</v>
      </c>
      <c r="O87" s="361">
        <f t="shared" si="42"/>
        <v>8.404261626665634E-3</v>
      </c>
      <c r="P87" s="362">
        <f t="shared" si="43"/>
        <v>1.1913299638812287E-2</v>
      </c>
      <c r="Q87" s="362">
        <f t="shared" si="44"/>
        <v>1.0160107986063238E-2</v>
      </c>
      <c r="R87" s="363">
        <f t="shared" si="45"/>
        <v>3.8568454072093047E-3</v>
      </c>
      <c r="T87" s="97">
        <v>179.73099999999999</v>
      </c>
      <c r="U87" s="61">
        <v>286.96899999999999</v>
      </c>
      <c r="V87" s="61">
        <v>350.85300000000001</v>
      </c>
      <c r="W87" s="61">
        <v>291.64599999999996</v>
      </c>
      <c r="X87" s="61">
        <v>335.49799999999999</v>
      </c>
      <c r="Y87" s="61">
        <v>359.97500000000002</v>
      </c>
      <c r="Z87" s="61">
        <v>276.55</v>
      </c>
      <c r="AA87" s="61">
        <v>274.07600000000002</v>
      </c>
      <c r="AB87" s="61">
        <v>297.61800000000005</v>
      </c>
      <c r="AC87" s="61">
        <v>387.23700000000002</v>
      </c>
      <c r="AD87" s="38">
        <v>205.036</v>
      </c>
      <c r="AE87" s="42">
        <f t="shared" si="40"/>
        <v>-0.47051547243677649</v>
      </c>
      <c r="AG87" s="361">
        <f t="shared" si="46"/>
        <v>8.0199864464634181E-3</v>
      </c>
      <c r="AH87" s="362">
        <f t="shared" si="47"/>
        <v>1.0190549041785485E-2</v>
      </c>
      <c r="AI87" s="362">
        <f t="shared" si="48"/>
        <v>8.6067064730295292E-3</v>
      </c>
      <c r="AJ87" s="363">
        <f t="shared" si="49"/>
        <v>3.6816598533502202E-3</v>
      </c>
      <c r="AL87" s="52">
        <f t="shared" si="41"/>
        <v>2.3096030532389262</v>
      </c>
      <c r="AM87" s="74">
        <f t="shared" si="41"/>
        <v>2.2945221361350319</v>
      </c>
      <c r="AN87" s="74">
        <f t="shared" si="41"/>
        <v>2.3075299085151304</v>
      </c>
      <c r="AO87" s="74">
        <f t="shared" si="41"/>
        <v>2.3341390018247585</v>
      </c>
      <c r="AP87" s="74">
        <f t="shared" si="41"/>
        <v>2.5094094064145525</v>
      </c>
      <c r="AQ87" s="74">
        <f t="shared" si="41"/>
        <v>2.3132112815437904</v>
      </c>
      <c r="AR87" s="74">
        <f t="shared" si="41"/>
        <v>2.1647918966097581</v>
      </c>
      <c r="AS87" s="74">
        <f t="shared" si="41"/>
        <v>2.3945342873867501</v>
      </c>
      <c r="AT87" s="74">
        <f t="shared" si="41"/>
        <v>2.5253752619833527</v>
      </c>
      <c r="AU87" s="74">
        <f t="shared" si="41"/>
        <v>2.4306221597328581</v>
      </c>
      <c r="AV87" s="111">
        <f t="shared" si="41"/>
        <v>2.6628743603729972</v>
      </c>
      <c r="AW87" s="42">
        <f t="shared" si="50"/>
        <v>9.5552572706596714E-2</v>
      </c>
    </row>
    <row r="88" spans="1:49" ht="20.100000000000001" customHeight="1">
      <c r="A88" s="88" t="s">
        <v>169</v>
      </c>
      <c r="B88" s="90">
        <v>54.62</v>
      </c>
      <c r="C88" s="61">
        <v>83.03</v>
      </c>
      <c r="D88" s="61">
        <v>117.96000000000001</v>
      </c>
      <c r="E88" s="61">
        <v>182.66</v>
      </c>
      <c r="F88" s="61">
        <v>267.08</v>
      </c>
      <c r="G88" s="61">
        <v>175.73000000000002</v>
      </c>
      <c r="H88" s="61">
        <v>236.19</v>
      </c>
      <c r="I88" s="61">
        <v>320.58999999999997</v>
      </c>
      <c r="J88" s="61">
        <v>384.02</v>
      </c>
      <c r="K88" s="61">
        <v>456.70000000000005</v>
      </c>
      <c r="L88" s="82">
        <v>151.28</v>
      </c>
      <c r="M88" s="42">
        <f t="shared" si="39"/>
        <v>-0.66875410553974168</v>
      </c>
      <c r="O88" s="361">
        <f t="shared" si="42"/>
        <v>5.8988263797848451E-4</v>
      </c>
      <c r="P88" s="362">
        <f t="shared" si="43"/>
        <v>1.3453055550026562E-3</v>
      </c>
      <c r="Q88" s="362">
        <f t="shared" si="44"/>
        <v>2.9125268756653951E-3</v>
      </c>
      <c r="R88" s="363">
        <f t="shared" si="45"/>
        <v>7.5776458246009466E-4</v>
      </c>
      <c r="T88" s="97">
        <v>71.555000000000007</v>
      </c>
      <c r="U88" s="61">
        <v>119.834</v>
      </c>
      <c r="V88" s="61">
        <v>160.66399999999999</v>
      </c>
      <c r="W88" s="61">
        <v>240.661</v>
      </c>
      <c r="X88" s="61">
        <v>221.05799999999999</v>
      </c>
      <c r="Y88" s="61">
        <v>240.29300000000001</v>
      </c>
      <c r="Z88" s="61">
        <v>275.56600000000003</v>
      </c>
      <c r="AA88" s="61">
        <v>402.92500000000001</v>
      </c>
      <c r="AB88" s="61">
        <v>425.03100000000001</v>
      </c>
      <c r="AC88" s="61">
        <v>496.98599999999999</v>
      </c>
      <c r="AD88" s="38">
        <v>173.82300000000001</v>
      </c>
      <c r="AE88" s="42">
        <f t="shared" si="40"/>
        <v>-0.65024568096485624</v>
      </c>
      <c r="AG88" s="361">
        <f t="shared" si="46"/>
        <v>3.1929390599100319E-3</v>
      </c>
      <c r="AH88" s="362">
        <f t="shared" si="47"/>
        <v>6.8024657292805315E-3</v>
      </c>
      <c r="AI88" s="362">
        <f t="shared" si="48"/>
        <v>1.104598120325551E-2</v>
      </c>
      <c r="AJ88" s="363">
        <f t="shared" si="49"/>
        <v>3.1211941351221022E-3</v>
      </c>
      <c r="AL88" s="52">
        <f t="shared" si="41"/>
        <v>13.100512632735263</v>
      </c>
      <c r="AM88" s="74">
        <f t="shared" si="41"/>
        <v>14.432614717571964</v>
      </c>
      <c r="AN88" s="74">
        <f t="shared" si="41"/>
        <v>13.620210240759578</v>
      </c>
      <c r="AO88" s="74">
        <f t="shared" si="41"/>
        <v>13.175353115077193</v>
      </c>
      <c r="AP88" s="74">
        <f t="shared" si="41"/>
        <v>8.2768458888722485</v>
      </c>
      <c r="AQ88" s="74">
        <f t="shared" si="41"/>
        <v>13.673988505093039</v>
      </c>
      <c r="AR88" s="74">
        <f t="shared" si="41"/>
        <v>11.667132393412086</v>
      </c>
      <c r="AS88" s="74">
        <f t="shared" si="41"/>
        <v>12.568233569356499</v>
      </c>
      <c r="AT88" s="74">
        <f t="shared" si="41"/>
        <v>11.067939169834906</v>
      </c>
      <c r="AU88" s="74">
        <f t="shared" si="41"/>
        <v>10.882110794832494</v>
      </c>
      <c r="AV88" s="111">
        <f t="shared" si="41"/>
        <v>11.490150713907985</v>
      </c>
      <c r="AW88" s="42">
        <f t="shared" si="50"/>
        <v>5.58751818042715E-2</v>
      </c>
    </row>
    <row r="89" spans="1:49" ht="20.100000000000001" customHeight="1">
      <c r="A89" s="88" t="s">
        <v>155</v>
      </c>
      <c r="B89" s="90">
        <v>375.14</v>
      </c>
      <c r="C89" s="61">
        <v>552.44000000000005</v>
      </c>
      <c r="D89" s="61">
        <v>577.96</v>
      </c>
      <c r="E89" s="61">
        <v>799.75</v>
      </c>
      <c r="F89" s="61">
        <v>617.62</v>
      </c>
      <c r="G89" s="61">
        <v>619.40000000000009</v>
      </c>
      <c r="H89" s="61">
        <v>527.37</v>
      </c>
      <c r="I89" s="61">
        <v>381.07</v>
      </c>
      <c r="J89" s="61">
        <v>326.65999999999997</v>
      </c>
      <c r="K89" s="61">
        <v>384.94</v>
      </c>
      <c r="L89" s="82">
        <v>544.21</v>
      </c>
      <c r="M89" s="42">
        <f t="shared" si="39"/>
        <v>0.4137527926430094</v>
      </c>
      <c r="O89" s="361">
        <f t="shared" si="42"/>
        <v>4.0514202272290134E-3</v>
      </c>
      <c r="P89" s="362">
        <f t="shared" si="43"/>
        <v>4.7418327022628196E-3</v>
      </c>
      <c r="Q89" s="362">
        <f t="shared" si="44"/>
        <v>2.4548896332792581E-3</v>
      </c>
      <c r="R89" s="363">
        <f t="shared" si="45"/>
        <v>2.7259589067993666E-3</v>
      </c>
      <c r="T89" s="97">
        <v>91.787999999999997</v>
      </c>
      <c r="U89" s="61">
        <v>162.07499999999999</v>
      </c>
      <c r="V89" s="61">
        <v>167.93299999999999</v>
      </c>
      <c r="W89" s="61">
        <v>220.256</v>
      </c>
      <c r="X89" s="61">
        <v>178.14100000000002</v>
      </c>
      <c r="Y89" s="61">
        <v>196.03800000000001</v>
      </c>
      <c r="Z89" s="61">
        <v>178.25899999999999</v>
      </c>
      <c r="AA89" s="61">
        <v>122.98700000000001</v>
      </c>
      <c r="AB89" s="61">
        <v>119.60599999999999</v>
      </c>
      <c r="AC89" s="61">
        <v>114.054</v>
      </c>
      <c r="AD89" s="38">
        <v>169.13600000000002</v>
      </c>
      <c r="AE89" s="42">
        <f t="shared" si="40"/>
        <v>0.48294667438231031</v>
      </c>
      <c r="AG89" s="361">
        <f t="shared" si="46"/>
        <v>4.0957793366085101E-3</v>
      </c>
      <c r="AH89" s="362">
        <f t="shared" si="47"/>
        <v>5.5496488729871321E-3</v>
      </c>
      <c r="AI89" s="362">
        <f t="shared" si="48"/>
        <v>2.5349574035407516E-3</v>
      </c>
      <c r="AJ89" s="363">
        <f t="shared" si="49"/>
        <v>3.0370335987643287E-3</v>
      </c>
      <c r="AL89" s="52">
        <f t="shared" si="41"/>
        <v>2.44676654049155</v>
      </c>
      <c r="AM89" s="74">
        <f t="shared" si="41"/>
        <v>2.9338027659112296</v>
      </c>
      <c r="AN89" s="74">
        <f t="shared" si="41"/>
        <v>2.9056163056266864</v>
      </c>
      <c r="AO89" s="74">
        <f t="shared" si="41"/>
        <v>2.754060643951235</v>
      </c>
      <c r="AP89" s="74">
        <f t="shared" si="41"/>
        <v>2.8843139794695771</v>
      </c>
      <c r="AQ89" s="74">
        <f t="shared" si="41"/>
        <v>3.1649660962221504</v>
      </c>
      <c r="AR89" s="74">
        <f t="shared" si="41"/>
        <v>3.3801505584314615</v>
      </c>
      <c r="AS89" s="74">
        <f t="shared" si="41"/>
        <v>3.2274122864565569</v>
      </c>
      <c r="AT89" s="74">
        <f t="shared" si="41"/>
        <v>3.6614828874058656</v>
      </c>
      <c r="AU89" s="74">
        <f t="shared" si="41"/>
        <v>2.9629033096066921</v>
      </c>
      <c r="AV89" s="111">
        <f t="shared" si="41"/>
        <v>3.1079178993403285</v>
      </c>
      <c r="AW89" s="42">
        <f t="shared" si="50"/>
        <v>4.8943409413142874E-2</v>
      </c>
    </row>
    <row r="90" spans="1:49" ht="20.100000000000001" customHeight="1">
      <c r="A90" s="88" t="s">
        <v>173</v>
      </c>
      <c r="B90" s="90">
        <v>26.459999999999997</v>
      </c>
      <c r="C90" s="61">
        <v>35.86</v>
      </c>
      <c r="D90" s="61">
        <v>126.67</v>
      </c>
      <c r="E90" s="61">
        <v>89.41</v>
      </c>
      <c r="F90" s="61">
        <v>64.17</v>
      </c>
      <c r="G90" s="61">
        <v>98.87</v>
      </c>
      <c r="H90" s="61">
        <v>89.86</v>
      </c>
      <c r="I90" s="61">
        <v>58.519999999999996</v>
      </c>
      <c r="J90" s="61">
        <v>32.089999999999996</v>
      </c>
      <c r="K90" s="61">
        <v>72</v>
      </c>
      <c r="L90" s="82">
        <v>215.70999999999998</v>
      </c>
      <c r="M90" s="42">
        <f t="shared" si="39"/>
        <v>1.995972222222222</v>
      </c>
      <c r="O90" s="361">
        <f t="shared" si="42"/>
        <v>2.8576152692989202E-4</v>
      </c>
      <c r="P90" s="362">
        <f t="shared" si="43"/>
        <v>7.5690183931663695E-4</v>
      </c>
      <c r="Q90" s="362">
        <f t="shared" si="44"/>
        <v>4.59167801725221E-4</v>
      </c>
      <c r="R90" s="363">
        <f t="shared" si="45"/>
        <v>1.0804957567587719E-3</v>
      </c>
      <c r="T90" s="97">
        <v>10.028</v>
      </c>
      <c r="U90" s="61">
        <v>19.664000000000001</v>
      </c>
      <c r="V90" s="61">
        <v>38.110999999999997</v>
      </c>
      <c r="W90" s="61">
        <v>37.724000000000004</v>
      </c>
      <c r="X90" s="61">
        <v>22.11</v>
      </c>
      <c r="Y90" s="61">
        <v>37.007000000000005</v>
      </c>
      <c r="Z90" s="61">
        <v>35.472999999999999</v>
      </c>
      <c r="AA90" s="61">
        <v>26.579000000000001</v>
      </c>
      <c r="AB90" s="61">
        <v>19.289000000000001</v>
      </c>
      <c r="AC90" s="61">
        <v>33.802999999999997</v>
      </c>
      <c r="AD90" s="38">
        <v>162.077</v>
      </c>
      <c r="AE90" s="42">
        <f t="shared" si="40"/>
        <v>3.7947519450936311</v>
      </c>
      <c r="AG90" s="361">
        <f t="shared" si="46"/>
        <v>4.474710766931423E-4</v>
      </c>
      <c r="AH90" s="362">
        <f t="shared" si="47"/>
        <v>1.0476328866986747E-3</v>
      </c>
      <c r="AI90" s="362">
        <f t="shared" si="48"/>
        <v>7.513034624992373E-4</v>
      </c>
      <c r="AJ90" s="363">
        <f t="shared" si="49"/>
        <v>2.9102810435798769E-3</v>
      </c>
      <c r="AL90" s="52">
        <f t="shared" si="41"/>
        <v>3.7898715041572189</v>
      </c>
      <c r="AM90" s="74">
        <f t="shared" si="41"/>
        <v>5.4835471277189072</v>
      </c>
      <c r="AN90" s="74">
        <f t="shared" si="41"/>
        <v>3.0086839820004734</v>
      </c>
      <c r="AO90" s="74">
        <f t="shared" si="41"/>
        <v>4.2192148529247291</v>
      </c>
      <c r="AP90" s="74">
        <f t="shared" si="41"/>
        <v>3.4455352968676949</v>
      </c>
      <c r="AQ90" s="74">
        <f t="shared" si="41"/>
        <v>3.7429958531404877</v>
      </c>
      <c r="AR90" s="74">
        <f t="shared" si="41"/>
        <v>3.9475851324282218</v>
      </c>
      <c r="AS90" s="74">
        <f t="shared" si="41"/>
        <v>4.5418660287081343</v>
      </c>
      <c r="AT90" s="74">
        <f t="shared" si="41"/>
        <v>6.0109068245559367</v>
      </c>
      <c r="AU90" s="74">
        <f t="shared" si="41"/>
        <v>4.6948611111111109</v>
      </c>
      <c r="AV90" s="111">
        <f t="shared" si="41"/>
        <v>7.5136525891242876</v>
      </c>
      <c r="AW90" s="42">
        <f t="shared" si="50"/>
        <v>0.60039933265375478</v>
      </c>
    </row>
    <row r="91" spans="1:49" ht="20.100000000000001" customHeight="1">
      <c r="A91" s="88" t="s">
        <v>166</v>
      </c>
      <c r="B91" s="90"/>
      <c r="C91" s="61">
        <v>0.1</v>
      </c>
      <c r="D91" s="61">
        <v>9.9</v>
      </c>
      <c r="E91" s="61">
        <v>4.57</v>
      </c>
      <c r="F91" s="61">
        <v>20.399999999999999</v>
      </c>
      <c r="G91" s="61">
        <v>19.150000000000002</v>
      </c>
      <c r="H91" s="61">
        <v>21.23</v>
      </c>
      <c r="I91" s="61">
        <v>71.23</v>
      </c>
      <c r="J91" s="61">
        <v>116.93</v>
      </c>
      <c r="K91" s="61">
        <v>164.28</v>
      </c>
      <c r="L91" s="82">
        <v>571.92000000000007</v>
      </c>
      <c r="M91" s="42">
        <f t="shared" si="39"/>
        <v>2.4813732651570497</v>
      </c>
      <c r="O91" s="361">
        <f t="shared" si="42"/>
        <v>0</v>
      </c>
      <c r="P91" s="362">
        <f t="shared" si="43"/>
        <v>1.466033197422231E-4</v>
      </c>
      <c r="Q91" s="362">
        <f t="shared" si="44"/>
        <v>1.047667867603046E-3</v>
      </c>
      <c r="R91" s="363">
        <f t="shared" si="45"/>
        <v>2.8647588577510406E-3</v>
      </c>
      <c r="T91" s="97"/>
      <c r="U91" s="61">
        <v>0.02</v>
      </c>
      <c r="V91" s="61">
        <v>2.3609999999999998</v>
      </c>
      <c r="W91" s="61">
        <v>4.3230000000000004</v>
      </c>
      <c r="X91" s="61">
        <v>4.5</v>
      </c>
      <c r="Y91" s="61">
        <v>5.1739999999999995</v>
      </c>
      <c r="Z91" s="61">
        <v>13.363</v>
      </c>
      <c r="AA91" s="61">
        <v>30.987000000000002</v>
      </c>
      <c r="AB91" s="61">
        <v>42.247999999999998</v>
      </c>
      <c r="AC91" s="61">
        <v>63.082999999999998</v>
      </c>
      <c r="AD91" s="38">
        <v>155.23400000000001</v>
      </c>
      <c r="AE91" s="42">
        <f t="shared" si="40"/>
        <v>1.4607897531823155</v>
      </c>
      <c r="AG91" s="361">
        <f t="shared" si="46"/>
        <v>0</v>
      </c>
      <c r="AH91" s="362">
        <f t="shared" si="47"/>
        <v>1.4647100699270252E-4</v>
      </c>
      <c r="AI91" s="362">
        <f t="shared" si="48"/>
        <v>1.4020789966819333E-3</v>
      </c>
      <c r="AJ91" s="363">
        <f t="shared" si="49"/>
        <v>2.7874070196207889E-3</v>
      </c>
      <c r="AL91" s="52"/>
      <c r="AM91" s="74">
        <f t="shared" si="41"/>
        <v>1.9999999999999998</v>
      </c>
      <c r="AN91" s="74">
        <f t="shared" si="41"/>
        <v>2.3848484848484848</v>
      </c>
      <c r="AO91" s="74">
        <f t="shared" si="41"/>
        <v>9.4595185995623634</v>
      </c>
      <c r="AP91" s="74">
        <f t="shared" si="41"/>
        <v>2.2058823529411766</v>
      </c>
      <c r="AQ91" s="74">
        <f t="shared" si="41"/>
        <v>2.7018276762402085</v>
      </c>
      <c r="AR91" s="74">
        <f t="shared" si="41"/>
        <v>6.294394724446537</v>
      </c>
      <c r="AS91" s="74">
        <f t="shared" si="41"/>
        <v>4.3502737610557354</v>
      </c>
      <c r="AT91" s="74">
        <f t="shared" si="41"/>
        <v>3.6131018558111689</v>
      </c>
      <c r="AU91" s="74">
        <f t="shared" si="41"/>
        <v>3.8399683467251036</v>
      </c>
      <c r="AV91" s="111">
        <f t="shared" si="41"/>
        <v>2.7142607357672399</v>
      </c>
      <c r="AW91" s="42">
        <f t="shared" si="50"/>
        <v>-0.29315544017906225</v>
      </c>
    </row>
    <row r="92" spans="1:49" ht="20.100000000000001" customHeight="1">
      <c r="A92" s="88" t="s">
        <v>171</v>
      </c>
      <c r="B92" s="90">
        <v>1241.0199999999998</v>
      </c>
      <c r="C92" s="61">
        <v>1202.3900000000001</v>
      </c>
      <c r="D92" s="61">
        <v>1068.4100000000001</v>
      </c>
      <c r="E92" s="61">
        <v>1211.1799999999998</v>
      </c>
      <c r="F92" s="61">
        <v>896.26</v>
      </c>
      <c r="G92" s="61">
        <v>1316.0800000000002</v>
      </c>
      <c r="H92" s="61">
        <v>1285.33</v>
      </c>
      <c r="I92" s="61">
        <v>1101.68</v>
      </c>
      <c r="J92" s="61">
        <v>1038.57</v>
      </c>
      <c r="K92" s="61">
        <v>1136.0700000000002</v>
      </c>
      <c r="L92" s="82">
        <v>826.12</v>
      </c>
      <c r="M92" s="42">
        <f t="shared" si="39"/>
        <v>-0.27282649836717821</v>
      </c>
      <c r="O92" s="361">
        <f t="shared" si="42"/>
        <v>1.3402712401758674E-2</v>
      </c>
      <c r="P92" s="362">
        <f t="shared" si="43"/>
        <v>1.0075284441062402E-2</v>
      </c>
      <c r="Q92" s="362">
        <f t="shared" si="44"/>
        <v>7.2450939514718321E-3</v>
      </c>
      <c r="R92" s="363">
        <f t="shared" si="45"/>
        <v>4.1380518036880842E-3</v>
      </c>
      <c r="T92" s="97">
        <v>358.85900000000004</v>
      </c>
      <c r="U92" s="61">
        <v>320.87700000000001</v>
      </c>
      <c r="V92" s="61">
        <v>254.75199999999998</v>
      </c>
      <c r="W92" s="61">
        <v>301.23899999999998</v>
      </c>
      <c r="X92" s="61">
        <v>212.38000000000002</v>
      </c>
      <c r="Y92" s="61">
        <v>313.596</v>
      </c>
      <c r="Z92" s="61">
        <v>303.673</v>
      </c>
      <c r="AA92" s="61">
        <v>237.41799999999998</v>
      </c>
      <c r="AB92" s="61">
        <v>221.851</v>
      </c>
      <c r="AC92" s="61">
        <v>224.79899999999998</v>
      </c>
      <c r="AD92" s="38">
        <v>148.875</v>
      </c>
      <c r="AE92" s="42">
        <f t="shared" si="40"/>
        <v>-0.33774171593289998</v>
      </c>
      <c r="AG92" s="361">
        <f t="shared" si="46"/>
        <v>1.601306572706665E-2</v>
      </c>
      <c r="AH92" s="362">
        <f t="shared" si="47"/>
        <v>8.8776037705611804E-3</v>
      </c>
      <c r="AI92" s="362">
        <f t="shared" si="48"/>
        <v>4.9963691703803223E-3</v>
      </c>
      <c r="AJ92" s="363">
        <f t="shared" si="49"/>
        <v>2.6732237785926081E-3</v>
      </c>
      <c r="AL92" s="52">
        <f t="shared" si="41"/>
        <v>2.8916455818600841</v>
      </c>
      <c r="AM92" s="74">
        <f t="shared" si="41"/>
        <v>2.6686599189946687</v>
      </c>
      <c r="AN92" s="74">
        <f t="shared" si="41"/>
        <v>2.3844029913609939</v>
      </c>
      <c r="AO92" s="74">
        <f t="shared" si="41"/>
        <v>2.487153024323387</v>
      </c>
      <c r="AP92" s="74">
        <f t="shared" si="41"/>
        <v>2.369624885635865</v>
      </c>
      <c r="AQ92" s="74">
        <f t="shared" si="41"/>
        <v>2.3828034769922799</v>
      </c>
      <c r="AR92" s="74">
        <f t="shared" si="41"/>
        <v>2.362607268172376</v>
      </c>
      <c r="AS92" s="74">
        <f t="shared" si="41"/>
        <v>2.1550540991939577</v>
      </c>
      <c r="AT92" s="74">
        <f t="shared" si="41"/>
        <v>2.1361198571112201</v>
      </c>
      <c r="AU92" s="74">
        <f t="shared" si="41"/>
        <v>1.9787425070638247</v>
      </c>
      <c r="AV92" s="111">
        <f t="shared" si="41"/>
        <v>1.8020989686728319</v>
      </c>
      <c r="AW92" s="42">
        <f t="shared" si="50"/>
        <v>-8.9270603810450766E-2</v>
      </c>
    </row>
    <row r="93" spans="1:49" ht="20.100000000000001" customHeight="1">
      <c r="A93" s="88" t="s">
        <v>188</v>
      </c>
      <c r="B93" s="90">
        <v>477.49</v>
      </c>
      <c r="C93" s="61">
        <v>418.83</v>
      </c>
      <c r="D93" s="61">
        <v>605</v>
      </c>
      <c r="E93" s="61">
        <v>329.96000000000004</v>
      </c>
      <c r="F93" s="61">
        <v>350.82000000000005</v>
      </c>
      <c r="G93" s="61">
        <v>463.46999999999997</v>
      </c>
      <c r="H93" s="61">
        <v>477.75</v>
      </c>
      <c r="I93" s="61">
        <v>489.55</v>
      </c>
      <c r="J93" s="61">
        <v>477.82</v>
      </c>
      <c r="K93" s="61">
        <v>488.44</v>
      </c>
      <c r="L93" s="82">
        <v>587.69000000000005</v>
      </c>
      <c r="M93" s="42">
        <f t="shared" si="39"/>
        <v>0.20319793628695451</v>
      </c>
      <c r="O93" s="361">
        <f t="shared" si="42"/>
        <v>5.1567751887284258E-3</v>
      </c>
      <c r="P93" s="362">
        <f t="shared" si="43"/>
        <v>3.5481065587952029E-3</v>
      </c>
      <c r="Q93" s="362">
        <f t="shared" si="44"/>
        <v>3.1149433482592632E-3</v>
      </c>
      <c r="R93" s="363">
        <f t="shared" si="45"/>
        <v>2.9437511069934762E-3</v>
      </c>
      <c r="T93" s="97">
        <v>91.528000000000006</v>
      </c>
      <c r="U93" s="61">
        <v>93.207000000000008</v>
      </c>
      <c r="V93" s="61">
        <v>109.126</v>
      </c>
      <c r="W93" s="61">
        <v>68.402999999999992</v>
      </c>
      <c r="X93" s="61">
        <v>74.447999999999993</v>
      </c>
      <c r="Y93" s="61">
        <v>91.337999999999994</v>
      </c>
      <c r="Z93" s="61">
        <v>98.974999999999994</v>
      </c>
      <c r="AA93" s="61">
        <v>104.059</v>
      </c>
      <c r="AB93" s="61">
        <v>110.52699999999999</v>
      </c>
      <c r="AC93" s="61">
        <v>115.25700000000001</v>
      </c>
      <c r="AD93" s="38">
        <v>125.65299999999999</v>
      </c>
      <c r="AE93" s="42">
        <f t="shared" si="40"/>
        <v>9.0198426125961864E-2</v>
      </c>
      <c r="AG93" s="361">
        <f t="shared" si="46"/>
        <v>4.08417757355105E-3</v>
      </c>
      <c r="AH93" s="362">
        <f t="shared" si="47"/>
        <v>2.5856916963083614E-3</v>
      </c>
      <c r="AI93" s="362">
        <f t="shared" si="48"/>
        <v>2.5616952098119873E-3</v>
      </c>
      <c r="AJ93" s="363">
        <f t="shared" si="49"/>
        <v>2.256245759539862E-3</v>
      </c>
      <c r="AL93" s="52">
        <f t="shared" si="41"/>
        <v>1.9168568975266498</v>
      </c>
      <c r="AM93" s="74">
        <f t="shared" si="41"/>
        <v>2.2254136523171693</v>
      </c>
      <c r="AN93" s="74">
        <f t="shared" si="41"/>
        <v>1.8037355371900827</v>
      </c>
      <c r="AO93" s="74">
        <f t="shared" si="41"/>
        <v>2.0730694629652073</v>
      </c>
      <c r="AP93" s="74">
        <f t="shared" si="41"/>
        <v>2.1221139045664437</v>
      </c>
      <c r="AQ93" s="74">
        <f t="shared" si="41"/>
        <v>1.9707424428765616</v>
      </c>
      <c r="AR93" s="74">
        <f t="shared" si="41"/>
        <v>2.0716902145473575</v>
      </c>
      <c r="AS93" s="74">
        <f t="shared" si="41"/>
        <v>2.1256051475845164</v>
      </c>
      <c r="AT93" s="74">
        <f t="shared" si="41"/>
        <v>2.3131513959231507</v>
      </c>
      <c r="AU93" s="74">
        <f t="shared" si="41"/>
        <v>2.3596961755793959</v>
      </c>
      <c r="AV93" s="111">
        <f t="shared" si="41"/>
        <v>2.1380830029437283</v>
      </c>
      <c r="AW93" s="42">
        <f t="shared" si="50"/>
        <v>-9.3915977374185916E-2</v>
      </c>
    </row>
    <row r="94" spans="1:49" ht="20.100000000000001" customHeight="1">
      <c r="A94" s="88" t="s">
        <v>177</v>
      </c>
      <c r="B94" s="90"/>
      <c r="C94" s="61">
        <v>10.84</v>
      </c>
      <c r="D94" s="61">
        <v>0.09</v>
      </c>
      <c r="E94" s="61">
        <v>8.33</v>
      </c>
      <c r="F94" s="61">
        <v>6.62</v>
      </c>
      <c r="G94" s="61">
        <v>6.08</v>
      </c>
      <c r="H94" s="61">
        <v>64.8</v>
      </c>
      <c r="I94" s="61">
        <v>87.3</v>
      </c>
      <c r="J94" s="61">
        <v>65.929999999999993</v>
      </c>
      <c r="K94" s="61">
        <v>419.87</v>
      </c>
      <c r="L94" s="82">
        <v>514.25</v>
      </c>
      <c r="M94" s="42">
        <f t="shared" si="39"/>
        <v>0.22478386167146971</v>
      </c>
      <c r="O94" s="361">
        <f t="shared" si="42"/>
        <v>0</v>
      </c>
      <c r="P94" s="362">
        <f t="shared" si="43"/>
        <v>4.6545597077426444E-5</v>
      </c>
      <c r="Q94" s="362">
        <f t="shared" si="44"/>
        <v>2.6776497904217856E-3</v>
      </c>
      <c r="R94" s="363">
        <f t="shared" si="45"/>
        <v>2.5758886602994693E-3</v>
      </c>
      <c r="T94" s="97"/>
      <c r="U94" s="61">
        <v>2.9020000000000001</v>
      </c>
      <c r="V94" s="61">
        <v>6.0999999999999999E-2</v>
      </c>
      <c r="W94" s="61">
        <v>2.637</v>
      </c>
      <c r="X94" s="61">
        <v>1.9100000000000001</v>
      </c>
      <c r="Y94" s="61">
        <v>2</v>
      </c>
      <c r="Z94" s="61">
        <v>16.602</v>
      </c>
      <c r="AA94" s="61">
        <v>20.114000000000001</v>
      </c>
      <c r="AB94" s="61">
        <v>16.524000000000001</v>
      </c>
      <c r="AC94" s="61">
        <v>85.174999999999997</v>
      </c>
      <c r="AD94" s="38">
        <v>120.815</v>
      </c>
      <c r="AE94" s="42">
        <f t="shared" si="40"/>
        <v>0.4184326386850602</v>
      </c>
      <c r="AG94" s="361">
        <f t="shared" si="46"/>
        <v>0</v>
      </c>
      <c r="AH94" s="362">
        <f t="shared" si="47"/>
        <v>5.6618093155277362E-5</v>
      </c>
      <c r="AI94" s="362">
        <f t="shared" si="48"/>
        <v>1.8930944714484674E-3</v>
      </c>
      <c r="AJ94" s="363">
        <f t="shared" si="49"/>
        <v>2.16937384255695E-3</v>
      </c>
      <c r="AL94" s="52"/>
      <c r="AM94" s="74">
        <f t="shared" si="41"/>
        <v>2.6771217712177124</v>
      </c>
      <c r="AN94" s="74">
        <f t="shared" si="41"/>
        <v>6.7777777777777786</v>
      </c>
      <c r="AO94" s="74">
        <f t="shared" si="41"/>
        <v>3.1656662665066024</v>
      </c>
      <c r="AP94" s="74">
        <f t="shared" si="41"/>
        <v>2.8851963746223568</v>
      </c>
      <c r="AQ94" s="74">
        <f t="shared" si="41"/>
        <v>3.2894736842105265</v>
      </c>
      <c r="AR94" s="74">
        <f t="shared" si="41"/>
        <v>2.5620370370370371</v>
      </c>
      <c r="AS94" s="74">
        <f t="shared" si="41"/>
        <v>2.3040091638029785</v>
      </c>
      <c r="AT94" s="74">
        <f t="shared" si="41"/>
        <v>2.5062945548308817</v>
      </c>
      <c r="AU94" s="74">
        <f t="shared" si="41"/>
        <v>2.0286040917426824</v>
      </c>
      <c r="AV94" s="111">
        <f t="shared" si="41"/>
        <v>2.349343704423918</v>
      </c>
      <c r="AW94" s="42">
        <f t="shared" si="50"/>
        <v>0.15810853087933124</v>
      </c>
    </row>
    <row r="95" spans="1:49" ht="20.100000000000001" customHeight="1">
      <c r="A95" s="88" t="s">
        <v>185</v>
      </c>
      <c r="B95" s="90">
        <v>8.56</v>
      </c>
      <c r="C95" s="61">
        <v>11.41</v>
      </c>
      <c r="D95" s="61">
        <v>205.24</v>
      </c>
      <c r="E95" s="61">
        <v>210.49</v>
      </c>
      <c r="F95" s="61">
        <v>44.23</v>
      </c>
      <c r="G95" s="61">
        <v>136.81</v>
      </c>
      <c r="H95" s="61">
        <v>112.46000000000001</v>
      </c>
      <c r="I95" s="61">
        <v>71.64</v>
      </c>
      <c r="J95" s="61">
        <v>145.85</v>
      </c>
      <c r="K95" s="61">
        <v>200.01999999999998</v>
      </c>
      <c r="L95" s="82">
        <v>280</v>
      </c>
      <c r="M95" s="42">
        <f t="shared" si="39"/>
        <v>0.39986001399860027</v>
      </c>
      <c r="O95" s="361">
        <f t="shared" si="42"/>
        <v>9.2445905915339218E-5</v>
      </c>
      <c r="P95" s="362">
        <f t="shared" si="43"/>
        <v>1.0473524895004461E-3</v>
      </c>
      <c r="Q95" s="362">
        <f t="shared" si="44"/>
        <v>1.2755936625149819E-3</v>
      </c>
      <c r="R95" s="363">
        <f t="shared" si="45"/>
        <v>1.4025256682233377E-3</v>
      </c>
      <c r="T95" s="97">
        <v>2.9470000000000001</v>
      </c>
      <c r="U95" s="61">
        <v>3.2100000000000004</v>
      </c>
      <c r="V95" s="61">
        <v>42.021000000000001</v>
      </c>
      <c r="W95" s="61">
        <v>48.672999999999995</v>
      </c>
      <c r="X95" s="61">
        <v>16.817</v>
      </c>
      <c r="Y95" s="61">
        <v>45.600999999999999</v>
      </c>
      <c r="Z95" s="61">
        <v>37.247</v>
      </c>
      <c r="AA95" s="61">
        <v>30.128</v>
      </c>
      <c r="AB95" s="61">
        <v>54.034999999999997</v>
      </c>
      <c r="AC95" s="61">
        <v>82.664000000000001</v>
      </c>
      <c r="AD95" s="38">
        <v>110.509</v>
      </c>
      <c r="AE95" s="42">
        <f t="shared" si="40"/>
        <v>0.33684554340462591</v>
      </c>
      <c r="AG95" s="361">
        <f t="shared" si="46"/>
        <v>1.3150152203975771E-4</v>
      </c>
      <c r="AH95" s="362">
        <f t="shared" si="47"/>
        <v>1.2909208329869015E-3</v>
      </c>
      <c r="AI95" s="362">
        <f t="shared" si="48"/>
        <v>1.8372851351666113E-3</v>
      </c>
      <c r="AJ95" s="363">
        <f t="shared" si="49"/>
        <v>1.9843176258504823E-3</v>
      </c>
      <c r="AL95" s="52">
        <f t="shared" si="41"/>
        <v>3.4427570093457942</v>
      </c>
      <c r="AM95" s="74">
        <f t="shared" si="41"/>
        <v>2.8133216476774763</v>
      </c>
      <c r="AN95" s="74">
        <f t="shared" ref="AN95:AV100" si="51">(V95/D95)*10</f>
        <v>2.0474079126875853</v>
      </c>
      <c r="AO95" s="74">
        <f t="shared" si="51"/>
        <v>2.3123663832011019</v>
      </c>
      <c r="AP95" s="74">
        <f t="shared" si="51"/>
        <v>3.8021704725299572</v>
      </c>
      <c r="AQ95" s="74">
        <f t="shared" si="51"/>
        <v>3.3331627804985016</v>
      </c>
      <c r="AR95" s="74">
        <f t="shared" si="51"/>
        <v>3.3120220522852568</v>
      </c>
      <c r="AS95" s="74">
        <f t="shared" si="51"/>
        <v>4.2054718034617533</v>
      </c>
      <c r="AT95" s="74">
        <f t="shared" si="51"/>
        <v>3.7048337332876242</v>
      </c>
      <c r="AU95" s="74">
        <f t="shared" si="51"/>
        <v>4.1327867213278671</v>
      </c>
      <c r="AV95" s="111">
        <f t="shared" si="51"/>
        <v>3.9467499999999998</v>
      </c>
      <c r="AW95" s="42">
        <f t="shared" si="50"/>
        <v>-4.5014837172166866E-2</v>
      </c>
    </row>
    <row r="96" spans="1:49" ht="20.100000000000001" customHeight="1">
      <c r="A96" s="88" t="s">
        <v>190</v>
      </c>
      <c r="B96" s="90">
        <v>33.53</v>
      </c>
      <c r="C96" s="61">
        <v>9</v>
      </c>
      <c r="D96" s="61">
        <v>26.009999999999998</v>
      </c>
      <c r="E96" s="61">
        <v>11.95</v>
      </c>
      <c r="F96" s="61">
        <v>85.49</v>
      </c>
      <c r="G96" s="61">
        <v>19.8</v>
      </c>
      <c r="H96" s="61">
        <v>83.25</v>
      </c>
      <c r="I96" s="61">
        <v>250.76</v>
      </c>
      <c r="J96" s="61">
        <v>30.9</v>
      </c>
      <c r="K96" s="61">
        <v>171.74</v>
      </c>
      <c r="L96" s="82">
        <v>324.35000000000002</v>
      </c>
      <c r="M96" s="42">
        <f t="shared" si="39"/>
        <v>0.88861069057878195</v>
      </c>
      <c r="O96" s="361">
        <f t="shared" si="42"/>
        <v>3.6211579735295844E-4</v>
      </c>
      <c r="P96" s="362">
        <f t="shared" si="43"/>
        <v>1.5157941153504006E-4</v>
      </c>
      <c r="Q96" s="362">
        <f t="shared" si="44"/>
        <v>1.0952427537262426E-3</v>
      </c>
      <c r="R96" s="363">
        <f t="shared" si="45"/>
        <v>1.6246757160294271E-3</v>
      </c>
      <c r="T96" s="97">
        <v>7.1720000000000006</v>
      </c>
      <c r="U96" s="61">
        <v>1.8720000000000001</v>
      </c>
      <c r="V96" s="61">
        <v>7.62</v>
      </c>
      <c r="W96" s="61">
        <v>4.9279999999999999</v>
      </c>
      <c r="X96" s="61">
        <v>29.45</v>
      </c>
      <c r="Y96" s="61">
        <v>6.6269999999999998</v>
      </c>
      <c r="Z96" s="61">
        <v>24.832999999999998</v>
      </c>
      <c r="AA96" s="61">
        <v>66.033000000000001</v>
      </c>
      <c r="AB96" s="61">
        <v>6.5</v>
      </c>
      <c r="AC96" s="61">
        <v>46.631</v>
      </c>
      <c r="AD96" s="38">
        <v>75.60199999999999</v>
      </c>
      <c r="AE96" s="42">
        <f t="shared" si="40"/>
        <v>0.62128197979884603</v>
      </c>
      <c r="AG96" s="361">
        <f t="shared" si="46"/>
        <v>3.2003017172349589E-4</v>
      </c>
      <c r="AH96" s="362">
        <f t="shared" si="47"/>
        <v>1.8760405167001152E-4</v>
      </c>
      <c r="AI96" s="362">
        <f t="shared" si="48"/>
        <v>1.0364178256309184E-3</v>
      </c>
      <c r="AJ96" s="363">
        <f t="shared" si="49"/>
        <v>1.3575218412034146E-3</v>
      </c>
      <c r="AL96" s="52">
        <f t="shared" ref="AL96:AM100" si="52">(T96/B96)*10</f>
        <v>2.1389800178944229</v>
      </c>
      <c r="AM96" s="74">
        <f t="shared" si="52"/>
        <v>2.08</v>
      </c>
      <c r="AN96" s="74">
        <f t="shared" si="51"/>
        <v>2.9296424452133794</v>
      </c>
      <c r="AO96" s="74">
        <f t="shared" si="51"/>
        <v>4.123849372384937</v>
      </c>
      <c r="AP96" s="74">
        <f t="shared" si="51"/>
        <v>3.4448473505673176</v>
      </c>
      <c r="AQ96" s="74">
        <f t="shared" si="51"/>
        <v>3.3469696969696967</v>
      </c>
      <c r="AR96" s="74">
        <f t="shared" si="51"/>
        <v>2.9829429429429428</v>
      </c>
      <c r="AS96" s="74">
        <f t="shared" si="51"/>
        <v>2.6333147232413463</v>
      </c>
      <c r="AT96" s="74">
        <f t="shared" si="51"/>
        <v>2.1035598705501619</v>
      </c>
      <c r="AU96" s="74">
        <f t="shared" si="51"/>
        <v>2.7152090369162685</v>
      </c>
      <c r="AV96" s="111">
        <f t="shared" si="51"/>
        <v>2.3308771388931704</v>
      </c>
      <c r="AW96" s="42">
        <f t="shared" si="50"/>
        <v>-0.14154781189870874</v>
      </c>
    </row>
    <row r="97" spans="1:49" ht="20.100000000000001" customHeight="1">
      <c r="A97" s="88" t="s">
        <v>178</v>
      </c>
      <c r="B97" s="90">
        <v>127.94</v>
      </c>
      <c r="C97" s="61">
        <v>107.04</v>
      </c>
      <c r="D97" s="61">
        <v>126.6</v>
      </c>
      <c r="E97" s="61">
        <v>168.68</v>
      </c>
      <c r="F97" s="61">
        <v>118.11</v>
      </c>
      <c r="G97" s="61">
        <v>209.09</v>
      </c>
      <c r="H97" s="61">
        <v>190.38</v>
      </c>
      <c r="I97" s="61">
        <v>100.2</v>
      </c>
      <c r="J97" s="61">
        <v>77.599999999999994</v>
      </c>
      <c r="K97" s="61">
        <v>198.09000000000003</v>
      </c>
      <c r="L97" s="82">
        <v>112.37</v>
      </c>
      <c r="M97" s="42">
        <f t="shared" si="39"/>
        <v>-0.43273259629461364</v>
      </c>
      <c r="O97" s="361">
        <f t="shared" si="42"/>
        <v>1.3817207012626752E-3</v>
      </c>
      <c r="P97" s="362">
        <f t="shared" si="43"/>
        <v>1.6006938968616932E-3</v>
      </c>
      <c r="Q97" s="362">
        <f t="shared" si="44"/>
        <v>1.2632854144965146E-3</v>
      </c>
      <c r="R97" s="363">
        <f t="shared" si="45"/>
        <v>5.6286360477948738E-4</v>
      </c>
      <c r="T97" s="97">
        <v>40.539000000000001</v>
      </c>
      <c r="U97" s="61">
        <v>45.753999999999998</v>
      </c>
      <c r="V97" s="61">
        <v>85.228999999999999</v>
      </c>
      <c r="W97" s="61">
        <v>73.537999999999997</v>
      </c>
      <c r="X97" s="61">
        <v>48.155000000000001</v>
      </c>
      <c r="Y97" s="61">
        <v>69.194000000000003</v>
      </c>
      <c r="Z97" s="61">
        <v>161.93799999999999</v>
      </c>
      <c r="AA97" s="61">
        <v>71.874000000000009</v>
      </c>
      <c r="AB97" s="61">
        <v>50.463000000000001</v>
      </c>
      <c r="AC97" s="61">
        <v>93.404000000000011</v>
      </c>
      <c r="AD97" s="38">
        <v>57.633000000000003</v>
      </c>
      <c r="AE97" s="42">
        <f t="shared" si="40"/>
        <v>-0.38297075071731407</v>
      </c>
      <c r="AG97" s="361">
        <f t="shared" si="46"/>
        <v>1.8089379714861682E-3</v>
      </c>
      <c r="AH97" s="362">
        <f t="shared" si="47"/>
        <v>1.9588161688931308E-3</v>
      </c>
      <c r="AI97" s="362">
        <f t="shared" si="48"/>
        <v>2.0759917347951003E-3</v>
      </c>
      <c r="AJ97" s="363">
        <f t="shared" si="49"/>
        <v>1.0348675468119415E-3</v>
      </c>
      <c r="AL97" s="52">
        <f t="shared" si="52"/>
        <v>3.1685946537439422</v>
      </c>
      <c r="AM97" s="74">
        <f t="shared" si="52"/>
        <v>4.2744768310911798</v>
      </c>
      <c r="AN97" s="74">
        <f t="shared" si="51"/>
        <v>6.732148499210111</v>
      </c>
      <c r="AO97" s="74">
        <f t="shared" si="51"/>
        <v>4.3596158406450076</v>
      </c>
      <c r="AP97" s="74">
        <f t="shared" si="51"/>
        <v>4.0771314875963087</v>
      </c>
      <c r="AQ97" s="74">
        <f t="shared" si="51"/>
        <v>3.3092926490984742</v>
      </c>
      <c r="AR97" s="74">
        <f t="shared" si="51"/>
        <v>8.5060405504779908</v>
      </c>
      <c r="AS97" s="74">
        <f t="shared" si="51"/>
        <v>7.1730538922155693</v>
      </c>
      <c r="AT97" s="74">
        <f t="shared" si="51"/>
        <v>6.5029639175257739</v>
      </c>
      <c r="AU97" s="74">
        <f t="shared" si="51"/>
        <v>4.7152304508051897</v>
      </c>
      <c r="AV97" s="111">
        <f t="shared" si="51"/>
        <v>5.1288600160185105</v>
      </c>
      <c r="AW97" s="42">
        <f t="shared" si="50"/>
        <v>8.7722025366265596E-2</v>
      </c>
    </row>
    <row r="98" spans="1:49" ht="20.100000000000001" customHeight="1">
      <c r="A98" s="88" t="s">
        <v>174</v>
      </c>
      <c r="B98" s="90">
        <v>18.05</v>
      </c>
      <c r="C98" s="61">
        <v>26.42</v>
      </c>
      <c r="D98" s="61">
        <v>38.659999999999997</v>
      </c>
      <c r="E98" s="61">
        <v>89.72</v>
      </c>
      <c r="F98" s="61">
        <v>75.92</v>
      </c>
      <c r="G98" s="61">
        <v>194.54000000000002</v>
      </c>
      <c r="H98" s="61">
        <v>300.06</v>
      </c>
      <c r="I98" s="61">
        <v>358.64</v>
      </c>
      <c r="J98" s="61">
        <v>413.64</v>
      </c>
      <c r="K98" s="61">
        <v>1434.78</v>
      </c>
      <c r="L98" s="82">
        <v>251.73</v>
      </c>
      <c r="M98" s="42">
        <f t="shared" si="39"/>
        <v>-0.82455149918454396</v>
      </c>
      <c r="O98" s="361">
        <f t="shared" si="42"/>
        <v>1.9493558431914404E-4</v>
      </c>
      <c r="P98" s="362">
        <f t="shared" si="43"/>
        <v>1.4893059959609444E-3</v>
      </c>
      <c r="Q98" s="362">
        <f t="shared" si="44"/>
        <v>9.1500663688793421E-3</v>
      </c>
      <c r="R98" s="363">
        <f t="shared" si="45"/>
        <v>1.2609206659352169E-3</v>
      </c>
      <c r="T98" s="97">
        <v>4.2480000000000002</v>
      </c>
      <c r="U98" s="61">
        <v>8.379999999999999</v>
      </c>
      <c r="V98" s="61">
        <v>12.241</v>
      </c>
      <c r="W98" s="61">
        <v>32.506</v>
      </c>
      <c r="X98" s="61">
        <v>20.872</v>
      </c>
      <c r="Y98" s="61">
        <v>54.364000000000004</v>
      </c>
      <c r="Z98" s="61">
        <v>64.335999999999999</v>
      </c>
      <c r="AA98" s="61">
        <v>67.962999999999994</v>
      </c>
      <c r="AB98" s="61">
        <v>91.920999999999992</v>
      </c>
      <c r="AC98" s="61">
        <v>279.303</v>
      </c>
      <c r="AD98" s="38">
        <v>53.428999999999995</v>
      </c>
      <c r="AE98" s="42">
        <f t="shared" si="40"/>
        <v>-0.80870595732949524</v>
      </c>
      <c r="AG98" s="361">
        <f t="shared" si="46"/>
        <v>1.8955495949266737E-4</v>
      </c>
      <c r="AH98" s="362">
        <f t="shared" si="47"/>
        <v>1.5389930081467493E-3</v>
      </c>
      <c r="AI98" s="362">
        <f t="shared" si="48"/>
        <v>6.2077718245843417E-3</v>
      </c>
      <c r="AJ98" s="363">
        <f t="shared" si="49"/>
        <v>9.5937983722199464E-4</v>
      </c>
      <c r="AL98" s="52">
        <f t="shared" si="52"/>
        <v>2.3534626038781163</v>
      </c>
      <c r="AM98" s="74">
        <f t="shared" si="52"/>
        <v>3.1718395155185459</v>
      </c>
      <c r="AN98" s="74">
        <f t="shared" si="51"/>
        <v>3.1663217796171756</v>
      </c>
      <c r="AO98" s="74">
        <f t="shared" si="51"/>
        <v>3.6230494872938031</v>
      </c>
      <c r="AP98" s="74">
        <f t="shared" si="51"/>
        <v>2.7492096944151738</v>
      </c>
      <c r="AQ98" s="74">
        <f t="shared" si="51"/>
        <v>2.7944895651279946</v>
      </c>
      <c r="AR98" s="74">
        <f t="shared" si="51"/>
        <v>2.1441045124308471</v>
      </c>
      <c r="AS98" s="74">
        <f t="shared" si="51"/>
        <v>1.8950200758420699</v>
      </c>
      <c r="AT98" s="74">
        <f t="shared" si="51"/>
        <v>2.2222463978338651</v>
      </c>
      <c r="AU98" s="74">
        <f t="shared" si="51"/>
        <v>1.9466608121105675</v>
      </c>
      <c r="AV98" s="111">
        <f t="shared" si="51"/>
        <v>2.1224724903666625</v>
      </c>
      <c r="AW98" s="42">
        <f t="shared" si="50"/>
        <v>9.0314489901032205E-2</v>
      </c>
    </row>
    <row r="99" spans="1:49" ht="20.100000000000001" customHeight="1" thickBot="1">
      <c r="A99" s="48" t="s">
        <v>33</v>
      </c>
      <c r="B99" s="91">
        <f t="shared" ref="B99:J99" si="53">B100-SUM(B72:B98)</f>
        <v>2539.3800000000047</v>
      </c>
      <c r="C99" s="67">
        <f t="shared" si="53"/>
        <v>2658.2900000000373</v>
      </c>
      <c r="D99" s="67">
        <f t="shared" si="53"/>
        <v>3005.7900000000373</v>
      </c>
      <c r="E99" s="67">
        <f t="shared" si="53"/>
        <v>3238.4999999999854</v>
      </c>
      <c r="F99" s="67">
        <f t="shared" si="53"/>
        <v>2655.8699999999953</v>
      </c>
      <c r="G99" s="67">
        <f t="shared" si="53"/>
        <v>2354.5200000000768</v>
      </c>
      <c r="H99" s="67">
        <f t="shared" si="53"/>
        <v>2205.2800000000279</v>
      </c>
      <c r="I99" s="67">
        <f t="shared" si="53"/>
        <v>3249.7999999999884</v>
      </c>
      <c r="J99" s="67">
        <f t="shared" si="53"/>
        <v>2490.5299999999697</v>
      </c>
      <c r="K99" s="67">
        <f t="shared" ref="K99:L99" si="54">K100-SUM(K72:K98)</f>
        <v>2171.5199999999895</v>
      </c>
      <c r="L99" s="107">
        <f t="shared" si="54"/>
        <v>1897.4199999998673</v>
      </c>
      <c r="M99" s="42">
        <f t="shared" si="39"/>
        <v>-0.12622494842328119</v>
      </c>
      <c r="O99" s="361">
        <f t="shared" si="42"/>
        <v>2.7424682776085809E-2</v>
      </c>
      <c r="P99" s="370">
        <f t="shared" si="43"/>
        <v>1.8025088689267384E-2</v>
      </c>
      <c r="Q99" s="370">
        <f t="shared" si="44"/>
        <v>1.3848500900032598E-2</v>
      </c>
      <c r="R99" s="363">
        <f t="shared" si="45"/>
        <v>9.5042151907147824E-3</v>
      </c>
      <c r="T99" s="97">
        <f t="shared" ref="T99:AD99" si="55">T100-SUM(T72:T98)</f>
        <v>514.6990000000078</v>
      </c>
      <c r="U99" s="61">
        <f t="shared" si="55"/>
        <v>615.92900000000373</v>
      </c>
      <c r="V99" s="61">
        <f t="shared" si="55"/>
        <v>687.55799999999363</v>
      </c>
      <c r="W99" s="61">
        <f t="shared" si="55"/>
        <v>753.77499999999418</v>
      </c>
      <c r="X99" s="61">
        <f t="shared" si="55"/>
        <v>646.41499999998996</v>
      </c>
      <c r="Y99" s="61">
        <f t="shared" si="55"/>
        <v>644.53399999999965</v>
      </c>
      <c r="Z99" s="61">
        <f t="shared" si="55"/>
        <v>602.55299999997806</v>
      </c>
      <c r="AA99" s="61">
        <f t="shared" si="55"/>
        <v>862.8829999999798</v>
      </c>
      <c r="AB99" s="61">
        <f t="shared" si="55"/>
        <v>704.60199999999895</v>
      </c>
      <c r="AC99" s="61">
        <f t="shared" si="55"/>
        <v>672.62200000002485</v>
      </c>
      <c r="AD99" s="38">
        <f t="shared" si="55"/>
        <v>562.316000000028</v>
      </c>
      <c r="AE99" s="42">
        <f t="shared" si="40"/>
        <v>-0.16399404122968439</v>
      </c>
      <c r="AG99" s="361">
        <f t="shared" si="46"/>
        <v>2.2966984015046581E-2</v>
      </c>
      <c r="AH99" s="370">
        <f t="shared" si="47"/>
        <v>1.8246143026871761E-2</v>
      </c>
      <c r="AI99" s="370">
        <f t="shared" si="48"/>
        <v>1.4949656466975733E-2</v>
      </c>
      <c r="AJ99" s="363">
        <f t="shared" si="49"/>
        <v>1.0097037798711374E-2</v>
      </c>
      <c r="AL99" s="112">
        <f t="shared" si="52"/>
        <v>2.0268687632414482</v>
      </c>
      <c r="AM99" s="76">
        <f t="shared" si="52"/>
        <v>2.3170120641464815</v>
      </c>
      <c r="AN99" s="76">
        <f t="shared" si="51"/>
        <v>2.2874452307046904</v>
      </c>
      <c r="AO99" s="76">
        <f t="shared" si="51"/>
        <v>2.3275436158715381</v>
      </c>
      <c r="AP99" s="76">
        <f t="shared" si="51"/>
        <v>2.433910545320332</v>
      </c>
      <c r="AQ99" s="76">
        <f t="shared" si="51"/>
        <v>2.7374326826698376</v>
      </c>
      <c r="AR99" s="76">
        <f t="shared" si="51"/>
        <v>2.7323197054340964</v>
      </c>
      <c r="AS99" s="76">
        <f t="shared" si="51"/>
        <v>2.6551880115698898</v>
      </c>
      <c r="AT99" s="76">
        <f t="shared" si="51"/>
        <v>2.8291247244562707</v>
      </c>
      <c r="AU99" s="76">
        <f t="shared" si="51"/>
        <v>3.0974708959624047</v>
      </c>
      <c r="AV99" s="113">
        <f t="shared" si="51"/>
        <v>2.9635821273100698</v>
      </c>
      <c r="AW99" s="42">
        <f t="shared" si="50"/>
        <v>-4.322519021142724E-2</v>
      </c>
    </row>
    <row r="100" spans="1:49" s="6" customFormat="1" ht="26.25" customHeight="1" thickBot="1">
      <c r="A100" s="58" t="s">
        <v>34</v>
      </c>
      <c r="B100" s="94">
        <v>92594.689999999988</v>
      </c>
      <c r="C100" s="95">
        <v>96222.330000000031</v>
      </c>
      <c r="D100" s="95">
        <v>109515.11000000003</v>
      </c>
      <c r="E100" s="95">
        <v>115872.67</v>
      </c>
      <c r="F100" s="95">
        <v>122708.51999999999</v>
      </c>
      <c r="G100" s="95">
        <v>130624.60000000003</v>
      </c>
      <c r="H100" s="95">
        <v>129535.59000000003</v>
      </c>
      <c r="I100" s="95">
        <v>136361.09000000003</v>
      </c>
      <c r="J100" s="95">
        <v>145119.34999999998</v>
      </c>
      <c r="K100" s="95">
        <v>156805.41999999998</v>
      </c>
      <c r="L100" s="96">
        <v>199639.83999999985</v>
      </c>
      <c r="M100" s="140">
        <f t="shared" si="39"/>
        <v>0.27316925652187196</v>
      </c>
      <c r="N100"/>
      <c r="O100" s="355">
        <f>SUM(O72:O99)</f>
        <v>1.0000000000000002</v>
      </c>
      <c r="P100" s="359">
        <f t="shared" ref="P100:R100" si="56">SUM(P72:P99)</f>
        <v>1.0000000000000002</v>
      </c>
      <c r="Q100" s="359">
        <f t="shared" si="56"/>
        <v>1</v>
      </c>
      <c r="R100" s="356">
        <f t="shared" si="56"/>
        <v>0.99999999999999989</v>
      </c>
      <c r="T100" s="99">
        <v>22410.387000000002</v>
      </c>
      <c r="U100" s="69">
        <v>23139.433000000001</v>
      </c>
      <c r="V100" s="69">
        <v>27420.463999999996</v>
      </c>
      <c r="W100" s="69">
        <v>29277.73799999999</v>
      </c>
      <c r="X100" s="69">
        <v>31167.257999999991</v>
      </c>
      <c r="Y100" s="69">
        <v>35324.396999999997</v>
      </c>
      <c r="Z100" s="69">
        <v>35323.402999999984</v>
      </c>
      <c r="AA100" s="69">
        <v>38226.738999999994</v>
      </c>
      <c r="AB100" s="69">
        <v>40940.142000000007</v>
      </c>
      <c r="AC100" s="69">
        <v>44992.472000000016</v>
      </c>
      <c r="AD100" s="85">
        <v>55691.185000000005</v>
      </c>
      <c r="AE100" s="86">
        <f t="shared" si="40"/>
        <v>0.23778895722822221</v>
      </c>
      <c r="AF100"/>
      <c r="AG100" s="355">
        <f>SUM(AG72:AG99)</f>
        <v>1.0000000000000004</v>
      </c>
      <c r="AH100" s="359">
        <f t="shared" ref="AH100:AJ100" si="57">SUM(AH72:AH99)</f>
        <v>1.0000000000000002</v>
      </c>
      <c r="AI100" s="359">
        <f t="shared" si="57"/>
        <v>1.0000000000000002</v>
      </c>
      <c r="AJ100" s="356">
        <f t="shared" si="57"/>
        <v>1.0000000000000004</v>
      </c>
      <c r="AL100" s="72">
        <f t="shared" si="52"/>
        <v>2.4202669721125485</v>
      </c>
      <c r="AM100" s="77">
        <f t="shared" si="52"/>
        <v>2.4047882648445524</v>
      </c>
      <c r="AN100" s="77">
        <f t="shared" si="51"/>
        <v>2.503806461044507</v>
      </c>
      <c r="AO100" s="77">
        <f t="shared" si="51"/>
        <v>2.5267164379659146</v>
      </c>
      <c r="AP100" s="77">
        <f t="shared" si="51"/>
        <v>2.539942458763254</v>
      </c>
      <c r="AQ100" s="77">
        <f t="shared" si="51"/>
        <v>2.7042683384293609</v>
      </c>
      <c r="AR100" s="77">
        <f t="shared" si="51"/>
        <v>2.7269264763452252</v>
      </c>
      <c r="AS100" s="77">
        <f t="shared" si="51"/>
        <v>2.8033465411577438</v>
      </c>
      <c r="AT100" s="77">
        <f t="shared" si="51"/>
        <v>2.8211359822105058</v>
      </c>
      <c r="AU100" s="77">
        <f t="shared" si="51"/>
        <v>2.869318675336606</v>
      </c>
      <c r="AV100" s="87">
        <f t="shared" si="51"/>
        <v>2.7895827305812331</v>
      </c>
      <c r="AW100" s="86">
        <f t="shared" si="50"/>
        <v>-2.7789156164753619E-2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27" priority="15" operator="greaterThan">
      <formula>0</formula>
    </cfRule>
    <cfRule type="cellIs" dxfId="26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65:L65 T65:AD65 B99:L99 T99:AD99 B32:L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32AE9806-0F6C-4B81-9754-B8F89A89826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2A2C5F16-B761-4EE5-88FB-7E3E2E0884D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CDA7A588-CB3D-4B91-8548-3CB0B816F04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4537B07C-9102-43D8-9BEA-69E88AB5209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3326DC0C-0E68-459F-B861-D6B35247F4B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97DC6E9C-AAA4-4C8A-A0A7-525C18063F9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F3A08AC0-C2B6-44A3-9A8B-1974E814AC0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C9365D21-9502-4653-A548-B9A086186BA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554642F9-61A9-434D-A677-6481603145C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E9FCDEE4-2872-4097-B235-F232F614635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86F4B7E2-6AC9-444E-9203-D18C7B55F6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E1EA374D-F1EA-414B-AED6-71379FD19F5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816C680C-53EE-4F1C-A348-ABBBCB4467B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594FE015-41BA-4C92-A721-05B78A8C74E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6BB40-6566-4B36-A1B6-6ABE38BC2230}">
  <sheetPr>
    <pageSetUpPr fitToPage="1"/>
  </sheetPr>
  <dimension ref="A1:AX98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219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456">
        <v>2020</v>
      </c>
      <c r="M6" s="512"/>
      <c r="N6"/>
      <c r="O6" s="455">
        <v>2010</v>
      </c>
      <c r="P6" s="360">
        <v>2015</v>
      </c>
      <c r="Q6" s="408">
        <v>2019</v>
      </c>
      <c r="R6" s="302">
        <v>2020</v>
      </c>
      <c r="T6" s="454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456">
        <v>2020</v>
      </c>
      <c r="AE6" s="512"/>
      <c r="AF6"/>
      <c r="AG6" s="455">
        <v>2010</v>
      </c>
      <c r="AH6" s="360">
        <v>2015</v>
      </c>
      <c r="AI6" s="408">
        <v>2019</v>
      </c>
      <c r="AJ6" s="302">
        <v>2020</v>
      </c>
      <c r="AL6" s="454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457">
        <v>2020</v>
      </c>
      <c r="AW6" s="512"/>
    </row>
    <row r="7" spans="1:50" ht="20.100000000000001" customHeight="1">
      <c r="A7" s="47" t="s">
        <v>133</v>
      </c>
      <c r="B7" s="79">
        <v>38768.910000000003</v>
      </c>
      <c r="C7" s="60">
        <v>38584.019999999997</v>
      </c>
      <c r="D7" s="60">
        <v>41028.050000000003</v>
      </c>
      <c r="E7" s="60">
        <v>43541.4</v>
      </c>
      <c r="F7" s="60">
        <v>45963.73</v>
      </c>
      <c r="G7" s="60">
        <v>51463.51</v>
      </c>
      <c r="H7" s="60">
        <v>52954.55</v>
      </c>
      <c r="I7" s="60">
        <v>51086.95</v>
      </c>
      <c r="J7" s="60">
        <v>51475.06</v>
      </c>
      <c r="K7" s="60">
        <v>54317.22</v>
      </c>
      <c r="L7" s="80">
        <v>60503.61</v>
      </c>
      <c r="M7" s="42">
        <f t="shared" ref="M7:M33" si="0">(L7-K7)/K7</f>
        <v>0.11389371547365641</v>
      </c>
      <c r="O7" s="361">
        <f>B7/$B$33</f>
        <v>0.22902834194650615</v>
      </c>
      <c r="P7" s="362">
        <f>G7/$G$33</f>
        <v>0.22029293794831978</v>
      </c>
      <c r="Q7" s="362">
        <f>K7/$K$33</f>
        <v>0.19511087890419093</v>
      </c>
      <c r="R7" s="363">
        <f>L7/$L$33</f>
        <v>0.19331143367947543</v>
      </c>
      <c r="T7" s="466">
        <v>8405.134</v>
      </c>
      <c r="U7" s="459">
        <v>7879.72</v>
      </c>
      <c r="V7" s="459">
        <v>9003.8019999999997</v>
      </c>
      <c r="W7" s="459">
        <v>9407.6869999999999</v>
      </c>
      <c r="X7" s="459">
        <v>10029.311</v>
      </c>
      <c r="Y7" s="459">
        <v>13065.567999999999</v>
      </c>
      <c r="Z7" s="459">
        <v>13698.439</v>
      </c>
      <c r="AA7" s="459">
        <v>13439.177</v>
      </c>
      <c r="AB7" s="459">
        <v>13361.38</v>
      </c>
      <c r="AC7" s="459">
        <v>14594.914000000001</v>
      </c>
      <c r="AD7" s="467">
        <v>16345.102000000001</v>
      </c>
      <c r="AE7" s="42">
        <f t="shared" ref="AE7:AE33" si="1">(AD7-AC7)/AC7</f>
        <v>0.11991766446859502</v>
      </c>
      <c r="AG7" s="361">
        <f>T7/$T$33</f>
        <v>0.21970565453218097</v>
      </c>
      <c r="AH7" s="362">
        <f>Y7/$Y$33</f>
        <v>0.23902994904995797</v>
      </c>
      <c r="AI7" s="362">
        <f>AC7/$AC$33</f>
        <v>0.21839368054896011</v>
      </c>
      <c r="AJ7" s="363">
        <f>AD7/$AD$33</f>
        <v>0.2197635066319224</v>
      </c>
      <c r="AL7" s="52">
        <f t="shared" ref="AL7:AV30" si="2">(T7/B7)*10</f>
        <v>2.1680088503906867</v>
      </c>
      <c r="AM7" s="73">
        <f t="shared" si="2"/>
        <v>2.0422236977899146</v>
      </c>
      <c r="AN7" s="73">
        <f t="shared" si="2"/>
        <v>2.1945478763918831</v>
      </c>
      <c r="AO7" s="73">
        <f t="shared" si="2"/>
        <v>2.1606303426164524</v>
      </c>
      <c r="AP7" s="73">
        <f t="shared" si="2"/>
        <v>2.1820054638733626</v>
      </c>
      <c r="AQ7" s="73">
        <f t="shared" si="2"/>
        <v>2.5388023475274029</v>
      </c>
      <c r="AR7" s="73">
        <f t="shared" si="2"/>
        <v>2.5868294603579862</v>
      </c>
      <c r="AS7" s="73">
        <f t="shared" si="2"/>
        <v>2.6306477485933302</v>
      </c>
      <c r="AT7" s="73">
        <f t="shared" si="2"/>
        <v>2.5956997427492068</v>
      </c>
      <c r="AU7" s="73">
        <f t="shared" si="2"/>
        <v>2.6869773526701106</v>
      </c>
      <c r="AV7" s="17">
        <f t="shared" si="2"/>
        <v>2.7015085546135182</v>
      </c>
      <c r="AW7" s="42">
        <f>(AV7-AU7)/AU7</f>
        <v>5.4080105770030543E-3</v>
      </c>
      <c r="AX7" s="8"/>
    </row>
    <row r="8" spans="1:50" ht="20.100000000000001" customHeight="1">
      <c r="A8" s="47" t="s">
        <v>136</v>
      </c>
      <c r="B8" s="81">
        <v>31859.32</v>
      </c>
      <c r="C8" s="61">
        <v>30347.56</v>
      </c>
      <c r="D8" s="61">
        <v>32111.31</v>
      </c>
      <c r="E8" s="61">
        <v>34396.11</v>
      </c>
      <c r="F8" s="61">
        <v>49839.31</v>
      </c>
      <c r="G8" s="61">
        <v>48738.400000000001</v>
      </c>
      <c r="H8" s="61">
        <v>61571.69</v>
      </c>
      <c r="I8" s="61">
        <v>58072.5</v>
      </c>
      <c r="J8" s="61">
        <v>58869.64</v>
      </c>
      <c r="K8" s="61">
        <v>54660.84</v>
      </c>
      <c r="L8" s="82">
        <v>59115.87</v>
      </c>
      <c r="M8" s="42">
        <f t="shared" si="0"/>
        <v>8.1503138261322119E-2</v>
      </c>
      <c r="O8" s="361">
        <f t="shared" ref="O8:O32" si="3">B8/$B$33</f>
        <v>0.18820975970547435</v>
      </c>
      <c r="P8" s="362">
        <f t="shared" ref="P8:P32" si="4">G8/$G$33</f>
        <v>0.20862792543494194</v>
      </c>
      <c r="Q8" s="362">
        <f t="shared" ref="Q8:Q32" si="5">K8/$K$33</f>
        <v>0.19634518360920081</v>
      </c>
      <c r="R8" s="363">
        <f t="shared" ref="R8:R32" si="6">L8/$L$33</f>
        <v>0.18887754933812201</v>
      </c>
      <c r="T8" s="312">
        <v>7143.7020000000002</v>
      </c>
      <c r="U8" s="460">
        <v>6601.7960000000003</v>
      </c>
      <c r="V8" s="460">
        <v>6928.4120000000003</v>
      </c>
      <c r="W8" s="460">
        <v>7239.4719999999998</v>
      </c>
      <c r="X8" s="460">
        <v>10057.393</v>
      </c>
      <c r="Y8" s="460">
        <v>9701.5540000000001</v>
      </c>
      <c r="Z8" s="460">
        <v>12061.276</v>
      </c>
      <c r="AA8" s="460">
        <v>11492.865</v>
      </c>
      <c r="AB8" s="460">
        <v>11425.73</v>
      </c>
      <c r="AC8" s="460">
        <v>10657.86</v>
      </c>
      <c r="AD8" s="468">
        <v>11598.407999999999</v>
      </c>
      <c r="AE8" s="42">
        <f t="shared" si="1"/>
        <v>8.8249235775286858E-2</v>
      </c>
      <c r="AG8" s="361">
        <f t="shared" ref="AG8:AG32" si="7">T8/$T$33</f>
        <v>0.18673250464452446</v>
      </c>
      <c r="AH8" s="362">
        <f t="shared" ref="AH8:AH32" si="8">Y8/$Y$33</f>
        <v>0.1774865017981167</v>
      </c>
      <c r="AI8" s="362">
        <f t="shared" ref="AI8:AI32" si="9">AC8/$AC$33</f>
        <v>0.15948084875152674</v>
      </c>
      <c r="AJ8" s="363">
        <f t="shared" ref="AJ8:AJ32" si="10">AD8/$AD$33</f>
        <v>0.15594315737079778</v>
      </c>
      <c r="AL8" s="52">
        <f t="shared" si="2"/>
        <v>2.2422644300003896</v>
      </c>
      <c r="AM8" s="74">
        <f t="shared" si="2"/>
        <v>2.1753959791166078</v>
      </c>
      <c r="AN8" s="74">
        <f t="shared" si="2"/>
        <v>2.1576235911895218</v>
      </c>
      <c r="AO8" s="74">
        <f t="shared" si="2"/>
        <v>2.1047356808662374</v>
      </c>
      <c r="AP8" s="74">
        <f t="shared" si="2"/>
        <v>2.0179639324862246</v>
      </c>
      <c r="AQ8" s="74">
        <f t="shared" si="2"/>
        <v>1.9905360044646518</v>
      </c>
      <c r="AR8" s="74">
        <f t="shared" si="2"/>
        <v>1.9588996176651963</v>
      </c>
      <c r="AS8" s="74">
        <f t="shared" si="2"/>
        <v>1.9790546299883767</v>
      </c>
      <c r="AT8" s="74">
        <f t="shared" si="2"/>
        <v>1.9408527043820889</v>
      </c>
      <c r="AU8" s="74">
        <f t="shared" si="2"/>
        <v>1.9498163584752817</v>
      </c>
      <c r="AV8" s="17">
        <f t="shared" si="2"/>
        <v>1.9619787376892193</v>
      </c>
      <c r="AW8" s="42">
        <f t="shared" ref="AW8:AW33" si="11">(AV8-AU8)/AU8</f>
        <v>6.2377049823545095E-3</v>
      </c>
      <c r="AX8" s="8"/>
    </row>
    <row r="9" spans="1:50" ht="20.100000000000001" customHeight="1">
      <c r="A9" s="47" t="s">
        <v>134</v>
      </c>
      <c r="B9" s="81">
        <v>9330.94</v>
      </c>
      <c r="C9" s="61">
        <v>9613.11</v>
      </c>
      <c r="D9" s="61">
        <v>11392.33</v>
      </c>
      <c r="E9" s="61">
        <v>11795.03</v>
      </c>
      <c r="F9" s="61">
        <v>14230.09</v>
      </c>
      <c r="G9" s="61">
        <v>14173.23</v>
      </c>
      <c r="H9" s="61">
        <v>13873.77</v>
      </c>
      <c r="I9" s="61">
        <v>21825.599999999999</v>
      </c>
      <c r="J9" s="61">
        <v>26943.97</v>
      </c>
      <c r="K9" s="61">
        <v>29431.61</v>
      </c>
      <c r="L9" s="82">
        <v>35099.99</v>
      </c>
      <c r="M9" s="42">
        <f t="shared" si="0"/>
        <v>0.19259496847097379</v>
      </c>
      <c r="O9" s="361">
        <f t="shared" si="3"/>
        <v>5.5122770204329499E-2</v>
      </c>
      <c r="P9" s="362">
        <f t="shared" si="4"/>
        <v>6.0669442813311103E-2</v>
      </c>
      <c r="Q9" s="362">
        <f t="shared" si="5"/>
        <v>0.1057201987632168</v>
      </c>
      <c r="R9" s="363">
        <f t="shared" si="6"/>
        <v>0.11214586020627944</v>
      </c>
      <c r="T9" s="312">
        <v>1919.32</v>
      </c>
      <c r="U9" s="460">
        <v>1945.2629999999999</v>
      </c>
      <c r="V9" s="460">
        <v>2362.9250000000002</v>
      </c>
      <c r="W9" s="460">
        <v>2526.277</v>
      </c>
      <c r="X9" s="460">
        <v>3141.38</v>
      </c>
      <c r="Y9" s="460">
        <v>3092.76</v>
      </c>
      <c r="Z9" s="460">
        <v>2982.1959999999999</v>
      </c>
      <c r="AA9" s="460">
        <v>4689.4129999999996</v>
      </c>
      <c r="AB9" s="460">
        <v>5957.1710000000003</v>
      </c>
      <c r="AC9" s="460">
        <v>6530.0140000000001</v>
      </c>
      <c r="AD9" s="468">
        <v>7506.9480000000003</v>
      </c>
      <c r="AE9" s="42">
        <f t="shared" si="1"/>
        <v>0.14960672366092939</v>
      </c>
      <c r="AG9" s="361">
        <f t="shared" si="7"/>
        <v>5.0169986208037323E-2</v>
      </c>
      <c r="AH9" s="362">
        <f t="shared" si="8"/>
        <v>5.6580951185876353E-2</v>
      </c>
      <c r="AI9" s="362">
        <f t="shared" si="9"/>
        <v>9.7713065763610329E-2</v>
      </c>
      <c r="AJ9" s="363">
        <f t="shared" si="10"/>
        <v>0.10093257396518521</v>
      </c>
      <c r="AL9" s="52">
        <f t="shared" si="2"/>
        <v>2.0569417443473004</v>
      </c>
      <c r="AM9" s="74">
        <f t="shared" si="2"/>
        <v>2.0235522115111548</v>
      </c>
      <c r="AN9" s="74">
        <f t="shared" si="2"/>
        <v>2.0741367218119562</v>
      </c>
      <c r="AO9" s="74">
        <f t="shared" si="2"/>
        <v>2.1418148152230216</v>
      </c>
      <c r="AP9" s="74">
        <f t="shared" si="2"/>
        <v>2.2075615825339123</v>
      </c>
      <c r="AQ9" s="74">
        <f t="shared" si="2"/>
        <v>2.1821137454200632</v>
      </c>
      <c r="AR9" s="74">
        <f t="shared" si="2"/>
        <v>2.1495210025825711</v>
      </c>
      <c r="AS9" s="74">
        <f t="shared" si="2"/>
        <v>2.148583773183784</v>
      </c>
      <c r="AT9" s="74">
        <f t="shared" si="2"/>
        <v>2.2109477556573882</v>
      </c>
      <c r="AU9" s="74">
        <f t="shared" si="2"/>
        <v>2.2187077091603209</v>
      </c>
      <c r="AV9" s="17">
        <f t="shared" si="2"/>
        <v>2.1387322332570466</v>
      </c>
      <c r="AW9" s="42">
        <f t="shared" si="11"/>
        <v>-3.6045971974172884E-2</v>
      </c>
      <c r="AX9" s="8"/>
    </row>
    <row r="10" spans="1:50" ht="20.100000000000001" customHeight="1">
      <c r="A10" s="47" t="s">
        <v>131</v>
      </c>
      <c r="B10" s="81">
        <v>25234.21</v>
      </c>
      <c r="C10" s="61">
        <v>26996.11</v>
      </c>
      <c r="D10" s="61">
        <v>25422.080000000002</v>
      </c>
      <c r="E10" s="61">
        <v>22332.13</v>
      </c>
      <c r="F10" s="61">
        <v>24897.46</v>
      </c>
      <c r="G10" s="61">
        <v>27012.66</v>
      </c>
      <c r="H10" s="61">
        <v>30534.69</v>
      </c>
      <c r="I10" s="61">
        <v>26275.74</v>
      </c>
      <c r="J10" s="61">
        <v>28951.65</v>
      </c>
      <c r="K10" s="61">
        <v>27404.92</v>
      </c>
      <c r="L10" s="82">
        <v>28572.12</v>
      </c>
      <c r="M10" s="42">
        <f t="shared" si="0"/>
        <v>4.259089243829213E-2</v>
      </c>
      <c r="O10" s="361">
        <f t="shared" si="3"/>
        <v>0.14907175044719967</v>
      </c>
      <c r="P10" s="362">
        <f t="shared" si="4"/>
        <v>0.11562946703788878</v>
      </c>
      <c r="Q10" s="362">
        <f t="shared" si="5"/>
        <v>9.8440200501775307E-2</v>
      </c>
      <c r="R10" s="363">
        <f t="shared" si="6"/>
        <v>9.1289056644091371E-2</v>
      </c>
      <c r="T10" s="312">
        <v>5747.335</v>
      </c>
      <c r="U10" s="460">
        <v>6185.3270000000002</v>
      </c>
      <c r="V10" s="460">
        <v>5691.6790000000001</v>
      </c>
      <c r="W10" s="460">
        <v>5015.7510000000002</v>
      </c>
      <c r="X10" s="460">
        <v>5571.8680000000004</v>
      </c>
      <c r="Y10" s="460">
        <v>6105.1009999999997</v>
      </c>
      <c r="Z10" s="460">
        <v>6844.6379999999999</v>
      </c>
      <c r="AA10" s="460">
        <v>6014.6220000000003</v>
      </c>
      <c r="AB10" s="460">
        <v>6588.8140000000003</v>
      </c>
      <c r="AC10" s="460">
        <v>6350.4179999999997</v>
      </c>
      <c r="AD10" s="468">
        <v>6678.9949999999999</v>
      </c>
      <c r="AE10" s="42">
        <f t="shared" si="1"/>
        <v>5.1741003505596045E-2</v>
      </c>
      <c r="AG10" s="361">
        <f t="shared" si="7"/>
        <v>0.15023222687356469</v>
      </c>
      <c r="AH10" s="362">
        <f t="shared" si="8"/>
        <v>0.1116906651876786</v>
      </c>
      <c r="AI10" s="362">
        <f t="shared" si="9"/>
        <v>9.502564797876617E-2</v>
      </c>
      <c r="AJ10" s="363">
        <f t="shared" si="10"/>
        <v>8.9800563005178954E-2</v>
      </c>
      <c r="AL10" s="52">
        <f t="shared" si="2"/>
        <v>2.2775965643465756</v>
      </c>
      <c r="AM10" s="74">
        <f t="shared" si="2"/>
        <v>2.2911919532110367</v>
      </c>
      <c r="AN10" s="74">
        <f t="shared" si="2"/>
        <v>2.238872271663058</v>
      </c>
      <c r="AO10" s="74">
        <f t="shared" si="2"/>
        <v>2.2459796714419986</v>
      </c>
      <c r="AP10" s="74">
        <f t="shared" si="2"/>
        <v>2.2379262784235823</v>
      </c>
      <c r="AQ10" s="74">
        <f t="shared" si="2"/>
        <v>2.2600887879979239</v>
      </c>
      <c r="AR10" s="74">
        <f t="shared" si="2"/>
        <v>2.2415940689098206</v>
      </c>
      <c r="AS10" s="74">
        <f t="shared" si="2"/>
        <v>2.2890400042015941</v>
      </c>
      <c r="AT10" s="74">
        <f t="shared" si="2"/>
        <v>2.2757991340735328</v>
      </c>
      <c r="AU10" s="74">
        <f t="shared" si="2"/>
        <v>2.3172547119276392</v>
      </c>
      <c r="AV10" s="17">
        <f t="shared" si="2"/>
        <v>2.3375916802813372</v>
      </c>
      <c r="AW10" s="42">
        <f t="shared" si="11"/>
        <v>8.7763197757317092E-3</v>
      </c>
      <c r="AX10" s="8"/>
    </row>
    <row r="11" spans="1:50" ht="20.100000000000001" customHeight="1">
      <c r="A11" s="47" t="s">
        <v>132</v>
      </c>
      <c r="B11" s="81">
        <v>6328.49</v>
      </c>
      <c r="C11" s="61">
        <v>8515.02</v>
      </c>
      <c r="D11" s="61">
        <v>7215.52</v>
      </c>
      <c r="E11" s="61">
        <v>7066.26</v>
      </c>
      <c r="F11" s="61">
        <v>9224.0400000000009</v>
      </c>
      <c r="G11" s="61">
        <v>9631.69</v>
      </c>
      <c r="H11" s="61">
        <v>12363.59</v>
      </c>
      <c r="I11" s="61">
        <v>15039.05</v>
      </c>
      <c r="J11" s="61">
        <v>16565.59</v>
      </c>
      <c r="K11" s="61">
        <v>17318.27</v>
      </c>
      <c r="L11" s="82">
        <v>21666.37</v>
      </c>
      <c r="M11" s="42">
        <f t="shared" si="0"/>
        <v>0.25107011266136853</v>
      </c>
      <c r="O11" s="361">
        <f t="shared" si="3"/>
        <v>3.7385718910463162E-2</v>
      </c>
      <c r="P11" s="362">
        <f t="shared" si="4"/>
        <v>4.1229082266395205E-2</v>
      </c>
      <c r="Q11" s="362">
        <f t="shared" si="5"/>
        <v>6.2208317745276409E-2</v>
      </c>
      <c r="R11" s="363">
        <f t="shared" si="6"/>
        <v>6.9224911494206315E-2</v>
      </c>
      <c r="T11" s="312">
        <v>1172.183</v>
      </c>
      <c r="U11" s="460">
        <v>1559.7819999999999</v>
      </c>
      <c r="V11" s="460">
        <v>1348.671</v>
      </c>
      <c r="W11" s="460">
        <v>1452.0429999999999</v>
      </c>
      <c r="X11" s="460">
        <v>1883.653</v>
      </c>
      <c r="Y11" s="460">
        <v>2017.164</v>
      </c>
      <c r="Z11" s="460">
        <v>2754.0309999999999</v>
      </c>
      <c r="AA11" s="460">
        <v>3176.2469999999998</v>
      </c>
      <c r="AB11" s="460">
        <v>3586.297</v>
      </c>
      <c r="AC11" s="460">
        <v>3770.203</v>
      </c>
      <c r="AD11" s="468">
        <v>4896.7039999999997</v>
      </c>
      <c r="AE11" s="42">
        <f t="shared" si="1"/>
        <v>0.29879054257821125</v>
      </c>
      <c r="AG11" s="361">
        <f t="shared" si="7"/>
        <v>3.0640229322518295E-2</v>
      </c>
      <c r="AH11" s="362">
        <f t="shared" si="8"/>
        <v>3.6903302492888902E-2</v>
      </c>
      <c r="AI11" s="362">
        <f t="shared" si="9"/>
        <v>5.6416126164685242E-2</v>
      </c>
      <c r="AJ11" s="363">
        <f t="shared" si="10"/>
        <v>6.5837266844744127E-2</v>
      </c>
      <c r="AL11" s="52">
        <f t="shared" si="2"/>
        <v>1.8522317330042395</v>
      </c>
      <c r="AM11" s="74">
        <f t="shared" si="2"/>
        <v>1.8318007473852085</v>
      </c>
      <c r="AN11" s="74">
        <f t="shared" si="2"/>
        <v>1.869125163536377</v>
      </c>
      <c r="AO11" s="74">
        <f t="shared" si="2"/>
        <v>2.0548960836425492</v>
      </c>
      <c r="AP11" s="74">
        <f t="shared" si="2"/>
        <v>2.0421127835525428</v>
      </c>
      <c r="AQ11" s="74">
        <f t="shared" si="2"/>
        <v>2.0942991313050978</v>
      </c>
      <c r="AR11" s="74">
        <f t="shared" si="2"/>
        <v>2.2275334267797624</v>
      </c>
      <c r="AS11" s="74">
        <f t="shared" si="2"/>
        <v>2.1119997606231777</v>
      </c>
      <c r="AT11" s="74">
        <f t="shared" si="2"/>
        <v>2.1649074980124463</v>
      </c>
      <c r="AU11" s="74">
        <f t="shared" si="2"/>
        <v>2.1770090199540713</v>
      </c>
      <c r="AV11" s="17">
        <f t="shared" si="2"/>
        <v>2.2600481760442563</v>
      </c>
      <c r="AW11" s="42">
        <f t="shared" si="11"/>
        <v>3.8143689497408227E-2</v>
      </c>
      <c r="AX11" s="8"/>
    </row>
    <row r="12" spans="1:50" ht="20.100000000000001" customHeight="1">
      <c r="A12" s="47" t="s">
        <v>135</v>
      </c>
      <c r="B12" s="81">
        <v>9553.48</v>
      </c>
      <c r="C12" s="61">
        <v>9950.1</v>
      </c>
      <c r="D12" s="61">
        <v>10915.13</v>
      </c>
      <c r="E12" s="61">
        <v>11865.83</v>
      </c>
      <c r="F12" s="61">
        <v>12341.24</v>
      </c>
      <c r="G12" s="61">
        <v>13224.96</v>
      </c>
      <c r="H12" s="61">
        <v>14697.85</v>
      </c>
      <c r="I12" s="61">
        <v>13179.09</v>
      </c>
      <c r="J12" s="61">
        <v>15024.72</v>
      </c>
      <c r="K12" s="61">
        <v>14889.82</v>
      </c>
      <c r="L12" s="82">
        <v>15644.46</v>
      </c>
      <c r="M12" s="42">
        <f t="shared" si="0"/>
        <v>5.0681606627883978E-2</v>
      </c>
      <c r="O12" s="361">
        <f t="shared" si="3"/>
        <v>5.6437431029634499E-2</v>
      </c>
      <c r="P12" s="362">
        <f t="shared" si="4"/>
        <v>5.661031073568458E-2</v>
      </c>
      <c r="Q12" s="362">
        <f t="shared" si="5"/>
        <v>5.3485172233137118E-2</v>
      </c>
      <c r="R12" s="363">
        <f t="shared" si="6"/>
        <v>4.9984670199698926E-2</v>
      </c>
      <c r="T12" s="312">
        <v>2618.2049999999999</v>
      </c>
      <c r="U12" s="460">
        <v>2762.4090000000001</v>
      </c>
      <c r="V12" s="460">
        <v>3217.4859999999999</v>
      </c>
      <c r="W12" s="460">
        <v>3366.6709999999998</v>
      </c>
      <c r="X12" s="460">
        <v>3316.2350000000001</v>
      </c>
      <c r="Y12" s="460">
        <v>3775.8490000000002</v>
      </c>
      <c r="Z12" s="460">
        <v>4149.8239999999996</v>
      </c>
      <c r="AA12" s="460">
        <v>3939.9540000000002</v>
      </c>
      <c r="AB12" s="460">
        <v>4456.259</v>
      </c>
      <c r="AC12" s="460">
        <v>4579.59</v>
      </c>
      <c r="AD12" s="468">
        <v>4648.9750000000004</v>
      </c>
      <c r="AE12" s="42">
        <f t="shared" si="1"/>
        <v>1.5150919623809166E-2</v>
      </c>
      <c r="AG12" s="361">
        <f t="shared" si="7"/>
        <v>6.8438461923918031E-2</v>
      </c>
      <c r="AH12" s="362">
        <f t="shared" si="8"/>
        <v>6.9077823029992644E-2</v>
      </c>
      <c r="AI12" s="362">
        <f t="shared" si="9"/>
        <v>6.8527537435658217E-2</v>
      </c>
      <c r="AJ12" s="363">
        <f t="shared" si="10"/>
        <v>6.2506495722335742E-2</v>
      </c>
      <c r="AL12" s="52">
        <f t="shared" si="2"/>
        <v>2.7405772556178483</v>
      </c>
      <c r="AM12" s="74">
        <f t="shared" si="2"/>
        <v>2.7762625501251241</v>
      </c>
      <c r="AN12" s="74">
        <f t="shared" si="2"/>
        <v>2.947730352272488</v>
      </c>
      <c r="AO12" s="74">
        <f t="shared" si="2"/>
        <v>2.8372823477160889</v>
      </c>
      <c r="AP12" s="74">
        <f t="shared" si="2"/>
        <v>2.6871165296193897</v>
      </c>
      <c r="AQ12" s="74">
        <f t="shared" si="2"/>
        <v>2.8550929454607048</v>
      </c>
      <c r="AR12" s="74">
        <f t="shared" si="2"/>
        <v>2.8234224733549462</v>
      </c>
      <c r="AS12" s="74">
        <f t="shared" si="2"/>
        <v>2.9895493543180902</v>
      </c>
      <c r="AT12" s="74">
        <f t="shared" si="2"/>
        <v>2.965951445351394</v>
      </c>
      <c r="AU12" s="74">
        <f t="shared" si="2"/>
        <v>3.0756516868571953</v>
      </c>
      <c r="AV12" s="17">
        <f t="shared" si="2"/>
        <v>2.9716429969458842</v>
      </c>
      <c r="AW12" s="42">
        <f t="shared" si="11"/>
        <v>-3.3816797381757704E-2</v>
      </c>
      <c r="AX12" s="8"/>
    </row>
    <row r="13" spans="1:50" ht="20.100000000000001" customHeight="1">
      <c r="A13" s="47" t="s">
        <v>142</v>
      </c>
      <c r="B13" s="81">
        <v>1341.92</v>
      </c>
      <c r="C13" s="61">
        <v>2149.9</v>
      </c>
      <c r="D13" s="61">
        <v>1789.74</v>
      </c>
      <c r="E13" s="61">
        <v>3844.26</v>
      </c>
      <c r="F13" s="61">
        <v>5393.43</v>
      </c>
      <c r="G13" s="61">
        <v>6591.68</v>
      </c>
      <c r="H13" s="61">
        <v>8382.6200000000008</v>
      </c>
      <c r="I13" s="61">
        <v>9906.41</v>
      </c>
      <c r="J13" s="61">
        <v>8383.2800000000007</v>
      </c>
      <c r="K13" s="61">
        <v>11624.62</v>
      </c>
      <c r="L13" s="82">
        <v>19115.830000000002</v>
      </c>
      <c r="M13" s="42">
        <f t="shared" si="0"/>
        <v>0.64442622640568037</v>
      </c>
      <c r="O13" s="361">
        <f t="shared" si="3"/>
        <v>7.9274272251877997E-3</v>
      </c>
      <c r="P13" s="362">
        <f t="shared" si="4"/>
        <v>2.8216119600376666E-2</v>
      </c>
      <c r="Q13" s="362">
        <f t="shared" si="5"/>
        <v>4.1756367964473073E-2</v>
      </c>
      <c r="R13" s="363">
        <f t="shared" si="6"/>
        <v>6.1075835033200944E-2</v>
      </c>
      <c r="T13" s="312">
        <v>273.88099999999997</v>
      </c>
      <c r="U13" s="460">
        <v>498.964</v>
      </c>
      <c r="V13" s="460">
        <v>383.351</v>
      </c>
      <c r="W13" s="460">
        <v>791.74099999999999</v>
      </c>
      <c r="X13" s="460">
        <v>1021.495</v>
      </c>
      <c r="Y13" s="460">
        <v>1432.366</v>
      </c>
      <c r="Z13" s="460">
        <v>1688.49</v>
      </c>
      <c r="AA13" s="460">
        <v>2041.096</v>
      </c>
      <c r="AB13" s="460">
        <v>1721.586</v>
      </c>
      <c r="AC13" s="460">
        <v>2451.0120000000002</v>
      </c>
      <c r="AD13" s="468">
        <v>3879.4690000000001</v>
      </c>
      <c r="AE13" s="42">
        <f t="shared" si="1"/>
        <v>0.58280294017328349</v>
      </c>
      <c r="AG13" s="361">
        <f t="shared" si="7"/>
        <v>7.1591011361541949E-3</v>
      </c>
      <c r="AH13" s="362">
        <f t="shared" si="8"/>
        <v>2.6204629756692716E-2</v>
      </c>
      <c r="AI13" s="362">
        <f t="shared" si="9"/>
        <v>3.6676168955135181E-2</v>
      </c>
      <c r="AJ13" s="363">
        <f t="shared" si="10"/>
        <v>5.2160317586873263E-2</v>
      </c>
      <c r="AL13" s="52">
        <f t="shared" si="2"/>
        <v>2.0409636938118512</v>
      </c>
      <c r="AM13" s="74">
        <f t="shared" si="2"/>
        <v>2.3208707381738685</v>
      </c>
      <c r="AN13" s="74">
        <f t="shared" si="2"/>
        <v>2.141936817638316</v>
      </c>
      <c r="AO13" s="74">
        <f t="shared" si="2"/>
        <v>2.0595407178494689</v>
      </c>
      <c r="AP13" s="74">
        <f t="shared" si="2"/>
        <v>1.8939617275092102</v>
      </c>
      <c r="AQ13" s="74">
        <f t="shared" si="2"/>
        <v>2.1729908005242971</v>
      </c>
      <c r="AR13" s="74">
        <f t="shared" si="2"/>
        <v>2.0142747732809072</v>
      </c>
      <c r="AS13" s="74">
        <f t="shared" si="2"/>
        <v>2.060379087883502</v>
      </c>
      <c r="AT13" s="74">
        <f t="shared" si="2"/>
        <v>2.0535947743603931</v>
      </c>
      <c r="AU13" s="74">
        <f t="shared" si="2"/>
        <v>2.1084663412653488</v>
      </c>
      <c r="AV13" s="17">
        <f t="shared" si="2"/>
        <v>2.0294535994513447</v>
      </c>
      <c r="AW13" s="42">
        <f t="shared" si="11"/>
        <v>-3.7474035163675583E-2</v>
      </c>
      <c r="AX13" s="8"/>
    </row>
    <row r="14" spans="1:50" ht="20.100000000000001" customHeight="1">
      <c r="A14" s="47" t="s">
        <v>139</v>
      </c>
      <c r="B14" s="81">
        <v>6993.34</v>
      </c>
      <c r="C14" s="61">
        <v>7622.09</v>
      </c>
      <c r="D14" s="61">
        <v>10025.969999999999</v>
      </c>
      <c r="E14" s="61">
        <v>10022.290000000001</v>
      </c>
      <c r="F14" s="61">
        <v>9632.06</v>
      </c>
      <c r="G14" s="61">
        <v>9779.81</v>
      </c>
      <c r="H14" s="61">
        <v>8787.7199999999993</v>
      </c>
      <c r="I14" s="61">
        <v>8664.5300000000007</v>
      </c>
      <c r="J14" s="61">
        <v>8690.5</v>
      </c>
      <c r="K14" s="61">
        <v>7839.9</v>
      </c>
      <c r="L14" s="82">
        <v>9102.16</v>
      </c>
      <c r="M14" s="42">
        <f t="shared" si="0"/>
        <v>0.16100460465056957</v>
      </c>
      <c r="O14" s="361">
        <f t="shared" si="3"/>
        <v>4.1313337539491804E-2</v>
      </c>
      <c r="P14" s="362">
        <f t="shared" si="4"/>
        <v>4.1863119664328319E-2</v>
      </c>
      <c r="Q14" s="362">
        <f t="shared" si="5"/>
        <v>2.8161415100422416E-2</v>
      </c>
      <c r="R14" s="363">
        <f t="shared" si="6"/>
        <v>2.9081762215179788E-2</v>
      </c>
      <c r="T14" s="312">
        <v>1653.702</v>
      </c>
      <c r="U14" s="460">
        <v>1830.434</v>
      </c>
      <c r="V14" s="460">
        <v>2228.4499999999998</v>
      </c>
      <c r="W14" s="460">
        <v>2369.1480000000001</v>
      </c>
      <c r="X14" s="460">
        <v>2356.0340000000001</v>
      </c>
      <c r="Y14" s="460">
        <v>2412.3119999999999</v>
      </c>
      <c r="Z14" s="460">
        <v>2212.9670000000001</v>
      </c>
      <c r="AA14" s="460">
        <v>2255.6509999999998</v>
      </c>
      <c r="AB14" s="460">
        <v>2207.1329999999998</v>
      </c>
      <c r="AC14" s="460">
        <v>2118.6010000000001</v>
      </c>
      <c r="AD14" s="468">
        <v>2396.8209999999999</v>
      </c>
      <c r="AE14" s="42">
        <f t="shared" si="1"/>
        <v>0.13132250952397351</v>
      </c>
      <c r="AG14" s="361">
        <f t="shared" si="7"/>
        <v>4.3226875420567565E-2</v>
      </c>
      <c r="AH14" s="362">
        <f t="shared" si="8"/>
        <v>4.4132395503402706E-2</v>
      </c>
      <c r="AI14" s="362">
        <f t="shared" si="9"/>
        <v>3.1702075805633896E-2</v>
      </c>
      <c r="AJ14" s="363">
        <f t="shared" si="10"/>
        <v>3.2225787745407207E-2</v>
      </c>
      <c r="AL14" s="52">
        <f t="shared" si="2"/>
        <v>2.3646812538786901</v>
      </c>
      <c r="AM14" s="74">
        <f t="shared" si="2"/>
        <v>2.4014856817487065</v>
      </c>
      <c r="AN14" s="74">
        <f t="shared" si="2"/>
        <v>2.2226777059975245</v>
      </c>
      <c r="AO14" s="74">
        <f t="shared" si="2"/>
        <v>2.3638789139009146</v>
      </c>
      <c r="AP14" s="74">
        <f t="shared" si="2"/>
        <v>2.4460333511211516</v>
      </c>
      <c r="AQ14" s="74">
        <f t="shared" si="2"/>
        <v>2.466624607226521</v>
      </c>
      <c r="AR14" s="74">
        <f t="shared" si="2"/>
        <v>2.5182493297465101</v>
      </c>
      <c r="AS14" s="74">
        <f t="shared" si="2"/>
        <v>2.6033160483026774</v>
      </c>
      <c r="AT14" s="74">
        <f t="shared" si="2"/>
        <v>2.5397077268281452</v>
      </c>
      <c r="AU14" s="74">
        <f t="shared" si="2"/>
        <v>2.7023316623936533</v>
      </c>
      <c r="AV14" s="17">
        <f t="shared" si="2"/>
        <v>2.6332441969818152</v>
      </c>
      <c r="AW14" s="42">
        <f t="shared" si="11"/>
        <v>-2.5565872010929348E-2</v>
      </c>
      <c r="AX14" s="8"/>
    </row>
    <row r="15" spans="1:50" ht="20.100000000000001" customHeight="1">
      <c r="A15" s="47" t="s">
        <v>140</v>
      </c>
      <c r="B15" s="81">
        <v>3462.16</v>
      </c>
      <c r="C15" s="61">
        <v>3263.99</v>
      </c>
      <c r="D15" s="61">
        <v>3228.36</v>
      </c>
      <c r="E15" s="61">
        <v>2747.64</v>
      </c>
      <c r="F15" s="61">
        <v>4032.34</v>
      </c>
      <c r="G15" s="61">
        <v>3948.87</v>
      </c>
      <c r="H15" s="61">
        <v>4653.6099999999997</v>
      </c>
      <c r="I15" s="61">
        <v>4336.3</v>
      </c>
      <c r="J15" s="61">
        <v>5126.7299999999996</v>
      </c>
      <c r="K15" s="61">
        <v>5717.7</v>
      </c>
      <c r="L15" s="82">
        <v>6653.02</v>
      </c>
      <c r="M15" s="42">
        <f t="shared" si="0"/>
        <v>0.16358325900274598</v>
      </c>
      <c r="O15" s="361">
        <f t="shared" si="3"/>
        <v>2.0452800049150611E-2</v>
      </c>
      <c r="P15" s="362">
        <f t="shared" si="4"/>
        <v>1.690339764769215E-2</v>
      </c>
      <c r="Q15" s="362">
        <f t="shared" si="5"/>
        <v>2.0538338897139664E-2</v>
      </c>
      <c r="R15" s="363">
        <f t="shared" si="6"/>
        <v>2.1256662775960371E-2</v>
      </c>
      <c r="T15" s="312">
        <v>698.89200000000005</v>
      </c>
      <c r="U15" s="460">
        <v>688.82600000000002</v>
      </c>
      <c r="V15" s="460">
        <v>686.58500000000004</v>
      </c>
      <c r="W15" s="460">
        <v>585.58399999999995</v>
      </c>
      <c r="X15" s="460">
        <v>920.18799999999999</v>
      </c>
      <c r="Y15" s="460">
        <v>975.82299999999998</v>
      </c>
      <c r="Z15" s="460">
        <v>1224.3</v>
      </c>
      <c r="AA15" s="460">
        <v>1197.9549999999999</v>
      </c>
      <c r="AB15" s="460">
        <v>1402.827</v>
      </c>
      <c r="AC15" s="460">
        <v>1620.172</v>
      </c>
      <c r="AD15" s="468">
        <v>2069.212</v>
      </c>
      <c r="AE15" s="42">
        <f t="shared" si="1"/>
        <v>0.27715575877129095</v>
      </c>
      <c r="AG15" s="361">
        <f t="shared" si="7"/>
        <v>1.8268658692092838E-2</v>
      </c>
      <c r="AH15" s="362">
        <f t="shared" si="8"/>
        <v>1.7852336918821834E-2</v>
      </c>
      <c r="AI15" s="362">
        <f t="shared" si="9"/>
        <v>2.4243741772124849E-2</v>
      </c>
      <c r="AJ15" s="363">
        <f t="shared" si="10"/>
        <v>2.7821012379418215E-2</v>
      </c>
      <c r="AL15" s="52">
        <f t="shared" si="2"/>
        <v>2.0186588719181091</v>
      </c>
      <c r="AM15" s="74">
        <f t="shared" si="2"/>
        <v>2.11038024013554</v>
      </c>
      <c r="AN15" s="74">
        <f t="shared" si="2"/>
        <v>2.1267299805473989</v>
      </c>
      <c r="AO15" s="74">
        <f t="shared" si="2"/>
        <v>2.1312253424757248</v>
      </c>
      <c r="AP15" s="74">
        <f t="shared" si="2"/>
        <v>2.2820198693562546</v>
      </c>
      <c r="AQ15" s="74">
        <f t="shared" si="2"/>
        <v>2.4711449098096416</v>
      </c>
      <c r="AR15" s="74">
        <f t="shared" si="2"/>
        <v>2.6308607726044944</v>
      </c>
      <c r="AS15" s="74">
        <f t="shared" si="2"/>
        <v>2.762620206166547</v>
      </c>
      <c r="AT15" s="74">
        <f t="shared" si="2"/>
        <v>2.7362997466221159</v>
      </c>
      <c r="AU15" s="74">
        <f t="shared" si="2"/>
        <v>2.8336079192682373</v>
      </c>
      <c r="AV15" s="17">
        <f t="shared" si="2"/>
        <v>3.1101845477692835</v>
      </c>
      <c r="AW15" s="42">
        <f t="shared" si="11"/>
        <v>9.7605821405408327E-2</v>
      </c>
      <c r="AX15" s="8"/>
    </row>
    <row r="16" spans="1:50" ht="20.100000000000001" customHeight="1">
      <c r="A16" s="47" t="s">
        <v>144</v>
      </c>
      <c r="B16" s="81">
        <v>2073.8000000000002</v>
      </c>
      <c r="C16" s="61">
        <v>1483.98</v>
      </c>
      <c r="D16" s="61">
        <v>912.87</v>
      </c>
      <c r="E16" s="61">
        <v>1185.07</v>
      </c>
      <c r="F16" s="61">
        <v>1143.23</v>
      </c>
      <c r="G16" s="61">
        <v>1226.55</v>
      </c>
      <c r="H16" s="61">
        <v>1571.58</v>
      </c>
      <c r="I16" s="61">
        <v>3565.65</v>
      </c>
      <c r="J16" s="61">
        <v>3699.23</v>
      </c>
      <c r="K16" s="61">
        <v>5015.2</v>
      </c>
      <c r="L16" s="82">
        <v>7117.1</v>
      </c>
      <c r="M16" s="42">
        <f t="shared" si="0"/>
        <v>0.41910591800925201</v>
      </c>
      <c r="O16" s="361">
        <f t="shared" si="3"/>
        <v>1.225102731876301E-2</v>
      </c>
      <c r="P16" s="362">
        <f t="shared" si="4"/>
        <v>5.2503279127387855E-3</v>
      </c>
      <c r="Q16" s="362">
        <f t="shared" si="5"/>
        <v>1.8014914604987116E-2</v>
      </c>
      <c r="R16" s="363">
        <f t="shared" si="6"/>
        <v>2.2739416782572058E-2</v>
      </c>
      <c r="T16" s="312">
        <v>531.86199999999997</v>
      </c>
      <c r="U16" s="460">
        <v>372.73899999999998</v>
      </c>
      <c r="V16" s="460">
        <v>224.17099999999999</v>
      </c>
      <c r="W16" s="460">
        <v>298.24099999999999</v>
      </c>
      <c r="X16" s="460">
        <v>286.69400000000002</v>
      </c>
      <c r="Y16" s="460">
        <v>321.60700000000003</v>
      </c>
      <c r="Z16" s="460">
        <v>407.82799999999997</v>
      </c>
      <c r="AA16" s="460">
        <v>882.61099999999999</v>
      </c>
      <c r="AB16" s="460">
        <v>1003.671</v>
      </c>
      <c r="AC16" s="460">
        <v>1251.2550000000001</v>
      </c>
      <c r="AD16" s="468">
        <v>1769.9760000000001</v>
      </c>
      <c r="AE16" s="42">
        <f t="shared" si="1"/>
        <v>0.41456058117649874</v>
      </c>
      <c r="AG16" s="361">
        <f t="shared" si="7"/>
        <v>1.3902584876195291E-2</v>
      </c>
      <c r="AH16" s="362">
        <f t="shared" si="8"/>
        <v>5.8836864056817009E-3</v>
      </c>
      <c r="AI16" s="362">
        <f t="shared" si="9"/>
        <v>1.872338437590582E-2</v>
      </c>
      <c r="AJ16" s="363">
        <f t="shared" si="10"/>
        <v>2.3797718265346005E-2</v>
      </c>
      <c r="AL16" s="52">
        <f t="shared" si="2"/>
        <v>2.5646735461471692</v>
      </c>
      <c r="AM16" s="74">
        <f t="shared" si="2"/>
        <v>2.5117521799485165</v>
      </c>
      <c r="AN16" s="74">
        <f t="shared" si="2"/>
        <v>2.455672768302168</v>
      </c>
      <c r="AO16" s="74">
        <f t="shared" si="2"/>
        <v>2.5166530247158398</v>
      </c>
      <c r="AP16" s="74">
        <f t="shared" si="2"/>
        <v>2.5077543451448965</v>
      </c>
      <c r="AQ16" s="74">
        <f t="shared" si="2"/>
        <v>2.6220455749867515</v>
      </c>
      <c r="AR16" s="74">
        <f t="shared" si="2"/>
        <v>2.5950190254393668</v>
      </c>
      <c r="AS16" s="74">
        <f t="shared" si="2"/>
        <v>2.4753158610632</v>
      </c>
      <c r="AT16" s="74">
        <f t="shared" si="2"/>
        <v>2.7131889609459265</v>
      </c>
      <c r="AU16" s="74">
        <f t="shared" si="2"/>
        <v>2.4949254267028236</v>
      </c>
      <c r="AV16" s="17">
        <f t="shared" si="2"/>
        <v>2.486934285031825</v>
      </c>
      <c r="AW16" s="42">
        <f t="shared" si="11"/>
        <v>-3.2029581267121426E-3</v>
      </c>
      <c r="AX16" s="8"/>
    </row>
    <row r="17" spans="1:50" ht="20.100000000000001" customHeight="1">
      <c r="A17" s="47" t="s">
        <v>137</v>
      </c>
      <c r="B17" s="81">
        <v>3645.39</v>
      </c>
      <c r="C17" s="61">
        <v>4056.55</v>
      </c>
      <c r="D17" s="61">
        <v>4765.88</v>
      </c>
      <c r="E17" s="61">
        <v>3907.28</v>
      </c>
      <c r="F17" s="61">
        <v>5163.96</v>
      </c>
      <c r="G17" s="61">
        <v>4432.54</v>
      </c>
      <c r="H17" s="61">
        <v>6499.9</v>
      </c>
      <c r="I17" s="61">
        <v>5470.09</v>
      </c>
      <c r="J17" s="61">
        <v>5118.3</v>
      </c>
      <c r="K17" s="61">
        <v>5135.63</v>
      </c>
      <c r="L17" s="82">
        <v>6917.9</v>
      </c>
      <c r="M17" s="42">
        <f t="shared" si="0"/>
        <v>0.34704018786400098</v>
      </c>
      <c r="O17" s="361">
        <f t="shared" si="3"/>
        <v>2.153523602929187E-2</v>
      </c>
      <c r="P17" s="362">
        <f t="shared" si="4"/>
        <v>1.8973778880870065E-2</v>
      </c>
      <c r="Q17" s="362">
        <f t="shared" si="5"/>
        <v>1.8447506758017623E-2</v>
      </c>
      <c r="R17" s="363">
        <f t="shared" si="6"/>
        <v>2.2102964881785449E-2</v>
      </c>
      <c r="T17" s="312">
        <v>724.45299999999997</v>
      </c>
      <c r="U17" s="460">
        <v>823.09500000000003</v>
      </c>
      <c r="V17" s="460">
        <v>977.55499999999995</v>
      </c>
      <c r="W17" s="460">
        <v>800.60599999999999</v>
      </c>
      <c r="X17" s="460">
        <v>1117.4159999999999</v>
      </c>
      <c r="Y17" s="460">
        <v>903.98199999999997</v>
      </c>
      <c r="Z17" s="460">
        <v>1373.296</v>
      </c>
      <c r="AA17" s="460">
        <v>1142.25</v>
      </c>
      <c r="AB17" s="460">
        <v>1110.174</v>
      </c>
      <c r="AC17" s="460">
        <v>1104.0409999999999</v>
      </c>
      <c r="AD17" s="468">
        <v>1442.329</v>
      </c>
      <c r="AE17" s="42">
        <f t="shared" si="1"/>
        <v>0.30640891053864849</v>
      </c>
      <c r="AG17" s="361">
        <f t="shared" si="7"/>
        <v>1.8936809400397672E-2</v>
      </c>
      <c r="AH17" s="362">
        <f t="shared" si="8"/>
        <v>1.6538031213191737E-2</v>
      </c>
      <c r="AI17" s="362">
        <f t="shared" si="9"/>
        <v>1.6520520605120007E-2</v>
      </c>
      <c r="AJ17" s="363">
        <f t="shared" si="10"/>
        <v>1.9392431980963715E-2</v>
      </c>
      <c r="AL17" s="52">
        <f t="shared" si="2"/>
        <v>1.9873127429438278</v>
      </c>
      <c r="AM17" s="74">
        <f t="shared" si="2"/>
        <v>2.0290517804538339</v>
      </c>
      <c r="AN17" s="74">
        <f t="shared" si="2"/>
        <v>2.0511531973108847</v>
      </c>
      <c r="AO17" s="74">
        <f t="shared" si="2"/>
        <v>2.04901107675928</v>
      </c>
      <c r="AP17" s="74">
        <f t="shared" si="2"/>
        <v>2.1638742360514023</v>
      </c>
      <c r="AQ17" s="74">
        <f t="shared" si="2"/>
        <v>2.039422092073619</v>
      </c>
      <c r="AR17" s="74">
        <f t="shared" si="2"/>
        <v>2.1127955814704844</v>
      </c>
      <c r="AS17" s="74">
        <f t="shared" si="2"/>
        <v>2.0881740519808631</v>
      </c>
      <c r="AT17" s="74">
        <f t="shared" si="2"/>
        <v>2.1690287790868061</v>
      </c>
      <c r="AU17" s="74">
        <f t="shared" si="2"/>
        <v>2.1497674092565076</v>
      </c>
      <c r="AV17" s="17">
        <f t="shared" si="2"/>
        <v>2.0849231703262552</v>
      </c>
      <c r="AW17" s="42">
        <f t="shared" si="11"/>
        <v>-3.0163374256696268E-2</v>
      </c>
      <c r="AX17" s="8"/>
    </row>
    <row r="18" spans="1:50" ht="20.100000000000001" customHeight="1">
      <c r="A18" s="47" t="s">
        <v>151</v>
      </c>
      <c r="B18" s="81">
        <v>1166.1099999999999</v>
      </c>
      <c r="C18" s="61">
        <v>1078.95</v>
      </c>
      <c r="D18" s="61">
        <v>1375.63</v>
      </c>
      <c r="E18" s="61">
        <v>1795.52</v>
      </c>
      <c r="F18" s="61">
        <v>1707.02</v>
      </c>
      <c r="G18" s="61">
        <v>2460.23</v>
      </c>
      <c r="H18" s="61">
        <v>2726.48</v>
      </c>
      <c r="I18" s="61">
        <v>3156.64</v>
      </c>
      <c r="J18" s="61">
        <v>3200.08</v>
      </c>
      <c r="K18" s="61">
        <v>3645.74</v>
      </c>
      <c r="L18" s="82">
        <v>4166.1099999999997</v>
      </c>
      <c r="M18" s="42">
        <f t="shared" si="0"/>
        <v>0.14273371112586195</v>
      </c>
      <c r="O18" s="361">
        <f t="shared" si="3"/>
        <v>6.8888250876086082E-3</v>
      </c>
      <c r="P18" s="362">
        <f t="shared" si="4"/>
        <v>1.053117625922901E-2</v>
      </c>
      <c r="Q18" s="362">
        <f t="shared" si="5"/>
        <v>1.3095727941455122E-2</v>
      </c>
      <c r="R18" s="363">
        <f t="shared" si="6"/>
        <v>1.3310886688685176E-2</v>
      </c>
      <c r="T18" s="312">
        <v>271.42200000000003</v>
      </c>
      <c r="U18" s="460">
        <v>251.71799999999999</v>
      </c>
      <c r="V18" s="460">
        <v>336.274</v>
      </c>
      <c r="W18" s="460">
        <v>422.053</v>
      </c>
      <c r="X18" s="460">
        <v>398.11200000000002</v>
      </c>
      <c r="Y18" s="460">
        <v>596.74099999999999</v>
      </c>
      <c r="Z18" s="460">
        <v>726.28599999999994</v>
      </c>
      <c r="AA18" s="460">
        <v>822.42399999999998</v>
      </c>
      <c r="AB18" s="460">
        <v>895.71600000000001</v>
      </c>
      <c r="AC18" s="460">
        <v>929.96699999999998</v>
      </c>
      <c r="AD18" s="468">
        <v>1068.4449999999999</v>
      </c>
      <c r="AE18" s="42">
        <f t="shared" si="1"/>
        <v>0.14890635904284771</v>
      </c>
      <c r="AG18" s="361">
        <f t="shared" si="7"/>
        <v>7.0948242067804786E-3</v>
      </c>
      <c r="AH18" s="362">
        <f t="shared" si="8"/>
        <v>1.0917165700413558E-2</v>
      </c>
      <c r="AI18" s="362">
        <f t="shared" si="9"/>
        <v>1.3915732283114157E-2</v>
      </c>
      <c r="AJ18" s="363">
        <f t="shared" si="10"/>
        <v>1.4365479018934499E-2</v>
      </c>
      <c r="AL18" s="52">
        <f t="shared" si="2"/>
        <v>2.3275848762123648</v>
      </c>
      <c r="AM18" s="74">
        <f t="shared" si="2"/>
        <v>2.3329904073404699</v>
      </c>
      <c r="AN18" s="74">
        <f t="shared" si="2"/>
        <v>2.4445090613028211</v>
      </c>
      <c r="AO18" s="74">
        <f t="shared" si="2"/>
        <v>2.3505892443414722</v>
      </c>
      <c r="AP18" s="74">
        <f t="shared" si="2"/>
        <v>2.3322046607538285</v>
      </c>
      <c r="AQ18" s="74">
        <f t="shared" si="2"/>
        <v>2.4255496437324964</v>
      </c>
      <c r="AR18" s="74">
        <f t="shared" si="2"/>
        <v>2.6638229512044829</v>
      </c>
      <c r="AS18" s="74">
        <f t="shared" si="2"/>
        <v>2.6053778701404022</v>
      </c>
      <c r="AT18" s="74">
        <f t="shared" si="2"/>
        <v>2.7990425239369014</v>
      </c>
      <c r="AU18" s="74">
        <f t="shared" si="2"/>
        <v>2.5508319298688331</v>
      </c>
      <c r="AV18" s="17">
        <f t="shared" si="2"/>
        <v>2.5646106319804325</v>
      </c>
      <c r="AW18" s="42">
        <f t="shared" si="11"/>
        <v>5.4016503205320506E-3</v>
      </c>
      <c r="AX18" s="8"/>
    </row>
    <row r="19" spans="1:50" ht="20.100000000000001" customHeight="1">
      <c r="A19" s="47" t="s">
        <v>149</v>
      </c>
      <c r="B19" s="81"/>
      <c r="C19" s="61">
        <v>6.75</v>
      </c>
      <c r="D19" s="61">
        <v>472.05</v>
      </c>
      <c r="E19" s="61">
        <v>833.13</v>
      </c>
      <c r="F19" s="61">
        <v>841.5</v>
      </c>
      <c r="G19" s="61">
        <v>229.5</v>
      </c>
      <c r="H19" s="61">
        <v>488.25</v>
      </c>
      <c r="I19" s="61">
        <v>1742.39</v>
      </c>
      <c r="J19" s="61">
        <v>2978.79</v>
      </c>
      <c r="K19" s="61">
        <v>5125.58</v>
      </c>
      <c r="L19" s="82">
        <v>5127.1400000000003</v>
      </c>
      <c r="M19" s="42">
        <f t="shared" si="0"/>
        <v>3.0435579973396186E-4</v>
      </c>
      <c r="O19" s="361">
        <f t="shared" si="3"/>
        <v>0</v>
      </c>
      <c r="P19" s="362">
        <f t="shared" si="4"/>
        <v>9.8238983814239226E-4</v>
      </c>
      <c r="Q19" s="362">
        <f t="shared" si="5"/>
        <v>1.8411406524371884E-2</v>
      </c>
      <c r="R19" s="363">
        <f t="shared" si="6"/>
        <v>1.6381415655617668E-2</v>
      </c>
      <c r="T19" s="312"/>
      <c r="U19" s="460">
        <v>2.1589999999999998</v>
      </c>
      <c r="V19" s="460">
        <v>104.46299999999999</v>
      </c>
      <c r="W19" s="460">
        <v>171.352</v>
      </c>
      <c r="X19" s="460">
        <v>148.785</v>
      </c>
      <c r="Y19" s="460">
        <v>67.811999999999998</v>
      </c>
      <c r="Z19" s="460">
        <v>143.56100000000001</v>
      </c>
      <c r="AA19" s="460">
        <v>416.57799999999997</v>
      </c>
      <c r="AB19" s="460">
        <v>680.08199999999999</v>
      </c>
      <c r="AC19" s="460">
        <v>1114.135</v>
      </c>
      <c r="AD19" s="468">
        <v>1063.7670000000001</v>
      </c>
      <c r="AE19" s="42">
        <f t="shared" si="1"/>
        <v>-4.5208165976295456E-2</v>
      </c>
      <c r="AG19" s="361">
        <f t="shared" si="7"/>
        <v>0</v>
      </c>
      <c r="AH19" s="362">
        <f t="shared" si="8"/>
        <v>1.240596574521349E-3</v>
      </c>
      <c r="AI19" s="362">
        <f t="shared" si="9"/>
        <v>1.6671564031032704E-2</v>
      </c>
      <c r="AJ19" s="363">
        <f t="shared" si="10"/>
        <v>1.4302582275676236E-2</v>
      </c>
      <c r="AL19" s="52"/>
      <c r="AM19" s="74">
        <f t="shared" si="2"/>
        <v>3.1985185185185183</v>
      </c>
      <c r="AN19" s="74">
        <f t="shared" si="2"/>
        <v>2.2129647283126785</v>
      </c>
      <c r="AO19" s="74">
        <f t="shared" si="2"/>
        <v>2.0567258411052296</v>
      </c>
      <c r="AP19" s="74">
        <f t="shared" si="2"/>
        <v>1.7680926916221034</v>
      </c>
      <c r="AQ19" s="74">
        <f t="shared" si="2"/>
        <v>2.9547712418300653</v>
      </c>
      <c r="AR19" s="74">
        <f t="shared" si="2"/>
        <v>2.9403174603174604</v>
      </c>
      <c r="AS19" s="74">
        <f t="shared" si="2"/>
        <v>2.3908424635127608</v>
      </c>
      <c r="AT19" s="74">
        <f t="shared" si="2"/>
        <v>2.2830813853947407</v>
      </c>
      <c r="AU19" s="74">
        <f t="shared" si="2"/>
        <v>2.1736759547212219</v>
      </c>
      <c r="AV19" s="17">
        <f t="shared" si="2"/>
        <v>2.0747765810958936</v>
      </c>
      <c r="AW19" s="42">
        <f t="shared" si="11"/>
        <v>-4.5498673990720176E-2</v>
      </c>
      <c r="AX19" s="8"/>
    </row>
    <row r="20" spans="1:50" ht="20.100000000000001" customHeight="1">
      <c r="A20" s="47" t="s">
        <v>145</v>
      </c>
      <c r="B20" s="81">
        <v>1276.04</v>
      </c>
      <c r="C20" s="61">
        <v>1337.05</v>
      </c>
      <c r="D20" s="61">
        <v>1619.35</v>
      </c>
      <c r="E20" s="61">
        <v>1707.99</v>
      </c>
      <c r="F20" s="61">
        <v>1641.27</v>
      </c>
      <c r="G20" s="61">
        <v>1436.8</v>
      </c>
      <c r="H20" s="61">
        <v>1612.99</v>
      </c>
      <c r="I20" s="61">
        <v>1536.23</v>
      </c>
      <c r="J20" s="61">
        <v>1724.87</v>
      </c>
      <c r="K20" s="61">
        <v>1969.95</v>
      </c>
      <c r="L20" s="82">
        <v>1976.19</v>
      </c>
      <c r="M20" s="42">
        <f t="shared" si="0"/>
        <v>3.1675930861189416E-3</v>
      </c>
      <c r="O20" s="361">
        <f t="shared" si="3"/>
        <v>7.5382394154857504E-3</v>
      </c>
      <c r="P20" s="362">
        <f t="shared" si="4"/>
        <v>6.1503168603180359E-3</v>
      </c>
      <c r="Q20" s="362">
        <f t="shared" si="5"/>
        <v>7.0761846040226454E-3</v>
      </c>
      <c r="R20" s="363">
        <f t="shared" si="6"/>
        <v>6.3140054308006175E-3</v>
      </c>
      <c r="T20" s="312">
        <v>346.01900000000001</v>
      </c>
      <c r="U20" s="460">
        <v>358.72800000000001</v>
      </c>
      <c r="V20" s="460">
        <v>541.06899999999996</v>
      </c>
      <c r="W20" s="460">
        <v>526.077</v>
      </c>
      <c r="X20" s="460">
        <v>489.42700000000002</v>
      </c>
      <c r="Y20" s="460">
        <v>457.1</v>
      </c>
      <c r="Z20" s="460">
        <v>579.04499999999996</v>
      </c>
      <c r="AA20" s="460">
        <v>624.63199999999995</v>
      </c>
      <c r="AB20" s="460">
        <v>700.92</v>
      </c>
      <c r="AC20" s="460">
        <v>904.79399999999998</v>
      </c>
      <c r="AD20" s="468">
        <v>904.09299999999996</v>
      </c>
      <c r="AE20" s="42">
        <f t="shared" si="1"/>
        <v>-7.7476199002206227E-4</v>
      </c>
      <c r="AG20" s="361">
        <f t="shared" si="7"/>
        <v>9.0447494204816646E-3</v>
      </c>
      <c r="AH20" s="362">
        <f t="shared" si="8"/>
        <v>8.362482956021185E-3</v>
      </c>
      <c r="AI20" s="362">
        <f t="shared" si="9"/>
        <v>1.3539051466738056E-2</v>
      </c>
      <c r="AJ20" s="363">
        <f t="shared" si="10"/>
        <v>1.2155730077510352E-2</v>
      </c>
      <c r="AL20" s="52">
        <f t="shared" si="2"/>
        <v>2.7116626438042695</v>
      </c>
      <c r="AM20" s="74">
        <f t="shared" si="2"/>
        <v>2.682981189933062</v>
      </c>
      <c r="AN20" s="74">
        <f t="shared" si="2"/>
        <v>3.3412727328866518</v>
      </c>
      <c r="AO20" s="74">
        <f t="shared" si="2"/>
        <v>3.0800941457502677</v>
      </c>
      <c r="AP20" s="74">
        <f t="shared" si="2"/>
        <v>2.982001742553023</v>
      </c>
      <c r="AQ20" s="74">
        <f t="shared" si="2"/>
        <v>3.1813752783964366</v>
      </c>
      <c r="AR20" s="74">
        <f t="shared" si="2"/>
        <v>3.5898858641405091</v>
      </c>
      <c r="AS20" s="74">
        <f t="shared" si="2"/>
        <v>4.0660057413277952</v>
      </c>
      <c r="AT20" s="74">
        <f t="shared" si="2"/>
        <v>4.0636105909430862</v>
      </c>
      <c r="AU20" s="74">
        <f t="shared" si="2"/>
        <v>4.5929795172466301</v>
      </c>
      <c r="AV20" s="17">
        <f t="shared" si="2"/>
        <v>4.5749295361275983</v>
      </c>
      <c r="AW20" s="42">
        <f t="shared" si="11"/>
        <v>-3.929906730751602E-3</v>
      </c>
      <c r="AX20" s="8"/>
    </row>
    <row r="21" spans="1:50" ht="20.100000000000001" customHeight="1">
      <c r="A21" s="47" t="s">
        <v>147</v>
      </c>
      <c r="B21" s="81">
        <v>4220.2299999999996</v>
      </c>
      <c r="C21" s="61">
        <v>3310.99</v>
      </c>
      <c r="D21" s="61">
        <v>4833.3</v>
      </c>
      <c r="E21" s="61">
        <v>4986.53</v>
      </c>
      <c r="F21" s="61">
        <v>5446.32</v>
      </c>
      <c r="G21" s="61">
        <v>5410.2</v>
      </c>
      <c r="H21" s="61">
        <v>3556.91</v>
      </c>
      <c r="I21" s="61">
        <v>3640.2</v>
      </c>
      <c r="J21" s="61">
        <v>3165.82</v>
      </c>
      <c r="K21" s="61">
        <v>2591.1999999999998</v>
      </c>
      <c r="L21" s="82">
        <v>3021.46</v>
      </c>
      <c r="M21" s="42">
        <f t="shared" si="0"/>
        <v>0.16604661932695286</v>
      </c>
      <c r="O21" s="361">
        <f t="shared" si="3"/>
        <v>2.4931118247402455E-2</v>
      </c>
      <c r="P21" s="362">
        <f t="shared" si="4"/>
        <v>2.315871678569922E-2</v>
      </c>
      <c r="Q21" s="362">
        <f t="shared" si="5"/>
        <v>9.3077537734173339E-3</v>
      </c>
      <c r="R21" s="363">
        <f t="shared" si="6"/>
        <v>9.65368453890913E-3</v>
      </c>
      <c r="T21" s="312">
        <v>1006.462</v>
      </c>
      <c r="U21" s="460">
        <v>834.50599999999997</v>
      </c>
      <c r="V21" s="460">
        <v>1201.777</v>
      </c>
      <c r="W21" s="460">
        <v>1162.546</v>
      </c>
      <c r="X21" s="460">
        <v>1261.548</v>
      </c>
      <c r="Y21" s="460">
        <v>1310.751</v>
      </c>
      <c r="Z21" s="460">
        <v>956.51599999999996</v>
      </c>
      <c r="AA21" s="460">
        <v>967.29399999999998</v>
      </c>
      <c r="AB21" s="460">
        <v>844.82500000000005</v>
      </c>
      <c r="AC21" s="460">
        <v>718.35400000000004</v>
      </c>
      <c r="AD21" s="468">
        <v>803.13699999999994</v>
      </c>
      <c r="AE21" s="42">
        <f t="shared" si="1"/>
        <v>0.11802398260467666</v>
      </c>
      <c r="AG21" s="361">
        <f t="shared" si="7"/>
        <v>2.6308372058288176E-2</v>
      </c>
      <c r="AH21" s="362">
        <f t="shared" si="8"/>
        <v>2.3979726311721121E-2</v>
      </c>
      <c r="AI21" s="362">
        <f t="shared" si="9"/>
        <v>1.0749222228857784E-2</v>
      </c>
      <c r="AJ21" s="363">
        <f t="shared" si="10"/>
        <v>1.0798354358745651E-2</v>
      </c>
      <c r="AL21" s="52">
        <f t="shared" si="2"/>
        <v>2.3848510626198101</v>
      </c>
      <c r="AM21" s="74">
        <f t="shared" si="2"/>
        <v>2.5204123238064744</v>
      </c>
      <c r="AN21" s="74">
        <f t="shared" si="2"/>
        <v>2.4864523203608302</v>
      </c>
      <c r="AO21" s="74">
        <f t="shared" si="2"/>
        <v>2.3313727181025685</v>
      </c>
      <c r="AP21" s="74">
        <f t="shared" si="2"/>
        <v>2.3163310271890012</v>
      </c>
      <c r="AQ21" s="74">
        <f t="shared" si="2"/>
        <v>2.4227403792835753</v>
      </c>
      <c r="AR21" s="74">
        <f t="shared" si="2"/>
        <v>2.6891768416968658</v>
      </c>
      <c r="AS21" s="74">
        <f t="shared" si="2"/>
        <v>2.6572550958738534</v>
      </c>
      <c r="AT21" s="74">
        <f t="shared" si="2"/>
        <v>2.6685819155858512</v>
      </c>
      <c r="AU21" s="74">
        <f t="shared" si="2"/>
        <v>2.7722831120716274</v>
      </c>
      <c r="AV21" s="17">
        <f t="shared" si="2"/>
        <v>2.6581089936653139</v>
      </c>
      <c r="AW21" s="42">
        <f t="shared" si="11"/>
        <v>-4.1184148151808063E-2</v>
      </c>
      <c r="AX21" s="8"/>
    </row>
    <row r="22" spans="1:50" ht="20.100000000000001" customHeight="1">
      <c r="A22" s="47" t="s">
        <v>138</v>
      </c>
      <c r="B22" s="81">
        <v>6118.85</v>
      </c>
      <c r="C22" s="61">
        <v>7096.88</v>
      </c>
      <c r="D22" s="61">
        <v>5976.14</v>
      </c>
      <c r="E22" s="61">
        <v>8007.9</v>
      </c>
      <c r="F22" s="61">
        <v>7566.99</v>
      </c>
      <c r="G22" s="61">
        <v>7154.87</v>
      </c>
      <c r="H22" s="61">
        <v>5849.1</v>
      </c>
      <c r="I22" s="61">
        <v>3316.26</v>
      </c>
      <c r="J22" s="61">
        <v>3031.84</v>
      </c>
      <c r="K22" s="61">
        <v>2940.03</v>
      </c>
      <c r="L22" s="82">
        <v>2640.59</v>
      </c>
      <c r="M22" s="42">
        <f t="shared" si="0"/>
        <v>-0.10184930085747426</v>
      </c>
      <c r="O22" s="361">
        <f t="shared" si="3"/>
        <v>3.614726516993589E-2</v>
      </c>
      <c r="P22" s="362">
        <f t="shared" si="4"/>
        <v>3.0626891421480864E-2</v>
      </c>
      <c r="Q22" s="362">
        <f t="shared" si="5"/>
        <v>1.0560773126914237E-2</v>
      </c>
      <c r="R22" s="363">
        <f t="shared" si="6"/>
        <v>8.4367897826210046E-3</v>
      </c>
      <c r="T22" s="312">
        <v>1341.836</v>
      </c>
      <c r="U22" s="460">
        <v>1644.183</v>
      </c>
      <c r="V22" s="460">
        <v>1394.51</v>
      </c>
      <c r="W22" s="460">
        <v>1883.444</v>
      </c>
      <c r="X22" s="460">
        <v>1772.7639999999999</v>
      </c>
      <c r="Y22" s="460">
        <v>1714.9949999999999</v>
      </c>
      <c r="Z22" s="460">
        <v>1392.549</v>
      </c>
      <c r="AA22" s="460">
        <v>856.35299999999995</v>
      </c>
      <c r="AB22" s="460">
        <v>805.12300000000005</v>
      </c>
      <c r="AC22" s="460">
        <v>827.43700000000001</v>
      </c>
      <c r="AD22" s="468">
        <v>759.61699999999996</v>
      </c>
      <c r="AE22" s="42">
        <f t="shared" si="1"/>
        <v>-8.1963944082751983E-2</v>
      </c>
      <c r="AG22" s="361">
        <f t="shared" si="7"/>
        <v>3.507486693904506E-2</v>
      </c>
      <c r="AH22" s="362">
        <f t="shared" si="8"/>
        <v>3.1375227427612229E-2</v>
      </c>
      <c r="AI22" s="362">
        <f t="shared" si="9"/>
        <v>1.2381505766487551E-2</v>
      </c>
      <c r="AJ22" s="363">
        <f t="shared" si="10"/>
        <v>1.0213218346219008E-2</v>
      </c>
      <c r="AL22" s="52">
        <f t="shared" si="2"/>
        <v>2.1929545584546113</v>
      </c>
      <c r="AM22" s="74">
        <f t="shared" si="2"/>
        <v>2.3167687772655028</v>
      </c>
      <c r="AN22" s="74">
        <f t="shared" si="2"/>
        <v>2.3334627368167409</v>
      </c>
      <c r="AO22" s="74">
        <f t="shared" si="2"/>
        <v>2.3519824173628541</v>
      </c>
      <c r="AP22" s="74">
        <f t="shared" si="2"/>
        <v>2.3427598027749474</v>
      </c>
      <c r="AQ22" s="74">
        <f t="shared" si="2"/>
        <v>2.396961789662146</v>
      </c>
      <c r="AR22" s="74">
        <f t="shared" si="2"/>
        <v>2.3807919167051339</v>
      </c>
      <c r="AS22" s="74">
        <f t="shared" si="2"/>
        <v>2.5822854661576593</v>
      </c>
      <c r="AT22" s="74">
        <f t="shared" si="2"/>
        <v>2.655559000474959</v>
      </c>
      <c r="AU22" s="74">
        <f t="shared" si="2"/>
        <v>2.8143828464335394</v>
      </c>
      <c r="AV22" s="17">
        <f t="shared" si="2"/>
        <v>2.8766942236394137</v>
      </c>
      <c r="AW22" s="42">
        <f t="shared" si="11"/>
        <v>2.2140334348909548E-2</v>
      </c>
      <c r="AX22" s="8"/>
    </row>
    <row r="23" spans="1:50" ht="20.100000000000001" customHeight="1">
      <c r="A23" s="47" t="s">
        <v>172</v>
      </c>
      <c r="B23" s="81">
        <v>871.2</v>
      </c>
      <c r="C23" s="61">
        <v>1184.5</v>
      </c>
      <c r="D23" s="61">
        <v>922.59</v>
      </c>
      <c r="E23" s="61">
        <v>1708.93</v>
      </c>
      <c r="F23" s="61">
        <v>2154.0300000000002</v>
      </c>
      <c r="G23" s="61">
        <v>4548.83</v>
      </c>
      <c r="H23" s="61">
        <v>5173.07</v>
      </c>
      <c r="I23" s="61">
        <v>4124.55</v>
      </c>
      <c r="J23" s="61">
        <v>2867.99</v>
      </c>
      <c r="K23" s="61">
        <v>4133.2</v>
      </c>
      <c r="L23" s="82">
        <v>3503</v>
      </c>
      <c r="M23" s="42">
        <f t="shared" si="0"/>
        <v>-0.15247266040840024</v>
      </c>
      <c r="O23" s="361">
        <f t="shared" si="3"/>
        <v>5.1466366091746235E-3</v>
      </c>
      <c r="P23" s="362">
        <f t="shared" si="4"/>
        <v>1.947156587118631E-2</v>
      </c>
      <c r="Q23" s="362">
        <f t="shared" si="5"/>
        <v>1.4846714995480289E-2</v>
      </c>
      <c r="R23" s="363">
        <f t="shared" si="6"/>
        <v>1.1192223938029523E-2</v>
      </c>
      <c r="T23" s="312">
        <v>214.24600000000001</v>
      </c>
      <c r="U23" s="460">
        <v>289.21600000000001</v>
      </c>
      <c r="V23" s="460">
        <v>234.41800000000001</v>
      </c>
      <c r="W23" s="460">
        <v>424.12700000000001</v>
      </c>
      <c r="X23" s="460">
        <v>539.11800000000005</v>
      </c>
      <c r="Y23" s="460">
        <v>1107.6579999999999</v>
      </c>
      <c r="Z23" s="460">
        <v>1137.4280000000001</v>
      </c>
      <c r="AA23" s="460">
        <v>999.74800000000005</v>
      </c>
      <c r="AB23" s="460">
        <v>633.09799999999996</v>
      </c>
      <c r="AC23" s="460">
        <v>894.56200000000001</v>
      </c>
      <c r="AD23" s="468">
        <v>742.25</v>
      </c>
      <c r="AE23" s="42">
        <f t="shared" si="1"/>
        <v>-0.17026433047681436</v>
      </c>
      <c r="AG23" s="361">
        <f t="shared" si="7"/>
        <v>5.600274506141323E-3</v>
      </c>
      <c r="AH23" s="362">
        <f t="shared" si="8"/>
        <v>2.0264211651937241E-2</v>
      </c>
      <c r="AI23" s="362">
        <f t="shared" si="9"/>
        <v>1.3385943052438599E-2</v>
      </c>
      <c r="AJ23" s="363">
        <f t="shared" si="10"/>
        <v>9.9797151952642684E-3</v>
      </c>
      <c r="AL23" s="52">
        <f t="shared" si="2"/>
        <v>2.4592056932966027</v>
      </c>
      <c r="AM23" s="74">
        <f t="shared" si="2"/>
        <v>2.4416715913887717</v>
      </c>
      <c r="AN23" s="74">
        <f t="shared" si="2"/>
        <v>2.5408686415417465</v>
      </c>
      <c r="AO23" s="74">
        <f t="shared" si="2"/>
        <v>2.4818278103842757</v>
      </c>
      <c r="AP23" s="74">
        <f t="shared" si="2"/>
        <v>2.5028342223645912</v>
      </c>
      <c r="AQ23" s="74">
        <f t="shared" si="2"/>
        <v>2.4350393397862744</v>
      </c>
      <c r="AR23" s="74">
        <f t="shared" si="2"/>
        <v>2.1987485187712523</v>
      </c>
      <c r="AS23" s="74">
        <f t="shared" si="2"/>
        <v>2.4238959401631694</v>
      </c>
      <c r="AT23" s="74">
        <f t="shared" si="2"/>
        <v>2.2074623691156523</v>
      </c>
      <c r="AU23" s="74">
        <f t="shared" si="2"/>
        <v>2.1643327204103362</v>
      </c>
      <c r="AV23" s="17">
        <f t="shared" si="2"/>
        <v>2.1188980873536969</v>
      </c>
      <c r="AW23" s="42">
        <f t="shared" si="11"/>
        <v>-2.0992443827225118E-2</v>
      </c>
      <c r="AX23" s="8"/>
    </row>
    <row r="24" spans="1:50" ht="20.100000000000001" customHeight="1">
      <c r="A24" s="47" t="s">
        <v>170</v>
      </c>
      <c r="B24" s="81">
        <v>171.36</v>
      </c>
      <c r="C24" s="61">
        <v>231.3</v>
      </c>
      <c r="D24" s="61">
        <v>311.45</v>
      </c>
      <c r="E24" s="61">
        <v>626.64</v>
      </c>
      <c r="F24" s="61">
        <v>562.96</v>
      </c>
      <c r="G24" s="61">
        <v>497.92</v>
      </c>
      <c r="H24" s="61">
        <v>613.13</v>
      </c>
      <c r="I24" s="61">
        <v>850.95</v>
      </c>
      <c r="J24" s="61">
        <v>765.47</v>
      </c>
      <c r="K24" s="61">
        <v>1977.64</v>
      </c>
      <c r="L24" s="82">
        <v>3270.06</v>
      </c>
      <c r="M24" s="42">
        <f t="shared" si="0"/>
        <v>0.65351631237232244</v>
      </c>
      <c r="O24" s="361">
        <f t="shared" si="3"/>
        <v>1.0123136470938515E-3</v>
      </c>
      <c r="P24" s="362">
        <f t="shared" si="4"/>
        <v>2.1313792950233552E-3</v>
      </c>
      <c r="Q24" s="362">
        <f t="shared" si="5"/>
        <v>7.103807568871974E-3</v>
      </c>
      <c r="R24" s="363">
        <f t="shared" si="6"/>
        <v>1.0447971399027353E-2</v>
      </c>
      <c r="T24" s="312">
        <v>40.920999999999999</v>
      </c>
      <c r="U24" s="460">
        <v>56.838000000000001</v>
      </c>
      <c r="V24" s="460">
        <v>75.540000000000006</v>
      </c>
      <c r="W24" s="460">
        <v>145.208</v>
      </c>
      <c r="X24" s="460">
        <v>133.38499999999999</v>
      </c>
      <c r="Y24" s="460">
        <v>110.15600000000001</v>
      </c>
      <c r="Z24" s="460">
        <v>145.78299999999999</v>
      </c>
      <c r="AA24" s="460">
        <v>203.452</v>
      </c>
      <c r="AB24" s="460">
        <v>164.56299999999999</v>
      </c>
      <c r="AC24" s="460">
        <v>407.73099999999999</v>
      </c>
      <c r="AD24" s="468">
        <v>690.42499999999995</v>
      </c>
      <c r="AE24" s="42">
        <f t="shared" si="1"/>
        <v>0.69333457598269443</v>
      </c>
      <c r="AG24" s="361">
        <f t="shared" si="7"/>
        <v>1.069652796625417E-3</v>
      </c>
      <c r="AH24" s="362">
        <f t="shared" si="8"/>
        <v>2.0152650897034999E-3</v>
      </c>
      <c r="AI24" s="362">
        <f t="shared" si="9"/>
        <v>6.1011578255211404E-3</v>
      </c>
      <c r="AJ24" s="363">
        <f t="shared" si="10"/>
        <v>9.2829166233618487E-3</v>
      </c>
      <c r="AL24" s="52">
        <f t="shared" si="2"/>
        <v>2.3880135387488326</v>
      </c>
      <c r="AM24" s="74">
        <f t="shared" si="2"/>
        <v>2.4573281452658886</v>
      </c>
      <c r="AN24" s="74">
        <f t="shared" si="2"/>
        <v>2.4254294429282393</v>
      </c>
      <c r="AO24" s="74">
        <f t="shared" si="2"/>
        <v>2.317247542448615</v>
      </c>
      <c r="AP24" s="74">
        <f t="shared" si="2"/>
        <v>2.3693512860593997</v>
      </c>
      <c r="AQ24" s="74">
        <f t="shared" si="2"/>
        <v>2.212323264781491</v>
      </c>
      <c r="AR24" s="74">
        <f t="shared" si="2"/>
        <v>2.3776849933945492</v>
      </c>
      <c r="AS24" s="74">
        <f t="shared" si="2"/>
        <v>2.3908807803043657</v>
      </c>
      <c r="AT24" s="74">
        <f t="shared" si="2"/>
        <v>2.1498295165061987</v>
      </c>
      <c r="AU24" s="74">
        <f t="shared" si="2"/>
        <v>2.061704860338585</v>
      </c>
      <c r="AV24" s="17">
        <f t="shared" si="2"/>
        <v>2.1113526968924119</v>
      </c>
      <c r="AW24" s="42">
        <f t="shared" si="11"/>
        <v>2.4080962076052641E-2</v>
      </c>
      <c r="AX24" s="8"/>
    </row>
    <row r="25" spans="1:50" ht="20.100000000000001" customHeight="1">
      <c r="A25" s="47" t="s">
        <v>143</v>
      </c>
      <c r="B25" s="81">
        <v>1192.07</v>
      </c>
      <c r="C25" s="61">
        <v>1137.29</v>
      </c>
      <c r="D25" s="61">
        <v>1458.66</v>
      </c>
      <c r="E25" s="61">
        <v>1867.08</v>
      </c>
      <c r="F25" s="61">
        <v>1758.65</v>
      </c>
      <c r="G25" s="61">
        <v>1393.01</v>
      </c>
      <c r="H25" s="61">
        <v>2333.5700000000002</v>
      </c>
      <c r="I25" s="61">
        <v>1647.97</v>
      </c>
      <c r="J25" s="61">
        <v>2604.67</v>
      </c>
      <c r="K25" s="61">
        <v>1678.07</v>
      </c>
      <c r="L25" s="82">
        <v>2245.65</v>
      </c>
      <c r="M25" s="42">
        <f t="shared" si="0"/>
        <v>0.33823380431090488</v>
      </c>
      <c r="O25" s="361">
        <f t="shared" si="3"/>
        <v>7.0421844613163366E-3</v>
      </c>
      <c r="P25" s="362">
        <f t="shared" si="4"/>
        <v>5.962870886408427E-3</v>
      </c>
      <c r="Q25" s="362">
        <f t="shared" si="5"/>
        <v>6.0277332411849439E-3</v>
      </c>
      <c r="R25" s="363">
        <f t="shared" si="6"/>
        <v>7.174940818280331E-3</v>
      </c>
      <c r="T25" s="312">
        <v>248.51900000000001</v>
      </c>
      <c r="U25" s="460">
        <v>246.38300000000001</v>
      </c>
      <c r="V25" s="460">
        <v>287.59800000000001</v>
      </c>
      <c r="W25" s="460">
        <v>427.637</v>
      </c>
      <c r="X25" s="460">
        <v>405.68</v>
      </c>
      <c r="Y25" s="460">
        <v>326.14100000000002</v>
      </c>
      <c r="Z25" s="460">
        <v>503.23</v>
      </c>
      <c r="AA25" s="460">
        <v>416.66500000000002</v>
      </c>
      <c r="AB25" s="460">
        <v>628.87</v>
      </c>
      <c r="AC25" s="460">
        <v>418.13499999999999</v>
      </c>
      <c r="AD25" s="468">
        <v>545.36599999999999</v>
      </c>
      <c r="AE25" s="42">
        <f t="shared" si="1"/>
        <v>0.30428210984490656</v>
      </c>
      <c r="AG25" s="361">
        <f t="shared" si="7"/>
        <v>6.49615218016549E-3</v>
      </c>
      <c r="AH25" s="362">
        <f t="shared" si="8"/>
        <v>5.9666343333181042E-3</v>
      </c>
      <c r="AI25" s="362">
        <f t="shared" si="9"/>
        <v>6.2568399934620671E-3</v>
      </c>
      <c r="AJ25" s="363">
        <f t="shared" si="10"/>
        <v>7.332566328299755E-3</v>
      </c>
      <c r="AL25" s="52">
        <f t="shared" si="2"/>
        <v>2.0847685119162467</v>
      </c>
      <c r="AM25" s="74">
        <f t="shared" si="2"/>
        <v>2.166404347176182</v>
      </c>
      <c r="AN25" s="74">
        <f t="shared" si="2"/>
        <v>1.9716589198305292</v>
      </c>
      <c r="AO25" s="74">
        <f t="shared" si="2"/>
        <v>2.2904053388178331</v>
      </c>
      <c r="AP25" s="74">
        <f t="shared" si="2"/>
        <v>2.3067693969806387</v>
      </c>
      <c r="AQ25" s="74">
        <f t="shared" si="2"/>
        <v>2.3412681890295115</v>
      </c>
      <c r="AR25" s="74">
        <f t="shared" si="2"/>
        <v>2.1564812711853514</v>
      </c>
      <c r="AS25" s="74">
        <f t="shared" si="2"/>
        <v>2.5283530646795755</v>
      </c>
      <c r="AT25" s="74">
        <f t="shared" si="2"/>
        <v>2.4143941458994806</v>
      </c>
      <c r="AU25" s="74">
        <f t="shared" si="2"/>
        <v>2.4917613687152502</v>
      </c>
      <c r="AV25" s="17">
        <f t="shared" si="2"/>
        <v>2.4285440740988133</v>
      </c>
      <c r="AW25" s="42">
        <f t="shared" si="11"/>
        <v>-2.537052520764926E-2</v>
      </c>
      <c r="AX25" s="8"/>
    </row>
    <row r="26" spans="1:50" ht="20.100000000000001" customHeight="1">
      <c r="A26" s="47" t="s">
        <v>154</v>
      </c>
      <c r="B26" s="81">
        <v>134.35</v>
      </c>
      <c r="C26" s="61">
        <v>142.66</v>
      </c>
      <c r="D26" s="61">
        <v>117.53</v>
      </c>
      <c r="E26" s="61">
        <v>229.9</v>
      </c>
      <c r="F26" s="61">
        <v>223.76</v>
      </c>
      <c r="G26" s="61">
        <v>213.59</v>
      </c>
      <c r="H26" s="61">
        <v>439.69</v>
      </c>
      <c r="I26" s="61">
        <v>188.22</v>
      </c>
      <c r="J26" s="61">
        <v>434.19</v>
      </c>
      <c r="K26" s="61">
        <v>805.33</v>
      </c>
      <c r="L26" s="82">
        <v>1967.25</v>
      </c>
      <c r="M26" s="42">
        <f t="shared" si="0"/>
        <v>1.4427874287559137</v>
      </c>
      <c r="O26" s="361">
        <f t="shared" si="3"/>
        <v>7.9367611161915814E-4</v>
      </c>
      <c r="P26" s="362">
        <f t="shared" si="4"/>
        <v>9.1428603716267359E-4</v>
      </c>
      <c r="Q26" s="362">
        <f t="shared" si="5"/>
        <v>2.8927961355148897E-3</v>
      </c>
      <c r="R26" s="363">
        <f t="shared" si="6"/>
        <v>6.2854417762171219E-3</v>
      </c>
      <c r="T26" s="312">
        <v>34.045000000000002</v>
      </c>
      <c r="U26" s="460">
        <v>36.884999999999998</v>
      </c>
      <c r="V26" s="460">
        <v>34.15</v>
      </c>
      <c r="W26" s="460">
        <v>51.527000000000001</v>
      </c>
      <c r="X26" s="460">
        <v>55.509</v>
      </c>
      <c r="Y26" s="460">
        <v>54.98</v>
      </c>
      <c r="Z26" s="460">
        <v>117.276</v>
      </c>
      <c r="AA26" s="460">
        <v>62.118000000000002</v>
      </c>
      <c r="AB26" s="460">
        <v>108.67100000000001</v>
      </c>
      <c r="AC26" s="460">
        <v>209.696</v>
      </c>
      <c r="AD26" s="468">
        <v>456.12</v>
      </c>
      <c r="AE26" s="42">
        <f t="shared" si="1"/>
        <v>1.1751487868151993</v>
      </c>
      <c r="AG26" s="361">
        <f t="shared" si="7"/>
        <v>8.8991787740065793E-4</v>
      </c>
      <c r="AH26" s="362">
        <f t="shared" si="8"/>
        <v>1.0058396694859872E-3</v>
      </c>
      <c r="AI26" s="362">
        <f t="shared" si="9"/>
        <v>3.1378246721011673E-3</v>
      </c>
      <c r="AJ26" s="363">
        <f t="shared" si="10"/>
        <v>6.1326341459938547E-3</v>
      </c>
      <c r="AL26" s="52">
        <f t="shared" si="2"/>
        <v>2.5340528470413104</v>
      </c>
      <c r="AM26" s="74">
        <f t="shared" si="2"/>
        <v>2.585518014860507</v>
      </c>
      <c r="AN26" s="74">
        <f t="shared" si="2"/>
        <v>2.9056411129073427</v>
      </c>
      <c r="AO26" s="74">
        <f t="shared" si="2"/>
        <v>2.2412788168769029</v>
      </c>
      <c r="AP26" s="74">
        <f t="shared" si="2"/>
        <v>2.4807382910260993</v>
      </c>
      <c r="AQ26" s="74">
        <f t="shared" si="2"/>
        <v>2.5740905473102673</v>
      </c>
      <c r="AR26" s="74">
        <f t="shared" si="2"/>
        <v>2.6672428301758053</v>
      </c>
      <c r="AS26" s="74">
        <f t="shared" si="2"/>
        <v>3.3002868983104876</v>
      </c>
      <c r="AT26" s="74">
        <f t="shared" si="2"/>
        <v>2.5028443768856956</v>
      </c>
      <c r="AU26" s="74">
        <f t="shared" si="2"/>
        <v>2.6038518371350872</v>
      </c>
      <c r="AV26" s="17">
        <f t="shared" si="2"/>
        <v>2.3185665268776208</v>
      </c>
      <c r="AW26" s="42">
        <f t="shared" si="11"/>
        <v>-0.10956280468375432</v>
      </c>
      <c r="AX26" s="8"/>
    </row>
    <row r="27" spans="1:50" ht="20.100000000000001" customHeight="1">
      <c r="A27" s="47" t="s">
        <v>160</v>
      </c>
      <c r="B27" s="81">
        <v>29.26</v>
      </c>
      <c r="C27" s="61">
        <v>155.52000000000001</v>
      </c>
      <c r="D27" s="61">
        <v>327.97</v>
      </c>
      <c r="E27" s="61">
        <v>327.20999999999998</v>
      </c>
      <c r="F27" s="61">
        <v>550.70000000000005</v>
      </c>
      <c r="G27" s="61">
        <v>394.97</v>
      </c>
      <c r="H27" s="61">
        <v>1035.78</v>
      </c>
      <c r="I27" s="61">
        <v>748.66</v>
      </c>
      <c r="J27" s="61">
        <v>1007</v>
      </c>
      <c r="K27" s="61">
        <v>1622.94</v>
      </c>
      <c r="L27" s="82">
        <v>1459.05</v>
      </c>
      <c r="M27" s="42">
        <f t="shared" si="0"/>
        <v>-0.10098340049539729</v>
      </c>
      <c r="O27" s="361">
        <f t="shared" si="3"/>
        <v>1.7285420934854163E-4</v>
      </c>
      <c r="P27" s="362">
        <f t="shared" si="4"/>
        <v>1.690695051725929E-3</v>
      </c>
      <c r="Q27" s="362">
        <f t="shared" si="5"/>
        <v>5.8297028052755207E-3</v>
      </c>
      <c r="R27" s="363">
        <f t="shared" si="6"/>
        <v>4.6617226196922568E-3</v>
      </c>
      <c r="T27" s="312">
        <v>8.7230000000000008</v>
      </c>
      <c r="U27" s="460">
        <v>42.476999999999997</v>
      </c>
      <c r="V27" s="460">
        <v>83.248999999999995</v>
      </c>
      <c r="W27" s="460">
        <v>87.302999999999997</v>
      </c>
      <c r="X27" s="460">
        <v>151.81200000000001</v>
      </c>
      <c r="Y27" s="460">
        <v>104.863</v>
      </c>
      <c r="Z27" s="460">
        <v>262.70800000000003</v>
      </c>
      <c r="AA27" s="460">
        <v>208.17599999999999</v>
      </c>
      <c r="AB27" s="460">
        <v>258.87400000000002</v>
      </c>
      <c r="AC27" s="460">
        <v>403.95299999999997</v>
      </c>
      <c r="AD27" s="468">
        <v>373.452</v>
      </c>
      <c r="AE27" s="42">
        <f t="shared" si="1"/>
        <v>-7.5506308902273236E-2</v>
      </c>
      <c r="AG27" s="361">
        <f t="shared" si="7"/>
        <v>2.2801449976695372E-4</v>
      </c>
      <c r="AH27" s="362">
        <f t="shared" si="8"/>
        <v>1.9184315253057307E-3</v>
      </c>
      <c r="AI27" s="362">
        <f t="shared" si="9"/>
        <v>6.044625027512603E-3</v>
      </c>
      <c r="AJ27" s="363">
        <f t="shared" si="10"/>
        <v>5.0211446266107537E-3</v>
      </c>
      <c r="AL27" s="52">
        <f t="shared" si="2"/>
        <v>2.9812030075187974</v>
      </c>
      <c r="AM27" s="74">
        <f t="shared" si="2"/>
        <v>2.7312885802469133</v>
      </c>
      <c r="AN27" s="74">
        <f t="shared" si="2"/>
        <v>2.5383114309235602</v>
      </c>
      <c r="AO27" s="74">
        <f t="shared" si="2"/>
        <v>2.6681030530851748</v>
      </c>
      <c r="AP27" s="74">
        <f t="shared" si="2"/>
        <v>2.7567096422734698</v>
      </c>
      <c r="AQ27" s="74">
        <f t="shared" si="2"/>
        <v>2.6549611362888319</v>
      </c>
      <c r="AR27" s="74">
        <f t="shared" si="2"/>
        <v>2.5363301087103443</v>
      </c>
      <c r="AS27" s="74">
        <f t="shared" si="2"/>
        <v>2.7806480912563778</v>
      </c>
      <c r="AT27" s="74">
        <f t="shared" si="2"/>
        <v>2.5707447864945383</v>
      </c>
      <c r="AU27" s="74">
        <f t="shared" si="2"/>
        <v>2.4890199267995117</v>
      </c>
      <c r="AV27" s="17">
        <f t="shared" si="2"/>
        <v>2.5595558753983756</v>
      </c>
      <c r="AW27" s="42">
        <f t="shared" si="11"/>
        <v>2.8338844474243344E-2</v>
      </c>
      <c r="AX27" s="8"/>
    </row>
    <row r="28" spans="1:50" ht="20.100000000000001" customHeight="1">
      <c r="A28" s="47" t="s">
        <v>148</v>
      </c>
      <c r="B28" s="81">
        <v>1569.5</v>
      </c>
      <c r="C28" s="61">
        <v>1891.7</v>
      </c>
      <c r="D28" s="61">
        <v>1442.5</v>
      </c>
      <c r="E28" s="61">
        <v>1326.08</v>
      </c>
      <c r="F28" s="61">
        <v>1508.46</v>
      </c>
      <c r="G28" s="61">
        <v>1538.23</v>
      </c>
      <c r="H28" s="61">
        <v>1376.25</v>
      </c>
      <c r="I28" s="61">
        <v>1387.69</v>
      </c>
      <c r="J28" s="61">
        <v>1613.51</v>
      </c>
      <c r="K28" s="61">
        <v>2619.02</v>
      </c>
      <c r="L28" s="82">
        <v>1337.91</v>
      </c>
      <c r="M28" s="42">
        <f t="shared" si="0"/>
        <v>-0.4891562492840833</v>
      </c>
      <c r="O28" s="361">
        <f t="shared" si="3"/>
        <v>9.2718619812896825E-3</v>
      </c>
      <c r="P28" s="362">
        <f t="shared" si="4"/>
        <v>6.5844946436852819E-3</v>
      </c>
      <c r="Q28" s="362">
        <f t="shared" si="5"/>
        <v>9.4076849674496251E-3</v>
      </c>
      <c r="R28" s="363">
        <f t="shared" si="6"/>
        <v>4.274675514966908E-3</v>
      </c>
      <c r="T28" s="312">
        <v>339.34899999999999</v>
      </c>
      <c r="U28" s="460">
        <v>423.72699999999998</v>
      </c>
      <c r="V28" s="460">
        <v>314.94299999999998</v>
      </c>
      <c r="W28" s="460">
        <v>290.02</v>
      </c>
      <c r="X28" s="460">
        <v>343.70699999999999</v>
      </c>
      <c r="Y28" s="460">
        <v>346.31400000000002</v>
      </c>
      <c r="Z28" s="460">
        <v>306.322</v>
      </c>
      <c r="AA28" s="460">
        <v>346.77100000000002</v>
      </c>
      <c r="AB28" s="460">
        <v>410.18</v>
      </c>
      <c r="AC28" s="460">
        <v>633.14300000000003</v>
      </c>
      <c r="AD28" s="468">
        <v>338.01400000000001</v>
      </c>
      <c r="AE28" s="42">
        <f t="shared" si="1"/>
        <v>-0.46613324320098304</v>
      </c>
      <c r="AG28" s="361">
        <f t="shared" si="7"/>
        <v>8.8703992297851624E-3</v>
      </c>
      <c r="AH28" s="362">
        <f t="shared" si="8"/>
        <v>6.3356922389663549E-3</v>
      </c>
      <c r="AI28" s="362">
        <f t="shared" si="9"/>
        <v>9.4741517547695213E-3</v>
      </c>
      <c r="AJ28" s="363">
        <f t="shared" si="10"/>
        <v>4.5446728892045221E-3</v>
      </c>
      <c r="AL28" s="52">
        <f t="shared" si="2"/>
        <v>2.1621471806307739</v>
      </c>
      <c r="AM28" s="74">
        <f t="shared" si="2"/>
        <v>2.2399270497436166</v>
      </c>
      <c r="AN28" s="74">
        <f t="shared" si="2"/>
        <v>2.1833136915077986</v>
      </c>
      <c r="AO28" s="74">
        <f t="shared" si="2"/>
        <v>2.1870475386100385</v>
      </c>
      <c r="AP28" s="74">
        <f t="shared" si="2"/>
        <v>2.2785290958991289</v>
      </c>
      <c r="AQ28" s="74">
        <f t="shared" si="2"/>
        <v>2.2513798326648162</v>
      </c>
      <c r="AR28" s="74">
        <f t="shared" si="2"/>
        <v>2.2257729336966396</v>
      </c>
      <c r="AS28" s="74">
        <f t="shared" si="2"/>
        <v>2.4989082576079671</v>
      </c>
      <c r="AT28" s="74">
        <f t="shared" si="2"/>
        <v>2.5421596395436037</v>
      </c>
      <c r="AU28" s="74">
        <f t="shared" si="2"/>
        <v>2.4174805843407077</v>
      </c>
      <c r="AV28" s="17">
        <f t="shared" si="2"/>
        <v>2.5264330186634378</v>
      </c>
      <c r="AW28" s="42">
        <f t="shared" si="11"/>
        <v>4.5068587118536688E-2</v>
      </c>
      <c r="AX28" s="8"/>
    </row>
    <row r="29" spans="1:50" ht="20.100000000000001" customHeight="1">
      <c r="A29" s="47" t="s">
        <v>141</v>
      </c>
      <c r="B29" s="81">
        <v>7848.98</v>
      </c>
      <c r="C29" s="61">
        <v>8336.58</v>
      </c>
      <c r="D29" s="61">
        <v>9819.61</v>
      </c>
      <c r="E29" s="61">
        <v>9505.9599999999991</v>
      </c>
      <c r="F29" s="61">
        <v>10376.69</v>
      </c>
      <c r="G29" s="61">
        <v>7586.45</v>
      </c>
      <c r="H29" s="61">
        <v>4237.33</v>
      </c>
      <c r="I29" s="61">
        <v>3100.03</v>
      </c>
      <c r="J29" s="61">
        <v>4148.0600000000004</v>
      </c>
      <c r="K29" s="61">
        <v>2801.05</v>
      </c>
      <c r="L29" s="82">
        <v>1062.68</v>
      </c>
      <c r="M29" s="42">
        <f t="shared" si="0"/>
        <v>-0.62061369843451564</v>
      </c>
      <c r="O29" s="361">
        <f t="shared" si="3"/>
        <v>4.6368053044857013E-2</v>
      </c>
      <c r="P29" s="362">
        <f t="shared" si="4"/>
        <v>3.2474297985077789E-2</v>
      </c>
      <c r="Q29" s="362">
        <f t="shared" si="5"/>
        <v>1.0061548204318704E-2</v>
      </c>
      <c r="R29" s="363">
        <f t="shared" si="6"/>
        <v>3.3953047486340892E-3</v>
      </c>
      <c r="T29" s="312">
        <v>1976.489</v>
      </c>
      <c r="U29" s="460">
        <v>2098.0349999999999</v>
      </c>
      <c r="V29" s="460">
        <v>2410.3490000000002</v>
      </c>
      <c r="W29" s="460">
        <v>2372.2559999999999</v>
      </c>
      <c r="X29" s="460">
        <v>2683.8809999999999</v>
      </c>
      <c r="Y29" s="460">
        <v>1853.153</v>
      </c>
      <c r="Z29" s="460">
        <v>1046.4880000000001</v>
      </c>
      <c r="AA29" s="460">
        <v>887.726</v>
      </c>
      <c r="AB29" s="460">
        <v>1091.712</v>
      </c>
      <c r="AC29" s="460">
        <v>755.41600000000005</v>
      </c>
      <c r="AD29" s="468">
        <v>289.779</v>
      </c>
      <c r="AE29" s="42">
        <f t="shared" si="1"/>
        <v>-0.6163981170639754</v>
      </c>
      <c r="AG29" s="361">
        <f t="shared" si="7"/>
        <v>5.1664352932464352E-2</v>
      </c>
      <c r="AH29" s="362">
        <f t="shared" si="8"/>
        <v>3.390277921111251E-2</v>
      </c>
      <c r="AI29" s="362">
        <f t="shared" si="9"/>
        <v>1.1303806283858421E-2</v>
      </c>
      <c r="AJ29" s="363">
        <f t="shared" si="10"/>
        <v>3.8961426602472007E-3</v>
      </c>
      <c r="AL29" s="52">
        <f t="shared" si="2"/>
        <v>2.5181475809595644</v>
      </c>
      <c r="AM29" s="74">
        <f t="shared" si="2"/>
        <v>2.5166615086762194</v>
      </c>
      <c r="AN29" s="74">
        <f t="shared" si="2"/>
        <v>2.4546280351256313</v>
      </c>
      <c r="AO29" s="74">
        <f t="shared" si="2"/>
        <v>2.4955459522236576</v>
      </c>
      <c r="AP29" s="74">
        <f t="shared" si="2"/>
        <v>2.586451941804178</v>
      </c>
      <c r="AQ29" s="74">
        <f t="shared" si="2"/>
        <v>2.4427143130186058</v>
      </c>
      <c r="AR29" s="74">
        <f t="shared" si="2"/>
        <v>2.4696872794896789</v>
      </c>
      <c r="AS29" s="74">
        <f t="shared" si="2"/>
        <v>2.8636045457624606</v>
      </c>
      <c r="AT29" s="74">
        <f t="shared" si="2"/>
        <v>2.6318616413455924</v>
      </c>
      <c r="AU29" s="74">
        <f t="shared" si="2"/>
        <v>2.6969029471091197</v>
      </c>
      <c r="AV29" s="17">
        <f t="shared" si="2"/>
        <v>2.7268698008807917</v>
      </c>
      <c r="AW29" s="42">
        <f t="shared" si="11"/>
        <v>1.1111580342108423E-2</v>
      </c>
      <c r="AX29" s="8"/>
    </row>
    <row r="30" spans="1:50" ht="20.100000000000001" customHeight="1">
      <c r="A30" s="47" t="s">
        <v>157</v>
      </c>
      <c r="B30" s="81">
        <v>161.96</v>
      </c>
      <c r="C30" s="61">
        <v>389.85</v>
      </c>
      <c r="D30" s="61">
        <v>532.33000000000004</v>
      </c>
      <c r="E30" s="61">
        <v>387.18</v>
      </c>
      <c r="F30" s="61">
        <v>385.5</v>
      </c>
      <c r="G30" s="61">
        <v>337.48</v>
      </c>
      <c r="H30" s="61">
        <v>820.82</v>
      </c>
      <c r="I30" s="61">
        <v>1371.47</v>
      </c>
      <c r="J30" s="61">
        <v>1327.72</v>
      </c>
      <c r="K30" s="61">
        <v>554.23</v>
      </c>
      <c r="L30" s="82">
        <v>1147.98</v>
      </c>
      <c r="M30" s="42">
        <f t="shared" si="0"/>
        <v>1.0713061364415495</v>
      </c>
      <c r="O30" s="361">
        <f t="shared" si="3"/>
        <v>9.5678290314729338E-4</v>
      </c>
      <c r="P30" s="362">
        <f t="shared" si="4"/>
        <v>1.4446053271298239E-3</v>
      </c>
      <c r="Q30" s="362">
        <f t="shared" si="5"/>
        <v>1.9908291038287628E-3</v>
      </c>
      <c r="R30" s="363">
        <f t="shared" si="6"/>
        <v>3.6678416318524499E-3</v>
      </c>
      <c r="T30" s="312">
        <v>40.244</v>
      </c>
      <c r="U30" s="460">
        <v>93.209000000000003</v>
      </c>
      <c r="V30" s="460">
        <v>118.292</v>
      </c>
      <c r="W30" s="460">
        <v>79.236999999999995</v>
      </c>
      <c r="X30" s="460">
        <v>85.665000000000006</v>
      </c>
      <c r="Y30" s="460">
        <v>71.236999999999995</v>
      </c>
      <c r="Z30" s="460">
        <v>191.93299999999999</v>
      </c>
      <c r="AA30" s="460">
        <v>326.44499999999999</v>
      </c>
      <c r="AB30" s="460">
        <v>297.70600000000002</v>
      </c>
      <c r="AC30" s="460">
        <v>135.333</v>
      </c>
      <c r="AD30" s="468">
        <v>275.41399999999999</v>
      </c>
      <c r="AE30" s="42">
        <f t="shared" si="1"/>
        <v>1.0350838302557395</v>
      </c>
      <c r="AG30" s="361">
        <f t="shared" si="7"/>
        <v>1.0519563829670165E-3</v>
      </c>
      <c r="AH30" s="362">
        <f t="shared" si="8"/>
        <v>1.3032557390900922E-3</v>
      </c>
      <c r="AI30" s="362">
        <f t="shared" si="9"/>
        <v>2.02508024163297E-3</v>
      </c>
      <c r="AJ30" s="363">
        <f t="shared" si="10"/>
        <v>3.7030020623624294E-3</v>
      </c>
      <c r="AL30" s="52">
        <f t="shared" si="2"/>
        <v>2.4848110644603603</v>
      </c>
      <c r="AM30" s="74">
        <f t="shared" si="2"/>
        <v>2.3908939335641914</v>
      </c>
      <c r="AN30" s="74">
        <f t="shared" ref="AL30:AV33" si="12">(V30/D30)*10</f>
        <v>2.2221554299025041</v>
      </c>
      <c r="AO30" s="74">
        <f t="shared" si="12"/>
        <v>2.0465158324293609</v>
      </c>
      <c r="AP30" s="74">
        <f t="shared" si="12"/>
        <v>2.2221789883268483</v>
      </c>
      <c r="AQ30" s="74">
        <f t="shared" si="12"/>
        <v>2.1108510133933862</v>
      </c>
      <c r="AR30" s="74">
        <f t="shared" si="12"/>
        <v>2.3383080334299846</v>
      </c>
      <c r="AS30" s="74">
        <f t="shared" si="12"/>
        <v>2.3802562214266443</v>
      </c>
      <c r="AT30" s="74">
        <f t="shared" si="12"/>
        <v>2.2422348085439703</v>
      </c>
      <c r="AU30" s="74">
        <f t="shared" si="12"/>
        <v>2.4418201829565342</v>
      </c>
      <c r="AV30" s="17">
        <f t="shared" si="12"/>
        <v>2.3991184515409674</v>
      </c>
      <c r="AW30" s="42">
        <f t="shared" si="11"/>
        <v>-1.748766420787955E-2</v>
      </c>
      <c r="AX30" s="8"/>
    </row>
    <row r="31" spans="1:50" ht="20.100000000000001" customHeight="1">
      <c r="A31" s="47" t="s">
        <v>187</v>
      </c>
      <c r="B31" s="81">
        <v>756.9</v>
      </c>
      <c r="C31" s="61">
        <v>1241.5999999999999</v>
      </c>
      <c r="D31" s="61">
        <v>1514.83</v>
      </c>
      <c r="E31" s="61">
        <v>1231.23</v>
      </c>
      <c r="F31" s="61">
        <v>1274.6300000000001</v>
      </c>
      <c r="G31" s="61">
        <v>1534.55</v>
      </c>
      <c r="H31" s="61">
        <v>1265.56</v>
      </c>
      <c r="I31" s="61">
        <v>1095.99</v>
      </c>
      <c r="J31" s="61">
        <v>1163.3</v>
      </c>
      <c r="K31" s="61">
        <v>1534.46</v>
      </c>
      <c r="L31" s="82">
        <v>742.36</v>
      </c>
      <c r="M31" s="42">
        <f t="shared" si="0"/>
        <v>-0.51620765611355135</v>
      </c>
      <c r="O31" s="361">
        <f t="shared" si="3"/>
        <v>4.4714063928882825E-3</v>
      </c>
      <c r="P31" s="362">
        <f t="shared" si="4"/>
        <v>6.5687421617490549E-3</v>
      </c>
      <c r="Q31" s="362">
        <f t="shared" si="5"/>
        <v>5.5118770666710264E-3</v>
      </c>
      <c r="R31" s="363">
        <f t="shared" si="6"/>
        <v>2.3718696439153858E-3</v>
      </c>
      <c r="T31" s="312">
        <v>176.249</v>
      </c>
      <c r="U31" s="460">
        <v>284.45499999999998</v>
      </c>
      <c r="V31" s="460">
        <v>348.83</v>
      </c>
      <c r="W31" s="460">
        <v>284.81099999999998</v>
      </c>
      <c r="X31" s="460">
        <v>309.39299999999997</v>
      </c>
      <c r="Y31" s="460">
        <v>349.875</v>
      </c>
      <c r="Z31" s="460">
        <v>272.10000000000002</v>
      </c>
      <c r="AA31" s="460">
        <v>257.47500000000002</v>
      </c>
      <c r="AB31" s="460">
        <v>288.43900000000002</v>
      </c>
      <c r="AC31" s="460">
        <v>368.55</v>
      </c>
      <c r="AD31" s="468">
        <v>193.244</v>
      </c>
      <c r="AE31" s="42">
        <f t="shared" si="1"/>
        <v>-0.47566408899742235</v>
      </c>
      <c r="AG31" s="361">
        <f t="shared" si="7"/>
        <v>4.607053487266516E-3</v>
      </c>
      <c r="AH31" s="362">
        <f t="shared" si="8"/>
        <v>6.400839475471258E-3</v>
      </c>
      <c r="AI31" s="362">
        <f t="shared" si="9"/>
        <v>5.5148657242049693E-3</v>
      </c>
      <c r="AJ31" s="363">
        <f t="shared" si="10"/>
        <v>2.5982082629756125E-3</v>
      </c>
      <c r="AL31" s="52">
        <f t="shared" si="12"/>
        <v>2.3285638789800505</v>
      </c>
      <c r="AM31" s="74">
        <f t="shared" si="12"/>
        <v>2.2910357603092786</v>
      </c>
      <c r="AN31" s="74">
        <f t="shared" si="12"/>
        <v>2.3027666470825108</v>
      </c>
      <c r="AO31" s="74">
        <f t="shared" si="12"/>
        <v>2.3132233620038494</v>
      </c>
      <c r="AP31" s="74">
        <f t="shared" si="12"/>
        <v>2.4273161623373052</v>
      </c>
      <c r="AQ31" s="74">
        <f t="shared" si="12"/>
        <v>2.2799843602359</v>
      </c>
      <c r="AR31" s="74">
        <f t="shared" si="12"/>
        <v>2.1500363475457505</v>
      </c>
      <c r="AS31" s="74">
        <f t="shared" si="12"/>
        <v>2.3492458872799937</v>
      </c>
      <c r="AT31" s="74">
        <f t="shared" si="12"/>
        <v>2.4794893836499616</v>
      </c>
      <c r="AU31" s="74">
        <f t="shared" si="12"/>
        <v>2.4018221393845391</v>
      </c>
      <c r="AV31" s="17">
        <f t="shared" si="12"/>
        <v>2.6031036154965248</v>
      </c>
      <c r="AW31" s="42">
        <f t="shared" si="11"/>
        <v>8.3803655904164304E-2</v>
      </c>
      <c r="AX31" s="8"/>
    </row>
    <row r="32" spans="1:50" ht="20.100000000000001" customHeight="1" thickBot="1">
      <c r="A32" s="47" t="s">
        <v>33</v>
      </c>
      <c r="B32" s="81">
        <f t="shared" ref="B32:J32" si="13">B33-SUM(B7:B31)</f>
        <v>5166.8300000000163</v>
      </c>
      <c r="C32" s="61">
        <f t="shared" si="13"/>
        <v>6753.9799999999523</v>
      </c>
      <c r="D32" s="61">
        <f t="shared" si="13"/>
        <v>6673.0800000001036</v>
      </c>
      <c r="E32" s="61">
        <f t="shared" si="13"/>
        <v>7530.4599999999919</v>
      </c>
      <c r="F32" s="61">
        <f t="shared" si="13"/>
        <v>8616.8800000000047</v>
      </c>
      <c r="G32" s="61">
        <f t="shared" si="13"/>
        <v>8653.4499999999243</v>
      </c>
      <c r="H32" s="61">
        <f t="shared" si="13"/>
        <v>8498.5399999999499</v>
      </c>
      <c r="I32" s="61">
        <f t="shared" si="13"/>
        <v>8570.2100000000501</v>
      </c>
      <c r="J32" s="61">
        <f t="shared" si="13"/>
        <v>8714.0099999999511</v>
      </c>
      <c r="K32" s="61">
        <f t="shared" ref="K32:L32" si="14">K33-SUM(K7:K31)</f>
        <v>11037.379999999946</v>
      </c>
      <c r="L32" s="82">
        <f t="shared" si="14"/>
        <v>9809.2999999999884</v>
      </c>
      <c r="M32" s="42">
        <f t="shared" si="0"/>
        <v>-0.11126553584274203</v>
      </c>
      <c r="O32" s="361">
        <f t="shared" si="3"/>
        <v>3.0523182313339992E-2</v>
      </c>
      <c r="P32" s="370">
        <f t="shared" si="4"/>
        <v>3.7041661633434468E-2</v>
      </c>
      <c r="Q32" s="370">
        <f t="shared" si="5"/>
        <v>3.9646964859385812E-2</v>
      </c>
      <c r="R32" s="363">
        <f t="shared" si="6"/>
        <v>3.1341102562178952E-2</v>
      </c>
      <c r="T32" s="81">
        <f t="shared" ref="T32:AD32" si="15">T33-SUM(T7:T31)</f>
        <v>1323.1459999999861</v>
      </c>
      <c r="U32" s="61">
        <f t="shared" si="15"/>
        <v>1739.096000000005</v>
      </c>
      <c r="V32" s="61">
        <f t="shared" si="15"/>
        <v>1750.106000000007</v>
      </c>
      <c r="W32" s="61">
        <f t="shared" si="15"/>
        <v>2020.3829999999871</v>
      </c>
      <c r="X32" s="61">
        <f t="shared" si="15"/>
        <v>2261.2570000000123</v>
      </c>
      <c r="Y32" s="61">
        <f t="shared" si="15"/>
        <v>2384.9370000000199</v>
      </c>
      <c r="Z32" s="61">
        <f t="shared" si="15"/>
        <v>2342.8820000000051</v>
      </c>
      <c r="AA32" s="61">
        <f t="shared" si="15"/>
        <v>2377.3709999999846</v>
      </c>
      <c r="AB32" s="61">
        <f t="shared" si="15"/>
        <v>2502.2640000000247</v>
      </c>
      <c r="AC32" s="61">
        <f t="shared" si="15"/>
        <v>3079.1770000000106</v>
      </c>
      <c r="AD32" s="82">
        <f t="shared" si="15"/>
        <v>2639.8080000000191</v>
      </c>
      <c r="AE32" s="42">
        <f t="shared" si="1"/>
        <v>-0.14269040071421357</v>
      </c>
      <c r="AG32" s="361">
        <f t="shared" si="7"/>
        <v>3.4586320452670245E-2</v>
      </c>
      <c r="AH32" s="370">
        <f t="shared" si="8"/>
        <v>4.3631579553017857E-2</v>
      </c>
      <c r="AI32" s="370">
        <f t="shared" si="9"/>
        <v>4.6075831491141889E-2</v>
      </c>
      <c r="AJ32" s="363">
        <f t="shared" si="10"/>
        <v>3.5492801630421518E-2</v>
      </c>
      <c r="AL32" s="52">
        <f t="shared" si="12"/>
        <v>2.5608467861338227</v>
      </c>
      <c r="AM32" s="76">
        <f t="shared" si="12"/>
        <v>2.5749202692338704</v>
      </c>
      <c r="AN32" s="76">
        <f t="shared" si="12"/>
        <v>2.6226360241447426</v>
      </c>
      <c r="AO32" s="76">
        <f t="shared" si="12"/>
        <v>2.6829476552561053</v>
      </c>
      <c r="AP32" s="76">
        <f t="shared" si="12"/>
        <v>2.6242178143365247</v>
      </c>
      <c r="AQ32" s="76">
        <f t="shared" si="12"/>
        <v>2.7560533659985795</v>
      </c>
      <c r="AR32" s="76">
        <f t="shared" si="12"/>
        <v>2.7568052865551245</v>
      </c>
      <c r="AS32" s="76">
        <f t="shared" si="12"/>
        <v>2.7739938694617412</v>
      </c>
      <c r="AT32" s="76">
        <f t="shared" si="12"/>
        <v>2.8715413454885166</v>
      </c>
      <c r="AU32" s="76">
        <f t="shared" si="12"/>
        <v>2.789771666826752</v>
      </c>
      <c r="AV32" s="17">
        <f t="shared" si="12"/>
        <v>2.6911278072849458</v>
      </c>
      <c r="AW32" s="42">
        <f t="shared" si="11"/>
        <v>-3.5359115842627166E-2</v>
      </c>
      <c r="AX32" s="8"/>
    </row>
    <row r="33" spans="1:50" s="6" customFormat="1" ht="26.25" customHeight="1" thickBot="1">
      <c r="A33" s="56" t="s">
        <v>34</v>
      </c>
      <c r="B33" s="84">
        <v>169275.60000000003</v>
      </c>
      <c r="C33" s="69">
        <v>176878.02999999994</v>
      </c>
      <c r="D33" s="69">
        <v>186204.2600000001</v>
      </c>
      <c r="E33" s="69">
        <v>194775.03999999998</v>
      </c>
      <c r="F33" s="69">
        <v>226476.24999999997</v>
      </c>
      <c r="G33" s="69">
        <v>233613.97999999992</v>
      </c>
      <c r="H33" s="69">
        <v>255919.03999999995</v>
      </c>
      <c r="I33" s="69">
        <v>253899.37000000005</v>
      </c>
      <c r="J33" s="69">
        <v>267595.98999999993</v>
      </c>
      <c r="K33" s="69">
        <v>278391.54999999993</v>
      </c>
      <c r="L33" s="85">
        <v>312985.15999999997</v>
      </c>
      <c r="M33" s="86">
        <f t="shared" si="0"/>
        <v>0.12426242822384535</v>
      </c>
      <c r="N33"/>
      <c r="O33" s="355">
        <f>SUM(O7:O32)</f>
        <v>0.99999999999999978</v>
      </c>
      <c r="P33" s="359">
        <f t="shared" ref="P33:R33" si="16">SUM(P7:P32)</f>
        <v>1.0000000000000002</v>
      </c>
      <c r="Q33" s="359">
        <f t="shared" si="16"/>
        <v>0.99999999999999978</v>
      </c>
      <c r="R33" s="356">
        <f t="shared" si="16"/>
        <v>0.99999999999999967</v>
      </c>
      <c r="T33" s="99">
        <v>38256.338999999993</v>
      </c>
      <c r="U33" s="69">
        <v>39549.970000000016</v>
      </c>
      <c r="V33" s="69">
        <v>42288.655000000013</v>
      </c>
      <c r="W33" s="69">
        <v>44201.20199999999</v>
      </c>
      <c r="X33" s="69">
        <v>50741.710000000028</v>
      </c>
      <c r="Y33" s="69">
        <v>54660.799000000021</v>
      </c>
      <c r="Z33" s="69">
        <v>59521.392000000007</v>
      </c>
      <c r="AA33" s="69">
        <v>60045.068999999989</v>
      </c>
      <c r="AB33" s="69">
        <v>63132.085000000028</v>
      </c>
      <c r="AC33" s="69">
        <v>66828.463000000003</v>
      </c>
      <c r="AD33" s="85">
        <v>74375.87000000001</v>
      </c>
      <c r="AE33" s="86">
        <f t="shared" si="1"/>
        <v>0.11293701308078874</v>
      </c>
      <c r="AF33"/>
      <c r="AG33" s="355">
        <f>SUM(AG7:AG32)</f>
        <v>0.99999999999999989</v>
      </c>
      <c r="AH33" s="359">
        <f t="shared" ref="AH33:AJ33" si="17">SUM(AH7:AH32)</f>
        <v>0.99999999999999978</v>
      </c>
      <c r="AI33" s="359">
        <f t="shared" si="17"/>
        <v>1</v>
      </c>
      <c r="AJ33" s="356">
        <f t="shared" si="17"/>
        <v>1.0000000000000002</v>
      </c>
      <c r="AL33" s="72">
        <f t="shared" si="12"/>
        <v>2.2600031546188575</v>
      </c>
      <c r="AM33" s="77">
        <f t="shared" si="12"/>
        <v>2.2360024023334062</v>
      </c>
      <c r="AN33" s="77">
        <f t="shared" si="12"/>
        <v>2.2710895550939592</v>
      </c>
      <c r="AO33" s="77">
        <f t="shared" si="12"/>
        <v>2.2693463187069551</v>
      </c>
      <c r="AP33" s="77">
        <f t="shared" si="12"/>
        <v>2.2404870267853707</v>
      </c>
      <c r="AQ33" s="77">
        <f t="shared" si="12"/>
        <v>2.3397914371391657</v>
      </c>
      <c r="AR33" s="77">
        <f t="shared" si="12"/>
        <v>2.3257899060577918</v>
      </c>
      <c r="AS33" s="77">
        <f t="shared" si="12"/>
        <v>2.3649160295277607</v>
      </c>
      <c r="AT33" s="77">
        <f t="shared" si="12"/>
        <v>2.3592313547000479</v>
      </c>
      <c r="AU33" s="77">
        <f t="shared" si="12"/>
        <v>2.4005205258564786</v>
      </c>
      <c r="AV33" s="87">
        <f t="shared" si="12"/>
        <v>2.3763385458914414</v>
      </c>
      <c r="AW33" s="86">
        <f t="shared" si="11"/>
        <v>-1.0073640156194569E-2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455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455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136</v>
      </c>
      <c r="B39" s="89">
        <v>31859.32</v>
      </c>
      <c r="C39" s="60">
        <v>30347.56</v>
      </c>
      <c r="D39" s="60">
        <v>32111.31</v>
      </c>
      <c r="E39" s="60">
        <v>34396.11</v>
      </c>
      <c r="F39" s="60">
        <v>49839.31</v>
      </c>
      <c r="G39" s="60">
        <v>48738.400000000001</v>
      </c>
      <c r="H39" s="60">
        <v>61571.69</v>
      </c>
      <c r="I39" s="60">
        <v>58072.5</v>
      </c>
      <c r="J39" s="60">
        <v>58869.64</v>
      </c>
      <c r="K39" s="60">
        <v>54660.84</v>
      </c>
      <c r="L39" s="80">
        <v>59115.87</v>
      </c>
      <c r="M39" s="42">
        <f>(L39-K39)/K39</f>
        <v>8.1503138261322119E-2</v>
      </c>
      <c r="O39" s="361">
        <f t="shared" ref="O39:O63" si="18">B39/$B$64</f>
        <v>0.36155139955493959</v>
      </c>
      <c r="P39" s="362">
        <f t="shared" ref="P39:P63" si="19">G39/$G$64</f>
        <v>0.41033581793625451</v>
      </c>
      <c r="Q39" s="362">
        <f t="shared" ref="Q39:Q63" si="20">K39/$K$64</f>
        <v>0.38251316102171007</v>
      </c>
      <c r="R39" s="363">
        <f t="shared" ref="R39:R63" si="21">L39/$L$64</f>
        <v>0.41077248271362249</v>
      </c>
      <c r="T39" s="97">
        <v>7143.7020000000002</v>
      </c>
      <c r="U39" s="60">
        <v>6601.7960000000003</v>
      </c>
      <c r="V39" s="60">
        <v>6928.4120000000003</v>
      </c>
      <c r="W39" s="60">
        <v>7239.4719999999998</v>
      </c>
      <c r="X39" s="60">
        <v>10057.393</v>
      </c>
      <c r="Y39" s="60">
        <v>9701.5540000000001</v>
      </c>
      <c r="Z39" s="60">
        <v>12061.276</v>
      </c>
      <c r="AA39" s="60">
        <v>11492.865</v>
      </c>
      <c r="AB39" s="60">
        <v>11425.73</v>
      </c>
      <c r="AC39" s="60">
        <v>10657.86</v>
      </c>
      <c r="AD39" s="80">
        <v>11598.407999999999</v>
      </c>
      <c r="AE39" s="42">
        <f t="shared" ref="AE39:AE64" si="22">(AD39-AC39)/AC39</f>
        <v>8.8249235775286858E-2</v>
      </c>
      <c r="AG39" s="361">
        <f t="shared" ref="AG39:AG63" si="23">T39/$T$64</f>
        <v>0.36680886237731936</v>
      </c>
      <c r="AH39" s="362">
        <f t="shared" ref="AH39:AH63" si="24">Y39/$Y$64</f>
        <v>0.37952354812855232</v>
      </c>
      <c r="AI39" s="362">
        <f t="shared" ref="AI39:AI63" si="25">AC39/$AC$64</f>
        <v>0.33992960003143546</v>
      </c>
      <c r="AJ39" s="363">
        <f t="shared" ref="AJ39:AJ63" si="26">AD39/$AD$64</f>
        <v>0.36616678566089783</v>
      </c>
      <c r="AL39" s="100">
        <f t="shared" ref="AL39:AV55" si="27">(T39/B39)*10</f>
        <v>2.2422644300003896</v>
      </c>
      <c r="AM39" s="73">
        <f t="shared" si="27"/>
        <v>2.1753959791166078</v>
      </c>
      <c r="AN39" s="73">
        <f t="shared" si="27"/>
        <v>2.1576235911895218</v>
      </c>
      <c r="AO39" s="73">
        <f t="shared" si="27"/>
        <v>2.1047356808662374</v>
      </c>
      <c r="AP39" s="73">
        <f t="shared" si="27"/>
        <v>2.0179639324862246</v>
      </c>
      <c r="AQ39" s="73">
        <f t="shared" si="27"/>
        <v>1.9905360044646518</v>
      </c>
      <c r="AR39" s="73">
        <f t="shared" si="27"/>
        <v>1.9588996176651963</v>
      </c>
      <c r="AS39" s="73">
        <f t="shared" si="27"/>
        <v>1.9790546299883767</v>
      </c>
      <c r="AT39" s="73">
        <f t="shared" si="27"/>
        <v>1.9408527043820889</v>
      </c>
      <c r="AU39" s="73">
        <f t="shared" si="27"/>
        <v>1.9498163584752817</v>
      </c>
      <c r="AV39" s="101">
        <f t="shared" si="27"/>
        <v>1.9619787376892193</v>
      </c>
      <c r="AW39" s="42">
        <f>(AV39-AU39)/AU39</f>
        <v>6.2377049823545095E-3</v>
      </c>
    </row>
    <row r="40" spans="1:50" ht="20.100000000000001" customHeight="1">
      <c r="A40" s="88" t="s">
        <v>131</v>
      </c>
      <c r="B40" s="90">
        <v>25234.21</v>
      </c>
      <c r="C40" s="61">
        <v>26996.11</v>
      </c>
      <c r="D40" s="61">
        <v>25422.080000000002</v>
      </c>
      <c r="E40" s="61">
        <v>22332.13</v>
      </c>
      <c r="F40" s="61">
        <v>24897.46</v>
      </c>
      <c r="G40" s="61">
        <v>27012.66</v>
      </c>
      <c r="H40" s="61">
        <v>30534.69</v>
      </c>
      <c r="I40" s="61">
        <v>26275.74</v>
      </c>
      <c r="J40" s="61">
        <v>28951.65</v>
      </c>
      <c r="K40" s="61">
        <v>27404.92</v>
      </c>
      <c r="L40" s="82">
        <v>28572.12</v>
      </c>
      <c r="M40" s="42">
        <f t="shared" ref="M40:M64" si="28">(L40-K40)/K40</f>
        <v>4.259089243829213E-2</v>
      </c>
      <c r="O40" s="361">
        <f t="shared" si="18"/>
        <v>0.28636718995142557</v>
      </c>
      <c r="P40" s="362">
        <f t="shared" si="19"/>
        <v>0.2274235907566507</v>
      </c>
      <c r="Q40" s="362">
        <f t="shared" si="20"/>
        <v>0.19177792688050682</v>
      </c>
      <c r="R40" s="363">
        <f t="shared" si="21"/>
        <v>0.1985362081077644</v>
      </c>
      <c r="T40" s="97">
        <v>5747.335</v>
      </c>
      <c r="U40" s="61">
        <v>6185.3270000000002</v>
      </c>
      <c r="V40" s="61">
        <v>5691.6790000000001</v>
      </c>
      <c r="W40" s="61">
        <v>5015.7510000000002</v>
      </c>
      <c r="X40" s="61">
        <v>5571.8680000000004</v>
      </c>
      <c r="Y40" s="61">
        <v>6105.1009999999997</v>
      </c>
      <c r="Z40" s="61">
        <v>6844.6379999999999</v>
      </c>
      <c r="AA40" s="61">
        <v>6014.6220000000003</v>
      </c>
      <c r="AB40" s="61">
        <v>6588.8140000000003</v>
      </c>
      <c r="AC40" s="61">
        <v>6350.4179999999997</v>
      </c>
      <c r="AD40" s="82">
        <v>6678.9949999999999</v>
      </c>
      <c r="AE40" s="42">
        <f t="shared" si="22"/>
        <v>5.1741003505596045E-2</v>
      </c>
      <c r="AG40" s="361">
        <f t="shared" si="23"/>
        <v>0.29510937229063455</v>
      </c>
      <c r="AH40" s="362">
        <f t="shared" si="24"/>
        <v>0.23883076806078415</v>
      </c>
      <c r="AI40" s="362">
        <f t="shared" si="25"/>
        <v>0.2025448871323538</v>
      </c>
      <c r="AJ40" s="363">
        <f t="shared" si="26"/>
        <v>0.21085877739386374</v>
      </c>
      <c r="AL40" s="102">
        <f t="shared" si="27"/>
        <v>2.2775965643465756</v>
      </c>
      <c r="AM40" s="74">
        <f t="shared" si="27"/>
        <v>2.2911919532110367</v>
      </c>
      <c r="AN40" s="74">
        <f t="shared" si="27"/>
        <v>2.238872271663058</v>
      </c>
      <c r="AO40" s="74">
        <f t="shared" si="27"/>
        <v>2.2459796714419986</v>
      </c>
      <c r="AP40" s="74">
        <f t="shared" si="27"/>
        <v>2.2379262784235823</v>
      </c>
      <c r="AQ40" s="74">
        <f t="shared" si="27"/>
        <v>2.2600887879979239</v>
      </c>
      <c r="AR40" s="74">
        <f t="shared" si="27"/>
        <v>2.2415940689098206</v>
      </c>
      <c r="AS40" s="74">
        <f t="shared" si="27"/>
        <v>2.2890400042015941</v>
      </c>
      <c r="AT40" s="74">
        <f t="shared" si="27"/>
        <v>2.2757991340735328</v>
      </c>
      <c r="AU40" s="74">
        <f t="shared" si="27"/>
        <v>2.3172547119276392</v>
      </c>
      <c r="AV40" s="103">
        <f t="shared" si="27"/>
        <v>2.3375916802813372</v>
      </c>
      <c r="AW40" s="42">
        <f t="shared" ref="AW40:AW64" si="29">(AV40-AU40)/AU40</f>
        <v>8.7763197757317092E-3</v>
      </c>
    </row>
    <row r="41" spans="1:50" ht="20.100000000000001" customHeight="1">
      <c r="A41" s="88" t="s">
        <v>142</v>
      </c>
      <c r="B41" s="90">
        <v>1341.92</v>
      </c>
      <c r="C41" s="61">
        <v>2149.9</v>
      </c>
      <c r="D41" s="61">
        <v>1789.74</v>
      </c>
      <c r="E41" s="61">
        <v>3844.26</v>
      </c>
      <c r="F41" s="61">
        <v>5393.43</v>
      </c>
      <c r="G41" s="61">
        <v>6591.68</v>
      </c>
      <c r="H41" s="61">
        <v>8382.6200000000008</v>
      </c>
      <c r="I41" s="61">
        <v>9906.41</v>
      </c>
      <c r="J41" s="61">
        <v>8383.2800000000007</v>
      </c>
      <c r="K41" s="61">
        <v>11624.62</v>
      </c>
      <c r="L41" s="82">
        <v>19115.830000000002</v>
      </c>
      <c r="M41" s="42">
        <f t="shared" si="28"/>
        <v>0.64442622640568037</v>
      </c>
      <c r="O41" s="361">
        <f t="shared" si="18"/>
        <v>1.5228606702552489E-2</v>
      </c>
      <c r="P41" s="362">
        <f t="shared" si="19"/>
        <v>5.5496331524507371E-2</v>
      </c>
      <c r="Q41" s="362">
        <f t="shared" si="20"/>
        <v>8.1348368262840295E-2</v>
      </c>
      <c r="R41" s="363">
        <f t="shared" si="21"/>
        <v>0.13282823966274279</v>
      </c>
      <c r="T41" s="97">
        <v>273.88099999999997</v>
      </c>
      <c r="U41" s="61">
        <v>498.964</v>
      </c>
      <c r="V41" s="61">
        <v>383.351</v>
      </c>
      <c r="W41" s="61">
        <v>791.74099999999999</v>
      </c>
      <c r="X41" s="61">
        <v>1021.495</v>
      </c>
      <c r="Y41" s="61">
        <v>1432.366</v>
      </c>
      <c r="Z41" s="61">
        <v>1688.49</v>
      </c>
      <c r="AA41" s="61">
        <v>2041.096</v>
      </c>
      <c r="AB41" s="61">
        <v>1721.586</v>
      </c>
      <c r="AC41" s="61">
        <v>2451.0120000000002</v>
      </c>
      <c r="AD41" s="82">
        <v>3879.4690000000001</v>
      </c>
      <c r="AE41" s="42">
        <f t="shared" si="22"/>
        <v>0.58280294017328349</v>
      </c>
      <c r="AG41" s="361">
        <f t="shared" si="23"/>
        <v>1.4063013551903843E-2</v>
      </c>
      <c r="AH41" s="362">
        <f t="shared" si="24"/>
        <v>5.6033974200288113E-2</v>
      </c>
      <c r="AI41" s="362">
        <f t="shared" si="25"/>
        <v>7.8174373545181558E-2</v>
      </c>
      <c r="AJ41" s="363">
        <f t="shared" si="26"/>
        <v>0.12247652382991681</v>
      </c>
      <c r="AL41" s="102">
        <f t="shared" si="27"/>
        <v>2.0409636938118512</v>
      </c>
      <c r="AM41" s="74">
        <f t="shared" si="27"/>
        <v>2.3208707381738685</v>
      </c>
      <c r="AN41" s="74">
        <f t="shared" si="27"/>
        <v>2.141936817638316</v>
      </c>
      <c r="AO41" s="74">
        <f t="shared" si="27"/>
        <v>2.0595407178494689</v>
      </c>
      <c r="AP41" s="74">
        <f t="shared" si="27"/>
        <v>1.8939617275092102</v>
      </c>
      <c r="AQ41" s="74">
        <f t="shared" si="27"/>
        <v>2.1729908005242971</v>
      </c>
      <c r="AR41" s="74">
        <f t="shared" si="27"/>
        <v>2.0142747732809072</v>
      </c>
      <c r="AS41" s="74">
        <f t="shared" si="27"/>
        <v>2.060379087883502</v>
      </c>
      <c r="AT41" s="74">
        <f t="shared" si="27"/>
        <v>2.0535947743603931</v>
      </c>
      <c r="AU41" s="74">
        <f t="shared" si="27"/>
        <v>2.1084663412653488</v>
      </c>
      <c r="AV41" s="103">
        <f t="shared" si="27"/>
        <v>2.0294535994513447</v>
      </c>
      <c r="AW41" s="42">
        <f t="shared" si="29"/>
        <v>-3.7474035163675583E-2</v>
      </c>
    </row>
    <row r="42" spans="1:50" ht="20.100000000000001" customHeight="1">
      <c r="A42" s="88" t="s">
        <v>140</v>
      </c>
      <c r="B42" s="90">
        <v>3462.16</v>
      </c>
      <c r="C42" s="61">
        <v>3263.99</v>
      </c>
      <c r="D42" s="61">
        <v>3228.36</v>
      </c>
      <c r="E42" s="61">
        <v>2747.64</v>
      </c>
      <c r="F42" s="61">
        <v>4032.34</v>
      </c>
      <c r="G42" s="61">
        <v>3948.87</v>
      </c>
      <c r="H42" s="61">
        <v>4653.6099999999997</v>
      </c>
      <c r="I42" s="61">
        <v>4336.3</v>
      </c>
      <c r="J42" s="61">
        <v>5126.7299999999996</v>
      </c>
      <c r="K42" s="61">
        <v>5717.7</v>
      </c>
      <c r="L42" s="82">
        <v>6653.02</v>
      </c>
      <c r="M42" s="42">
        <f t="shared" si="28"/>
        <v>0.16358325900274598</v>
      </c>
      <c r="O42" s="361">
        <f t="shared" si="18"/>
        <v>3.9289877922163111E-2</v>
      </c>
      <c r="P42" s="362">
        <f t="shared" si="19"/>
        <v>3.3246122182384673E-2</v>
      </c>
      <c r="Q42" s="362">
        <f t="shared" si="20"/>
        <v>4.0012109231651612E-2</v>
      </c>
      <c r="R42" s="363">
        <f t="shared" si="21"/>
        <v>4.6229168968390126E-2</v>
      </c>
      <c r="T42" s="97">
        <v>698.89200000000005</v>
      </c>
      <c r="U42" s="61">
        <v>688.82600000000002</v>
      </c>
      <c r="V42" s="61">
        <v>686.58500000000004</v>
      </c>
      <c r="W42" s="61">
        <v>585.58399999999995</v>
      </c>
      <c r="X42" s="61">
        <v>920.18799999999999</v>
      </c>
      <c r="Y42" s="61">
        <v>975.82299999999998</v>
      </c>
      <c r="Z42" s="61">
        <v>1224.3</v>
      </c>
      <c r="AA42" s="61">
        <v>1197.9549999999999</v>
      </c>
      <c r="AB42" s="61">
        <v>1402.827</v>
      </c>
      <c r="AC42" s="61">
        <v>1620.172</v>
      </c>
      <c r="AD42" s="82">
        <v>2069.212</v>
      </c>
      <c r="AE42" s="42">
        <f t="shared" si="22"/>
        <v>0.27715575877129095</v>
      </c>
      <c r="AG42" s="361">
        <f t="shared" si="23"/>
        <v>3.5886124511438112E-2</v>
      </c>
      <c r="AH42" s="362">
        <f t="shared" si="24"/>
        <v>3.8174070597911253E-2</v>
      </c>
      <c r="AI42" s="362">
        <f t="shared" si="25"/>
        <v>5.1674953503060735E-2</v>
      </c>
      <c r="AJ42" s="363">
        <f t="shared" si="26"/>
        <v>6.532592291036475E-2</v>
      </c>
      <c r="AL42" s="102">
        <f t="shared" si="27"/>
        <v>2.0186588719181091</v>
      </c>
      <c r="AM42" s="74">
        <f t="shared" si="27"/>
        <v>2.11038024013554</v>
      </c>
      <c r="AN42" s="74">
        <f t="shared" si="27"/>
        <v>2.1267299805473989</v>
      </c>
      <c r="AO42" s="74">
        <f t="shared" si="27"/>
        <v>2.1312253424757248</v>
      </c>
      <c r="AP42" s="74">
        <f t="shared" si="27"/>
        <v>2.2820198693562546</v>
      </c>
      <c r="AQ42" s="74">
        <f t="shared" si="27"/>
        <v>2.4711449098096416</v>
      </c>
      <c r="AR42" s="74">
        <f t="shared" si="27"/>
        <v>2.6308607726044944</v>
      </c>
      <c r="AS42" s="74">
        <f t="shared" si="27"/>
        <v>2.762620206166547</v>
      </c>
      <c r="AT42" s="74">
        <f t="shared" si="27"/>
        <v>2.7362997466221159</v>
      </c>
      <c r="AU42" s="74">
        <f t="shared" si="27"/>
        <v>2.8336079192682373</v>
      </c>
      <c r="AV42" s="103">
        <f t="shared" si="27"/>
        <v>3.1101845477692835</v>
      </c>
      <c r="AW42" s="42">
        <f t="shared" si="29"/>
        <v>9.7605821405408327E-2</v>
      </c>
    </row>
    <row r="43" spans="1:50" ht="20.100000000000001" customHeight="1">
      <c r="A43" s="88" t="s">
        <v>144</v>
      </c>
      <c r="B43" s="90">
        <v>2073.8000000000002</v>
      </c>
      <c r="C43" s="61">
        <v>1483.98</v>
      </c>
      <c r="D43" s="61">
        <v>912.87</v>
      </c>
      <c r="E43" s="61">
        <v>1185.07</v>
      </c>
      <c r="F43" s="61">
        <v>1143.23</v>
      </c>
      <c r="G43" s="61">
        <v>1226.55</v>
      </c>
      <c r="H43" s="61">
        <v>1571.58</v>
      </c>
      <c r="I43" s="61">
        <v>3565.65</v>
      </c>
      <c r="J43" s="61">
        <v>3699.23</v>
      </c>
      <c r="K43" s="61">
        <v>5015.2</v>
      </c>
      <c r="L43" s="82">
        <v>7117.1</v>
      </c>
      <c r="M43" s="42">
        <f t="shared" si="28"/>
        <v>0.41910591800925201</v>
      </c>
      <c r="O43" s="361">
        <f t="shared" si="18"/>
        <v>2.353425284648366E-2</v>
      </c>
      <c r="P43" s="362">
        <f t="shared" si="19"/>
        <v>1.0326506358224991E-2</v>
      </c>
      <c r="Q43" s="362">
        <f t="shared" si="20"/>
        <v>3.5096057893659889E-2</v>
      </c>
      <c r="R43" s="363">
        <f t="shared" si="21"/>
        <v>4.9453874851560546E-2</v>
      </c>
      <c r="T43" s="97">
        <v>531.86199999999997</v>
      </c>
      <c r="U43" s="61">
        <v>372.73899999999998</v>
      </c>
      <c r="V43" s="61">
        <v>224.17099999999999</v>
      </c>
      <c r="W43" s="61">
        <v>298.24099999999999</v>
      </c>
      <c r="X43" s="61">
        <v>286.69400000000002</v>
      </c>
      <c r="Y43" s="61">
        <v>321.60700000000003</v>
      </c>
      <c r="Z43" s="61">
        <v>407.82799999999997</v>
      </c>
      <c r="AA43" s="61">
        <v>882.61099999999999</v>
      </c>
      <c r="AB43" s="61">
        <v>1003.671</v>
      </c>
      <c r="AC43" s="61">
        <v>1251.2550000000001</v>
      </c>
      <c r="AD43" s="82">
        <v>1769.9760000000001</v>
      </c>
      <c r="AE43" s="42">
        <f t="shared" si="22"/>
        <v>0.41456058117649874</v>
      </c>
      <c r="AG43" s="361">
        <f t="shared" si="23"/>
        <v>2.7309607142308821E-2</v>
      </c>
      <c r="AH43" s="362">
        <f t="shared" si="24"/>
        <v>1.2581224589687315E-2</v>
      </c>
      <c r="AI43" s="362">
        <f t="shared" si="25"/>
        <v>3.9908444254975556E-2</v>
      </c>
      <c r="AJ43" s="363">
        <f t="shared" si="26"/>
        <v>5.5878912228034518E-2</v>
      </c>
      <c r="AL43" s="102">
        <f t="shared" si="27"/>
        <v>2.5646735461471692</v>
      </c>
      <c r="AM43" s="74">
        <f t="shared" si="27"/>
        <v>2.5117521799485165</v>
      </c>
      <c r="AN43" s="74">
        <f t="shared" si="27"/>
        <v>2.455672768302168</v>
      </c>
      <c r="AO43" s="74">
        <f t="shared" si="27"/>
        <v>2.5166530247158398</v>
      </c>
      <c r="AP43" s="74">
        <f t="shared" si="27"/>
        <v>2.5077543451448965</v>
      </c>
      <c r="AQ43" s="74">
        <f t="shared" si="27"/>
        <v>2.6220455749867515</v>
      </c>
      <c r="AR43" s="74">
        <f t="shared" si="27"/>
        <v>2.5950190254393668</v>
      </c>
      <c r="AS43" s="74">
        <f t="shared" si="27"/>
        <v>2.4753158610632</v>
      </c>
      <c r="AT43" s="74">
        <f t="shared" si="27"/>
        <v>2.7131889609459265</v>
      </c>
      <c r="AU43" s="74">
        <f t="shared" si="27"/>
        <v>2.4949254267028236</v>
      </c>
      <c r="AV43" s="103">
        <f t="shared" si="27"/>
        <v>2.486934285031825</v>
      </c>
      <c r="AW43" s="42">
        <f t="shared" si="29"/>
        <v>-3.2029581267121426E-3</v>
      </c>
    </row>
    <row r="44" spans="1:50" ht="20.100000000000001" customHeight="1">
      <c r="A44" s="88" t="s">
        <v>137</v>
      </c>
      <c r="B44" s="90">
        <v>3645.39</v>
      </c>
      <c r="C44" s="61">
        <v>4056.55</v>
      </c>
      <c r="D44" s="61">
        <v>4765.88</v>
      </c>
      <c r="E44" s="61">
        <v>3907.28</v>
      </c>
      <c r="F44" s="61">
        <v>5163.96</v>
      </c>
      <c r="G44" s="61">
        <v>4432.54</v>
      </c>
      <c r="H44" s="61">
        <v>6499.9</v>
      </c>
      <c r="I44" s="61">
        <v>5470.09</v>
      </c>
      <c r="J44" s="61">
        <v>5118.3</v>
      </c>
      <c r="K44" s="61">
        <v>5135.63</v>
      </c>
      <c r="L44" s="82">
        <v>6917.9</v>
      </c>
      <c r="M44" s="42">
        <f t="shared" si="28"/>
        <v>0.34704018786400098</v>
      </c>
      <c r="O44" s="361">
        <f t="shared" si="18"/>
        <v>4.1369240034739636E-2</v>
      </c>
      <c r="P44" s="362">
        <f t="shared" si="19"/>
        <v>3.7318211644928136E-2</v>
      </c>
      <c r="Q44" s="362">
        <f t="shared" si="20"/>
        <v>3.5938819548655396E-2</v>
      </c>
      <c r="R44" s="363">
        <f t="shared" si="21"/>
        <v>4.8069713905328104E-2</v>
      </c>
      <c r="T44" s="97">
        <v>724.45299999999997</v>
      </c>
      <c r="U44" s="61">
        <v>823.09500000000003</v>
      </c>
      <c r="V44" s="61">
        <v>977.55499999999995</v>
      </c>
      <c r="W44" s="61">
        <v>800.60599999999999</v>
      </c>
      <c r="X44" s="61">
        <v>1117.4159999999999</v>
      </c>
      <c r="Y44" s="61">
        <v>903.98199999999997</v>
      </c>
      <c r="Z44" s="61">
        <v>1373.296</v>
      </c>
      <c r="AA44" s="61">
        <v>1142.25</v>
      </c>
      <c r="AB44" s="61">
        <v>1110.174</v>
      </c>
      <c r="AC44" s="61">
        <v>1104.0409999999999</v>
      </c>
      <c r="AD44" s="82">
        <v>1442.329</v>
      </c>
      <c r="AE44" s="42">
        <f t="shared" si="22"/>
        <v>0.30640891053864849</v>
      </c>
      <c r="AG44" s="361">
        <f t="shared" si="23"/>
        <v>3.719860945709047E-2</v>
      </c>
      <c r="AH44" s="362">
        <f t="shared" si="24"/>
        <v>3.5363659892461041E-2</v>
      </c>
      <c r="AI44" s="362">
        <f t="shared" si="25"/>
        <v>3.5213093017576323E-2</v>
      </c>
      <c r="AJ44" s="363">
        <f t="shared" si="26"/>
        <v>4.5534953917425312E-2</v>
      </c>
      <c r="AL44" s="102">
        <f t="shared" si="27"/>
        <v>1.9873127429438278</v>
      </c>
      <c r="AM44" s="74">
        <f t="shared" si="27"/>
        <v>2.0290517804538339</v>
      </c>
      <c r="AN44" s="74">
        <f t="shared" si="27"/>
        <v>2.0511531973108847</v>
      </c>
      <c r="AO44" s="74">
        <f t="shared" si="27"/>
        <v>2.04901107675928</v>
      </c>
      <c r="AP44" s="74">
        <f t="shared" si="27"/>
        <v>2.1638742360514023</v>
      </c>
      <c r="AQ44" s="74">
        <f t="shared" si="27"/>
        <v>2.039422092073619</v>
      </c>
      <c r="AR44" s="74">
        <f t="shared" si="27"/>
        <v>2.1127955814704844</v>
      </c>
      <c r="AS44" s="74">
        <f t="shared" si="27"/>
        <v>2.0881740519808631</v>
      </c>
      <c r="AT44" s="74">
        <f t="shared" si="27"/>
        <v>2.1690287790868061</v>
      </c>
      <c r="AU44" s="74">
        <f t="shared" si="27"/>
        <v>2.1497674092565076</v>
      </c>
      <c r="AV44" s="103">
        <f t="shared" si="27"/>
        <v>2.0849231703262552</v>
      </c>
      <c r="AW44" s="42">
        <f t="shared" si="29"/>
        <v>-3.0163374256696268E-2</v>
      </c>
    </row>
    <row r="45" spans="1:50" ht="20.100000000000001" customHeight="1">
      <c r="A45" s="88" t="s">
        <v>147</v>
      </c>
      <c r="B45" s="90">
        <v>4220.2299999999996</v>
      </c>
      <c r="C45" s="61">
        <v>3310.99</v>
      </c>
      <c r="D45" s="61">
        <v>4833.3</v>
      </c>
      <c r="E45" s="61">
        <v>4986.53</v>
      </c>
      <c r="F45" s="61">
        <v>5446.32</v>
      </c>
      <c r="G45" s="61">
        <v>5410.2</v>
      </c>
      <c r="H45" s="61">
        <v>3556.91</v>
      </c>
      <c r="I45" s="61">
        <v>3640.2</v>
      </c>
      <c r="J45" s="61">
        <v>3165.82</v>
      </c>
      <c r="K45" s="61">
        <v>2591.1999999999998</v>
      </c>
      <c r="L45" s="82">
        <v>3021.46</v>
      </c>
      <c r="M45" s="42">
        <f t="shared" si="28"/>
        <v>0.16604661932695286</v>
      </c>
      <c r="O45" s="361">
        <f t="shared" si="18"/>
        <v>4.789273791605541E-2</v>
      </c>
      <c r="P45" s="362">
        <f t="shared" si="19"/>
        <v>4.5549276180562433E-2</v>
      </c>
      <c r="Q45" s="362">
        <f t="shared" si="20"/>
        <v>1.8133056550895577E-2</v>
      </c>
      <c r="R45" s="363">
        <f t="shared" si="21"/>
        <v>2.0994914320298454E-2</v>
      </c>
      <c r="T45" s="97">
        <v>1006.462</v>
      </c>
      <c r="U45" s="61">
        <v>834.50599999999997</v>
      </c>
      <c r="V45" s="61">
        <v>1201.777</v>
      </c>
      <c r="W45" s="61">
        <v>1162.546</v>
      </c>
      <c r="X45" s="61">
        <v>1261.548</v>
      </c>
      <c r="Y45" s="61">
        <v>1310.751</v>
      </c>
      <c r="Z45" s="61">
        <v>956.51599999999996</v>
      </c>
      <c r="AA45" s="61">
        <v>967.29399999999998</v>
      </c>
      <c r="AB45" s="61">
        <v>844.82500000000005</v>
      </c>
      <c r="AC45" s="61">
        <v>718.35400000000004</v>
      </c>
      <c r="AD45" s="82">
        <v>803.13699999999994</v>
      </c>
      <c r="AE45" s="42">
        <f t="shared" si="22"/>
        <v>0.11802398260467666</v>
      </c>
      <c r="AG45" s="361">
        <f t="shared" si="23"/>
        <v>5.1678972785539144E-2</v>
      </c>
      <c r="AH45" s="362">
        <f t="shared" si="24"/>
        <v>5.1276410999005734E-2</v>
      </c>
      <c r="AI45" s="362">
        <f t="shared" si="25"/>
        <v>2.2911709095539048E-2</v>
      </c>
      <c r="AJ45" s="363">
        <f t="shared" si="26"/>
        <v>2.5355384440290122E-2</v>
      </c>
      <c r="AL45" s="102">
        <f t="shared" si="27"/>
        <v>2.3848510626198101</v>
      </c>
      <c r="AM45" s="74">
        <f t="shared" si="27"/>
        <v>2.5204123238064744</v>
      </c>
      <c r="AN45" s="74">
        <f t="shared" si="27"/>
        <v>2.4864523203608302</v>
      </c>
      <c r="AO45" s="74">
        <f t="shared" si="27"/>
        <v>2.3313727181025685</v>
      </c>
      <c r="AP45" s="74">
        <f t="shared" si="27"/>
        <v>2.3163310271890012</v>
      </c>
      <c r="AQ45" s="74">
        <f t="shared" si="27"/>
        <v>2.4227403792835753</v>
      </c>
      <c r="AR45" s="74">
        <f t="shared" si="27"/>
        <v>2.6891768416968658</v>
      </c>
      <c r="AS45" s="74">
        <f t="shared" si="27"/>
        <v>2.6572550958738534</v>
      </c>
      <c r="AT45" s="74">
        <f t="shared" si="27"/>
        <v>2.6685819155858512</v>
      </c>
      <c r="AU45" s="74">
        <f t="shared" si="27"/>
        <v>2.7722831120716274</v>
      </c>
      <c r="AV45" s="103">
        <f t="shared" si="27"/>
        <v>2.6581089936653139</v>
      </c>
      <c r="AW45" s="42">
        <f t="shared" si="29"/>
        <v>-4.1184148151808063E-2</v>
      </c>
    </row>
    <row r="46" spans="1:50" ht="20.100000000000001" customHeight="1">
      <c r="A46" s="88" t="s">
        <v>138</v>
      </c>
      <c r="B46" s="90">
        <v>6118.85</v>
      </c>
      <c r="C46" s="61">
        <v>7096.88</v>
      </c>
      <c r="D46" s="61">
        <v>5976.14</v>
      </c>
      <c r="E46" s="61">
        <v>8007.9</v>
      </c>
      <c r="F46" s="61">
        <v>7566.99</v>
      </c>
      <c r="G46" s="61">
        <v>7154.87</v>
      </c>
      <c r="H46" s="61">
        <v>5849.1</v>
      </c>
      <c r="I46" s="61">
        <v>3316.26</v>
      </c>
      <c r="J46" s="61">
        <v>3031.84</v>
      </c>
      <c r="K46" s="61">
        <v>2940.03</v>
      </c>
      <c r="L46" s="82">
        <v>2640.59</v>
      </c>
      <c r="M46" s="42">
        <f t="shared" si="28"/>
        <v>-0.10184930085747426</v>
      </c>
      <c r="O46" s="361">
        <f t="shared" si="18"/>
        <v>6.9438983040653171E-2</v>
      </c>
      <c r="P46" s="362">
        <f t="shared" si="19"/>
        <v>6.0237911660570909E-2</v>
      </c>
      <c r="Q46" s="362">
        <f t="shared" si="20"/>
        <v>2.0574147210300067E-2</v>
      </c>
      <c r="R46" s="363">
        <f t="shared" si="21"/>
        <v>1.8348401370541691E-2</v>
      </c>
      <c r="T46" s="97">
        <v>1341.836</v>
      </c>
      <c r="U46" s="61">
        <v>1644.183</v>
      </c>
      <c r="V46" s="61">
        <v>1394.51</v>
      </c>
      <c r="W46" s="61">
        <v>1883.444</v>
      </c>
      <c r="X46" s="61">
        <v>1772.7639999999999</v>
      </c>
      <c r="Y46" s="61">
        <v>1714.9949999999999</v>
      </c>
      <c r="Z46" s="61">
        <v>1392.549</v>
      </c>
      <c r="AA46" s="61">
        <v>856.35299999999995</v>
      </c>
      <c r="AB46" s="61">
        <v>805.12300000000005</v>
      </c>
      <c r="AC46" s="61">
        <v>827.43700000000001</v>
      </c>
      <c r="AD46" s="82">
        <v>759.61699999999996</v>
      </c>
      <c r="AE46" s="42">
        <f t="shared" si="22"/>
        <v>-8.1963944082751983E-2</v>
      </c>
      <c r="AG46" s="361">
        <f t="shared" si="23"/>
        <v>6.8899477701748008E-2</v>
      </c>
      <c r="AH46" s="362">
        <f t="shared" si="24"/>
        <v>6.7090384429414771E-2</v>
      </c>
      <c r="AI46" s="362">
        <f t="shared" si="25"/>
        <v>2.6390882265408897E-2</v>
      </c>
      <c r="AJ46" s="363">
        <f t="shared" si="26"/>
        <v>2.398143910986527E-2</v>
      </c>
      <c r="AL46" s="102">
        <f t="shared" si="27"/>
        <v>2.1929545584546113</v>
      </c>
      <c r="AM46" s="74">
        <f t="shared" si="27"/>
        <v>2.3167687772655028</v>
      </c>
      <c r="AN46" s="74">
        <f t="shared" si="27"/>
        <v>2.3334627368167409</v>
      </c>
      <c r="AO46" s="74">
        <f t="shared" si="27"/>
        <v>2.3519824173628541</v>
      </c>
      <c r="AP46" s="74">
        <f t="shared" si="27"/>
        <v>2.3427598027749474</v>
      </c>
      <c r="AQ46" s="74">
        <f t="shared" si="27"/>
        <v>2.396961789662146</v>
      </c>
      <c r="AR46" s="74">
        <f t="shared" si="27"/>
        <v>2.3807919167051339</v>
      </c>
      <c r="AS46" s="74">
        <f t="shared" si="27"/>
        <v>2.5822854661576593</v>
      </c>
      <c r="AT46" s="74">
        <f t="shared" si="27"/>
        <v>2.655559000474959</v>
      </c>
      <c r="AU46" s="74">
        <f t="shared" si="27"/>
        <v>2.8143828464335394</v>
      </c>
      <c r="AV46" s="103">
        <f t="shared" si="27"/>
        <v>2.8766942236394137</v>
      </c>
      <c r="AW46" s="42">
        <f t="shared" si="29"/>
        <v>2.2140334348909548E-2</v>
      </c>
    </row>
    <row r="47" spans="1:50" ht="20.100000000000001" customHeight="1">
      <c r="A47" s="88" t="s">
        <v>143</v>
      </c>
      <c r="B47" s="90">
        <v>1192.07</v>
      </c>
      <c r="C47" s="61">
        <v>1137.29</v>
      </c>
      <c r="D47" s="61">
        <v>1458.66</v>
      </c>
      <c r="E47" s="61">
        <v>1867.08</v>
      </c>
      <c r="F47" s="61">
        <v>1758.65</v>
      </c>
      <c r="G47" s="61">
        <v>1393.01</v>
      </c>
      <c r="H47" s="61">
        <v>2333.5700000000002</v>
      </c>
      <c r="I47" s="61">
        <v>1647.97</v>
      </c>
      <c r="J47" s="61">
        <v>2604.67</v>
      </c>
      <c r="K47" s="61">
        <v>1678.07</v>
      </c>
      <c r="L47" s="82">
        <v>2245.65</v>
      </c>
      <c r="M47" s="42">
        <f t="shared" si="28"/>
        <v>0.33823380431090488</v>
      </c>
      <c r="O47" s="361">
        <f t="shared" si="18"/>
        <v>1.352805323112536E-2</v>
      </c>
      <c r="P47" s="362">
        <f t="shared" si="19"/>
        <v>1.1727957785716845E-2</v>
      </c>
      <c r="Q47" s="362">
        <f t="shared" si="20"/>
        <v>1.1743029564048064E-2</v>
      </c>
      <c r="R47" s="363">
        <f t="shared" si="21"/>
        <v>1.5604121631058569E-2</v>
      </c>
      <c r="T47" s="97">
        <v>248.51900000000001</v>
      </c>
      <c r="U47" s="61">
        <v>246.38300000000001</v>
      </c>
      <c r="V47" s="61">
        <v>287.59800000000001</v>
      </c>
      <c r="W47" s="61">
        <v>427.637</v>
      </c>
      <c r="X47" s="61">
        <v>405.68</v>
      </c>
      <c r="Y47" s="61">
        <v>326.14100000000002</v>
      </c>
      <c r="Z47" s="61">
        <v>503.23</v>
      </c>
      <c r="AA47" s="61">
        <v>416.66500000000002</v>
      </c>
      <c r="AB47" s="61">
        <v>628.87</v>
      </c>
      <c r="AC47" s="61">
        <v>418.13499999999999</v>
      </c>
      <c r="AD47" s="82">
        <v>545.36599999999999</v>
      </c>
      <c r="AE47" s="42">
        <f t="shared" si="22"/>
        <v>0.30428210984490656</v>
      </c>
      <c r="AG47" s="361">
        <f t="shared" si="23"/>
        <v>1.2760746692562068E-2</v>
      </c>
      <c r="AH47" s="362">
        <f t="shared" si="24"/>
        <v>1.2758594088142393E-2</v>
      </c>
      <c r="AI47" s="362">
        <f t="shared" si="25"/>
        <v>1.3336304221405072E-2</v>
      </c>
      <c r="AJ47" s="363">
        <f t="shared" si="26"/>
        <v>1.7217441844496348E-2</v>
      </c>
      <c r="AL47" s="102">
        <f t="shared" si="27"/>
        <v>2.0847685119162467</v>
      </c>
      <c r="AM47" s="74">
        <f t="shared" si="27"/>
        <v>2.166404347176182</v>
      </c>
      <c r="AN47" s="74">
        <f t="shared" si="27"/>
        <v>1.9716589198305292</v>
      </c>
      <c r="AO47" s="74">
        <f t="shared" si="27"/>
        <v>2.2904053388178331</v>
      </c>
      <c r="AP47" s="74">
        <f t="shared" si="27"/>
        <v>2.3067693969806387</v>
      </c>
      <c r="AQ47" s="74">
        <f t="shared" si="27"/>
        <v>2.3412681890295115</v>
      </c>
      <c r="AR47" s="74">
        <f t="shared" si="27"/>
        <v>2.1564812711853514</v>
      </c>
      <c r="AS47" s="74">
        <f t="shared" si="27"/>
        <v>2.5283530646795755</v>
      </c>
      <c r="AT47" s="74">
        <f t="shared" si="27"/>
        <v>2.4143941458994806</v>
      </c>
      <c r="AU47" s="74">
        <f t="shared" si="27"/>
        <v>2.4917613687152502</v>
      </c>
      <c r="AV47" s="103">
        <f t="shared" si="27"/>
        <v>2.4285440740988133</v>
      </c>
      <c r="AW47" s="42">
        <f t="shared" si="29"/>
        <v>-2.537052520764926E-2</v>
      </c>
    </row>
    <row r="48" spans="1:50" ht="20.100000000000001" customHeight="1">
      <c r="A48" s="88" t="s">
        <v>154</v>
      </c>
      <c r="B48" s="90">
        <v>134.35</v>
      </c>
      <c r="C48" s="61">
        <v>142.66</v>
      </c>
      <c r="D48" s="61">
        <v>117.53</v>
      </c>
      <c r="E48" s="61">
        <v>229.9</v>
      </c>
      <c r="F48" s="61">
        <v>223.76</v>
      </c>
      <c r="G48" s="61">
        <v>213.59</v>
      </c>
      <c r="H48" s="61">
        <v>439.69</v>
      </c>
      <c r="I48" s="61">
        <v>188.22</v>
      </c>
      <c r="J48" s="61">
        <v>434.19</v>
      </c>
      <c r="K48" s="61">
        <v>805.33</v>
      </c>
      <c r="L48" s="82">
        <v>1967.25</v>
      </c>
      <c r="M48" s="42">
        <f t="shared" si="28"/>
        <v>1.4427874287559137</v>
      </c>
      <c r="O48" s="361">
        <f t="shared" si="18"/>
        <v>1.5246537129545179E-3</v>
      </c>
      <c r="P48" s="362">
        <f t="shared" si="19"/>
        <v>1.7982458872881463E-3</v>
      </c>
      <c r="Q48" s="362">
        <f t="shared" si="20"/>
        <v>5.6356492868681451E-3</v>
      </c>
      <c r="R48" s="363">
        <f t="shared" si="21"/>
        <v>1.3669631633914443E-2</v>
      </c>
      <c r="T48" s="97">
        <v>34.045000000000002</v>
      </c>
      <c r="U48" s="61">
        <v>36.884999999999998</v>
      </c>
      <c r="V48" s="61">
        <v>34.15</v>
      </c>
      <c r="W48" s="61">
        <v>51.527000000000001</v>
      </c>
      <c r="X48" s="61">
        <v>55.509</v>
      </c>
      <c r="Y48" s="61">
        <v>54.98</v>
      </c>
      <c r="Z48" s="61">
        <v>117.276</v>
      </c>
      <c r="AA48" s="61">
        <v>62.118000000000002</v>
      </c>
      <c r="AB48" s="61">
        <v>108.67100000000001</v>
      </c>
      <c r="AC48" s="61">
        <v>209.696</v>
      </c>
      <c r="AD48" s="82">
        <v>456.12</v>
      </c>
      <c r="AE48" s="42">
        <f t="shared" si="22"/>
        <v>1.1751487868151993</v>
      </c>
      <c r="AG48" s="361">
        <f t="shared" si="23"/>
        <v>1.7481143137879824E-3</v>
      </c>
      <c r="AH48" s="362">
        <f t="shared" si="24"/>
        <v>2.1508105480944396E-3</v>
      </c>
      <c r="AI48" s="362">
        <f t="shared" si="25"/>
        <v>6.6881979504508308E-3</v>
      </c>
      <c r="AJ48" s="363">
        <f t="shared" si="26"/>
        <v>1.4399906804075931E-2</v>
      </c>
      <c r="AL48" s="102">
        <f t="shared" si="27"/>
        <v>2.5340528470413104</v>
      </c>
      <c r="AM48" s="74">
        <f t="shared" si="27"/>
        <v>2.585518014860507</v>
      </c>
      <c r="AN48" s="74">
        <f t="shared" si="27"/>
        <v>2.9056411129073427</v>
      </c>
      <c r="AO48" s="74">
        <f t="shared" si="27"/>
        <v>2.2412788168769029</v>
      </c>
      <c r="AP48" s="74">
        <f t="shared" si="27"/>
        <v>2.4807382910260993</v>
      </c>
      <c r="AQ48" s="74">
        <f t="shared" si="27"/>
        <v>2.5740905473102673</v>
      </c>
      <c r="AR48" s="74">
        <f t="shared" si="27"/>
        <v>2.6672428301758053</v>
      </c>
      <c r="AS48" s="74">
        <f t="shared" si="27"/>
        <v>3.3002868983104876</v>
      </c>
      <c r="AT48" s="74">
        <f t="shared" si="27"/>
        <v>2.5028443768856956</v>
      </c>
      <c r="AU48" s="74">
        <f t="shared" si="27"/>
        <v>2.6038518371350872</v>
      </c>
      <c r="AV48" s="103">
        <f t="shared" si="27"/>
        <v>2.3185665268776208</v>
      </c>
      <c r="AW48" s="42">
        <f t="shared" si="29"/>
        <v>-0.10956280468375432</v>
      </c>
    </row>
    <row r="49" spans="1:49" ht="20.100000000000001" customHeight="1">
      <c r="A49" s="88" t="s">
        <v>160</v>
      </c>
      <c r="B49" s="90">
        <v>29.26</v>
      </c>
      <c r="C49" s="61">
        <v>155.52000000000001</v>
      </c>
      <c r="D49" s="61">
        <v>327.97</v>
      </c>
      <c r="E49" s="61">
        <v>327.20999999999998</v>
      </c>
      <c r="F49" s="61">
        <v>550.70000000000005</v>
      </c>
      <c r="G49" s="61">
        <v>394.97</v>
      </c>
      <c r="H49" s="61">
        <v>1035.78</v>
      </c>
      <c r="I49" s="61">
        <v>748.66</v>
      </c>
      <c r="J49" s="61">
        <v>1007</v>
      </c>
      <c r="K49" s="61">
        <v>1622.94</v>
      </c>
      <c r="L49" s="82">
        <v>1459.05</v>
      </c>
      <c r="M49" s="42">
        <f t="shared" si="28"/>
        <v>-0.10098340049539729</v>
      </c>
      <c r="O49" s="361">
        <f t="shared" si="18"/>
        <v>3.3205335051022849E-4</v>
      </c>
      <c r="P49" s="362">
        <f t="shared" si="19"/>
        <v>3.3253110075481028E-3</v>
      </c>
      <c r="Q49" s="362">
        <f t="shared" si="20"/>
        <v>1.1357233250505739E-2</v>
      </c>
      <c r="R49" s="363">
        <f t="shared" si="21"/>
        <v>1.0138353557231092E-2</v>
      </c>
      <c r="T49" s="97">
        <v>8.7230000000000008</v>
      </c>
      <c r="U49" s="61">
        <v>42.476999999999997</v>
      </c>
      <c r="V49" s="61">
        <v>83.248999999999995</v>
      </c>
      <c r="W49" s="61">
        <v>87.302999999999997</v>
      </c>
      <c r="X49" s="61">
        <v>151.81200000000001</v>
      </c>
      <c r="Y49" s="61">
        <v>104.863</v>
      </c>
      <c r="Z49" s="61">
        <v>262.70800000000003</v>
      </c>
      <c r="AA49" s="61">
        <v>208.17599999999999</v>
      </c>
      <c r="AB49" s="61">
        <v>258.87400000000002</v>
      </c>
      <c r="AC49" s="61">
        <v>403.95299999999997</v>
      </c>
      <c r="AD49" s="82">
        <v>373.452</v>
      </c>
      <c r="AE49" s="42">
        <f t="shared" si="22"/>
        <v>-7.5506308902273236E-2</v>
      </c>
      <c r="AG49" s="361">
        <f t="shared" si="23"/>
        <v>4.4790134114179971E-4</v>
      </c>
      <c r="AH49" s="362">
        <f t="shared" si="24"/>
        <v>4.1022271099459299E-3</v>
      </c>
      <c r="AI49" s="362">
        <f t="shared" si="25"/>
        <v>1.2883973116694951E-2</v>
      </c>
      <c r="AJ49" s="363">
        <f t="shared" si="26"/>
        <v>1.1790042084968352E-2</v>
      </c>
      <c r="AL49" s="102">
        <f t="shared" si="27"/>
        <v>2.9812030075187974</v>
      </c>
      <c r="AM49" s="74">
        <f t="shared" si="27"/>
        <v>2.7312885802469133</v>
      </c>
      <c r="AN49" s="74">
        <f t="shared" si="27"/>
        <v>2.5383114309235602</v>
      </c>
      <c r="AO49" s="74">
        <f t="shared" si="27"/>
        <v>2.6681030530851748</v>
      </c>
      <c r="AP49" s="74">
        <f t="shared" si="27"/>
        <v>2.7567096422734698</v>
      </c>
      <c r="AQ49" s="74">
        <f t="shared" si="27"/>
        <v>2.6549611362888319</v>
      </c>
      <c r="AR49" s="74">
        <f t="shared" si="27"/>
        <v>2.5363301087103443</v>
      </c>
      <c r="AS49" s="74">
        <f t="shared" si="27"/>
        <v>2.7806480912563778</v>
      </c>
      <c r="AT49" s="74">
        <f t="shared" si="27"/>
        <v>2.5707447864945383</v>
      </c>
      <c r="AU49" s="74">
        <f t="shared" si="27"/>
        <v>2.4890199267995117</v>
      </c>
      <c r="AV49" s="103">
        <f t="shared" si="27"/>
        <v>2.5595558753983756</v>
      </c>
      <c r="AW49" s="42">
        <f t="shared" si="29"/>
        <v>2.8338844474243344E-2</v>
      </c>
    </row>
    <row r="50" spans="1:49" ht="20.100000000000001" customHeight="1">
      <c r="A50" s="88" t="s">
        <v>148</v>
      </c>
      <c r="B50" s="90">
        <v>1569.5</v>
      </c>
      <c r="C50" s="61">
        <v>1891.7</v>
      </c>
      <c r="D50" s="61">
        <v>1442.5</v>
      </c>
      <c r="E50" s="61">
        <v>1326.08</v>
      </c>
      <c r="F50" s="61">
        <v>1508.46</v>
      </c>
      <c r="G50" s="61">
        <v>1538.23</v>
      </c>
      <c r="H50" s="61">
        <v>1376.25</v>
      </c>
      <c r="I50" s="61">
        <v>1387.69</v>
      </c>
      <c r="J50" s="61">
        <v>1613.51</v>
      </c>
      <c r="K50" s="61">
        <v>2619.02</v>
      </c>
      <c r="L50" s="82">
        <v>1337.91</v>
      </c>
      <c r="M50" s="42">
        <f t="shared" si="28"/>
        <v>-0.4891562492840833</v>
      </c>
      <c r="O50" s="361">
        <f t="shared" si="18"/>
        <v>1.7811269091790965E-2</v>
      </c>
      <c r="P50" s="362">
        <f t="shared" si="19"/>
        <v>1.2950586503128636E-2</v>
      </c>
      <c r="Q50" s="362">
        <f t="shared" si="20"/>
        <v>1.83277391818179E-2</v>
      </c>
      <c r="R50" s="363">
        <f t="shared" si="21"/>
        <v>9.2966002589048025E-3</v>
      </c>
      <c r="T50" s="97">
        <v>339.34899999999999</v>
      </c>
      <c r="U50" s="61">
        <v>423.72699999999998</v>
      </c>
      <c r="V50" s="61">
        <v>314.94299999999998</v>
      </c>
      <c r="W50" s="61">
        <v>290.02</v>
      </c>
      <c r="X50" s="61">
        <v>343.70699999999999</v>
      </c>
      <c r="Y50" s="61">
        <v>346.31400000000002</v>
      </c>
      <c r="Z50" s="61">
        <v>306.322</v>
      </c>
      <c r="AA50" s="61">
        <v>346.77100000000002</v>
      </c>
      <c r="AB50" s="61">
        <v>410.18</v>
      </c>
      <c r="AC50" s="61">
        <v>633.14300000000003</v>
      </c>
      <c r="AD50" s="82">
        <v>338.01400000000001</v>
      </c>
      <c r="AE50" s="42">
        <f t="shared" si="22"/>
        <v>-0.46613324320098304</v>
      </c>
      <c r="AG50" s="361">
        <f t="shared" si="23"/>
        <v>1.742460990658358E-2</v>
      </c>
      <c r="AH50" s="362">
        <f t="shared" si="24"/>
        <v>1.3547759260690758E-2</v>
      </c>
      <c r="AI50" s="362">
        <f t="shared" si="25"/>
        <v>2.0193926994040375E-2</v>
      </c>
      <c r="AJ50" s="363">
        <f t="shared" si="26"/>
        <v>1.0671249010069548E-2</v>
      </c>
      <c r="AL50" s="102">
        <f t="shared" si="27"/>
        <v>2.1621471806307739</v>
      </c>
      <c r="AM50" s="74">
        <f t="shared" si="27"/>
        <v>2.2399270497436166</v>
      </c>
      <c r="AN50" s="74">
        <f t="shared" si="27"/>
        <v>2.1833136915077986</v>
      </c>
      <c r="AO50" s="74">
        <f t="shared" si="27"/>
        <v>2.1870475386100385</v>
      </c>
      <c r="AP50" s="74">
        <f t="shared" si="27"/>
        <v>2.2785290958991289</v>
      </c>
      <c r="AQ50" s="74">
        <f t="shared" si="27"/>
        <v>2.2513798326648162</v>
      </c>
      <c r="AR50" s="74">
        <f t="shared" si="27"/>
        <v>2.2257729336966396</v>
      </c>
      <c r="AS50" s="74">
        <f t="shared" si="27"/>
        <v>2.4989082576079671</v>
      </c>
      <c r="AT50" s="74">
        <f t="shared" si="27"/>
        <v>2.5421596395436037</v>
      </c>
      <c r="AU50" s="74">
        <f t="shared" si="27"/>
        <v>2.4174805843407077</v>
      </c>
      <c r="AV50" s="103">
        <f t="shared" si="27"/>
        <v>2.5264330186634378</v>
      </c>
      <c r="AW50" s="42">
        <f t="shared" si="29"/>
        <v>4.5068587118536688E-2</v>
      </c>
    </row>
    <row r="51" spans="1:49" ht="20.100000000000001" customHeight="1">
      <c r="A51" s="88" t="s">
        <v>157</v>
      </c>
      <c r="B51" s="90">
        <v>161.96</v>
      </c>
      <c r="C51" s="61">
        <v>389.85</v>
      </c>
      <c r="D51" s="61">
        <v>532.33000000000004</v>
      </c>
      <c r="E51" s="61">
        <v>387.18</v>
      </c>
      <c r="F51" s="61">
        <v>385.5</v>
      </c>
      <c r="G51" s="61">
        <v>337.48</v>
      </c>
      <c r="H51" s="61">
        <v>820.82</v>
      </c>
      <c r="I51" s="61">
        <v>1371.47</v>
      </c>
      <c r="J51" s="61">
        <v>1327.72</v>
      </c>
      <c r="K51" s="61">
        <v>554.23</v>
      </c>
      <c r="L51" s="82">
        <v>1147.98</v>
      </c>
      <c r="M51" s="42">
        <f t="shared" si="28"/>
        <v>1.0713061364415495</v>
      </c>
      <c r="O51" s="361">
        <f t="shared" si="18"/>
        <v>1.8379822504660495E-3</v>
      </c>
      <c r="P51" s="362">
        <f t="shared" si="19"/>
        <v>2.8412941712720806E-3</v>
      </c>
      <c r="Q51" s="362">
        <f t="shared" si="20"/>
        <v>3.878467093316941E-3</v>
      </c>
      <c r="R51" s="363">
        <f t="shared" si="21"/>
        <v>7.9768528265858948E-3</v>
      </c>
      <c r="T51" s="97">
        <v>40.244</v>
      </c>
      <c r="U51" s="61">
        <v>93.209000000000003</v>
      </c>
      <c r="V51" s="61">
        <v>118.292</v>
      </c>
      <c r="W51" s="61">
        <v>79.236999999999995</v>
      </c>
      <c r="X51" s="61">
        <v>85.665000000000006</v>
      </c>
      <c r="Y51" s="61">
        <v>71.236999999999995</v>
      </c>
      <c r="Z51" s="61">
        <v>191.93299999999999</v>
      </c>
      <c r="AA51" s="61">
        <v>326.44499999999999</v>
      </c>
      <c r="AB51" s="61">
        <v>297.70600000000002</v>
      </c>
      <c r="AC51" s="61">
        <v>135.333</v>
      </c>
      <c r="AD51" s="82">
        <v>275.41399999999999</v>
      </c>
      <c r="AE51" s="42">
        <f t="shared" si="22"/>
        <v>1.0350838302557395</v>
      </c>
      <c r="AG51" s="361">
        <f t="shared" si="23"/>
        <v>2.0664154044377605E-3</v>
      </c>
      <c r="AH51" s="362">
        <f t="shared" si="24"/>
        <v>2.7867823029211277E-3</v>
      </c>
      <c r="AI51" s="362">
        <f t="shared" si="25"/>
        <v>4.3164099135336977E-3</v>
      </c>
      <c r="AJ51" s="363">
        <f t="shared" si="26"/>
        <v>8.694939780184532E-3</v>
      </c>
      <c r="AL51" s="102">
        <f t="shared" si="27"/>
        <v>2.4848110644603603</v>
      </c>
      <c r="AM51" s="74">
        <f t="shared" si="27"/>
        <v>2.3908939335641914</v>
      </c>
      <c r="AN51" s="74">
        <f t="shared" si="27"/>
        <v>2.2221554299025041</v>
      </c>
      <c r="AO51" s="74">
        <f t="shared" si="27"/>
        <v>2.0465158324293609</v>
      </c>
      <c r="AP51" s="74">
        <f t="shared" si="27"/>
        <v>2.2221789883268483</v>
      </c>
      <c r="AQ51" s="74">
        <f t="shared" si="27"/>
        <v>2.1108510133933862</v>
      </c>
      <c r="AR51" s="74">
        <f t="shared" si="27"/>
        <v>2.3383080334299846</v>
      </c>
      <c r="AS51" s="74">
        <f t="shared" si="27"/>
        <v>2.3802562214266443</v>
      </c>
      <c r="AT51" s="74">
        <f t="shared" si="27"/>
        <v>2.2422348085439703</v>
      </c>
      <c r="AU51" s="74">
        <f t="shared" si="27"/>
        <v>2.4418201829565342</v>
      </c>
      <c r="AV51" s="103">
        <f t="shared" si="27"/>
        <v>2.3991184515409674</v>
      </c>
      <c r="AW51" s="42">
        <f t="shared" si="29"/>
        <v>-1.748766420787955E-2</v>
      </c>
    </row>
    <row r="52" spans="1:49" ht="20.100000000000001" customHeight="1">
      <c r="A52" s="88" t="s">
        <v>156</v>
      </c>
      <c r="B52" s="90">
        <v>204.59</v>
      </c>
      <c r="C52" s="61">
        <v>37.020000000000003</v>
      </c>
      <c r="D52" s="61">
        <v>63.72</v>
      </c>
      <c r="E52" s="61">
        <v>208.79</v>
      </c>
      <c r="F52" s="61">
        <v>258.75</v>
      </c>
      <c r="G52" s="61">
        <v>156.44</v>
      </c>
      <c r="H52" s="61">
        <v>220.82</v>
      </c>
      <c r="I52" s="61">
        <v>218.89</v>
      </c>
      <c r="J52" s="61">
        <v>718.09</v>
      </c>
      <c r="K52" s="61">
        <v>973.03</v>
      </c>
      <c r="L52" s="82">
        <v>788.56</v>
      </c>
      <c r="M52" s="42">
        <f t="shared" si="28"/>
        <v>-0.18958305499316572</v>
      </c>
      <c r="O52" s="361">
        <f t="shared" si="18"/>
        <v>2.321763328123296E-3</v>
      </c>
      <c r="P52" s="362">
        <f t="shared" si="19"/>
        <v>1.3170915614371349E-3</v>
      </c>
      <c r="Q52" s="362">
        <f t="shared" si="20"/>
        <v>6.8092034639232503E-3</v>
      </c>
      <c r="R52" s="363">
        <f t="shared" si="21"/>
        <v>5.4793873281177132E-3</v>
      </c>
      <c r="T52" s="97">
        <v>44.759</v>
      </c>
      <c r="U52" s="61">
        <v>9.4689999999999994</v>
      </c>
      <c r="V52" s="61">
        <v>16.451000000000001</v>
      </c>
      <c r="W52" s="61">
        <v>41.575000000000003</v>
      </c>
      <c r="X52" s="61">
        <v>53.246000000000002</v>
      </c>
      <c r="Y52" s="61">
        <v>33.908000000000001</v>
      </c>
      <c r="Z52" s="61">
        <v>49.89</v>
      </c>
      <c r="AA52" s="61">
        <v>50.253</v>
      </c>
      <c r="AB52" s="61">
        <v>161.07499999999999</v>
      </c>
      <c r="AC52" s="61">
        <v>225.62299999999999</v>
      </c>
      <c r="AD52" s="82">
        <v>185.411</v>
      </c>
      <c r="AE52" s="42">
        <f t="shared" si="22"/>
        <v>-0.17822651059510772</v>
      </c>
      <c r="AG52" s="361">
        <f t="shared" si="23"/>
        <v>2.298247865203005E-3</v>
      </c>
      <c r="AH52" s="362">
        <f t="shared" si="24"/>
        <v>1.3264766108546065E-3</v>
      </c>
      <c r="AI52" s="362">
        <f t="shared" si="25"/>
        <v>7.1961853644064155E-3</v>
      </c>
      <c r="AJ52" s="363">
        <f t="shared" si="26"/>
        <v>5.8535059204825983E-3</v>
      </c>
      <c r="AL52" s="102">
        <f t="shared" si="27"/>
        <v>2.1877413363311988</v>
      </c>
      <c r="AM52" s="74">
        <f t="shared" si="27"/>
        <v>2.5578065910318744</v>
      </c>
      <c r="AN52" s="74">
        <f t="shared" si="27"/>
        <v>2.5817639673571877</v>
      </c>
      <c r="AO52" s="74">
        <f t="shared" si="27"/>
        <v>1.9912352124143879</v>
      </c>
      <c r="AP52" s="74">
        <f t="shared" si="27"/>
        <v>2.0578164251207731</v>
      </c>
      <c r="AQ52" s="74">
        <f t="shared" si="27"/>
        <v>2.1674763487599078</v>
      </c>
      <c r="AR52" s="74">
        <f t="shared" si="27"/>
        <v>2.2593062222624765</v>
      </c>
      <c r="AS52" s="74">
        <f t="shared" si="27"/>
        <v>2.2958106811640553</v>
      </c>
      <c r="AT52" s="74">
        <f t="shared" si="27"/>
        <v>2.2431032321853803</v>
      </c>
      <c r="AU52" s="74">
        <f t="shared" si="27"/>
        <v>2.3187671500364839</v>
      </c>
      <c r="AV52" s="103">
        <f t="shared" si="27"/>
        <v>2.3512605255148626</v>
      </c>
      <c r="AW52" s="42">
        <f t="shared" si="29"/>
        <v>1.4013211925081594E-2</v>
      </c>
    </row>
    <row r="53" spans="1:49" ht="20.100000000000001" customHeight="1">
      <c r="A53" s="88" t="s">
        <v>159</v>
      </c>
      <c r="B53" s="90">
        <v>83.93</v>
      </c>
      <c r="C53" s="61">
        <v>16.88</v>
      </c>
      <c r="D53" s="61">
        <v>109.17</v>
      </c>
      <c r="E53" s="61">
        <v>118.02</v>
      </c>
      <c r="F53" s="61">
        <v>197.17</v>
      </c>
      <c r="G53" s="61">
        <v>173.88</v>
      </c>
      <c r="H53" s="61">
        <v>185.76</v>
      </c>
      <c r="I53" s="61">
        <v>354.44</v>
      </c>
      <c r="J53" s="61">
        <v>441.54</v>
      </c>
      <c r="K53" s="61">
        <v>793.81</v>
      </c>
      <c r="L53" s="82">
        <v>745.93</v>
      </c>
      <c r="M53" s="42">
        <f t="shared" si="28"/>
        <v>-6.0316700469885742E-2</v>
      </c>
      <c r="O53" s="361">
        <f t="shared" si="18"/>
        <v>9.5246882120039224E-4</v>
      </c>
      <c r="P53" s="362">
        <f t="shared" si="19"/>
        <v>1.4639215079435503E-3</v>
      </c>
      <c r="Q53" s="362">
        <f t="shared" si="20"/>
        <v>5.5550330428629276E-3</v>
      </c>
      <c r="R53" s="363">
        <f t="shared" si="21"/>
        <v>5.1831685473050192E-3</v>
      </c>
      <c r="T53" s="97">
        <v>26.047000000000001</v>
      </c>
      <c r="U53" s="61">
        <v>3.887</v>
      </c>
      <c r="V53" s="61">
        <v>24.212</v>
      </c>
      <c r="W53" s="61">
        <v>29.957999999999998</v>
      </c>
      <c r="X53" s="61">
        <v>51.771999999999998</v>
      </c>
      <c r="Y53" s="61">
        <v>43.192</v>
      </c>
      <c r="Z53" s="61">
        <v>45.045999999999999</v>
      </c>
      <c r="AA53" s="61">
        <v>78.177000000000007</v>
      </c>
      <c r="AB53" s="61">
        <v>104.538</v>
      </c>
      <c r="AC53" s="61">
        <v>184.01599999999999</v>
      </c>
      <c r="AD53" s="82">
        <v>183.84299999999999</v>
      </c>
      <c r="AE53" s="42">
        <f t="shared" si="22"/>
        <v>-9.4013564037910742E-4</v>
      </c>
      <c r="AG53" s="361">
        <f t="shared" si="23"/>
        <v>1.3374396690038353E-3</v>
      </c>
      <c r="AH53" s="362">
        <f t="shared" si="24"/>
        <v>1.6896655000599317E-3</v>
      </c>
      <c r="AI53" s="362">
        <f t="shared" si="25"/>
        <v>5.8691412046493968E-3</v>
      </c>
      <c r="AJ53" s="363">
        <f t="shared" si="26"/>
        <v>5.8040034784305255E-3</v>
      </c>
      <c r="AL53" s="102">
        <f t="shared" si="27"/>
        <v>3.1034195162635525</v>
      </c>
      <c r="AM53" s="74">
        <f t="shared" si="27"/>
        <v>2.3027251184834125</v>
      </c>
      <c r="AN53" s="74">
        <f t="shared" si="27"/>
        <v>2.2178254099111476</v>
      </c>
      <c r="AO53" s="74">
        <f t="shared" si="27"/>
        <v>2.5383833248601935</v>
      </c>
      <c r="AP53" s="74">
        <f t="shared" si="27"/>
        <v>2.6257544251153826</v>
      </c>
      <c r="AQ53" s="74">
        <f t="shared" si="27"/>
        <v>2.4840119622728318</v>
      </c>
      <c r="AR53" s="74">
        <f t="shared" si="27"/>
        <v>2.4249569336778638</v>
      </c>
      <c r="AS53" s="74">
        <f t="shared" si="27"/>
        <v>2.2056483466877328</v>
      </c>
      <c r="AT53" s="74">
        <f t="shared" si="27"/>
        <v>2.3675771164560402</v>
      </c>
      <c r="AU53" s="74">
        <f t="shared" si="27"/>
        <v>2.3181365818016904</v>
      </c>
      <c r="AV53" s="103">
        <f t="shared" si="27"/>
        <v>2.4646146421245962</v>
      </c>
      <c r="AW53" s="42">
        <f t="shared" si="29"/>
        <v>6.3187847287695595E-2</v>
      </c>
    </row>
    <row r="54" spans="1:49" ht="20.100000000000001" customHeight="1">
      <c r="A54" s="88" t="s">
        <v>158</v>
      </c>
      <c r="B54" s="90">
        <v>233.71</v>
      </c>
      <c r="C54" s="61">
        <v>260.79000000000002</v>
      </c>
      <c r="D54" s="61">
        <v>361.26</v>
      </c>
      <c r="E54" s="61">
        <v>124.78</v>
      </c>
      <c r="F54" s="61">
        <v>305.33999999999997</v>
      </c>
      <c r="G54" s="61">
        <v>165.13</v>
      </c>
      <c r="H54" s="61">
        <v>505.09</v>
      </c>
      <c r="I54" s="61">
        <v>258.27999999999997</v>
      </c>
      <c r="J54" s="61">
        <v>412.9</v>
      </c>
      <c r="K54" s="61">
        <v>504.27</v>
      </c>
      <c r="L54" s="82">
        <v>412.09</v>
      </c>
      <c r="M54" s="42">
        <f t="shared" si="28"/>
        <v>-0.18279889741606681</v>
      </c>
      <c r="O54" s="361">
        <f t="shared" si="18"/>
        <v>2.652227906621514E-3</v>
      </c>
      <c r="P54" s="362">
        <f t="shared" si="19"/>
        <v>1.3902539602410769E-3</v>
      </c>
      <c r="Q54" s="362">
        <f t="shared" si="20"/>
        <v>3.5288501184470955E-3</v>
      </c>
      <c r="R54" s="363">
        <f t="shared" si="21"/>
        <v>2.8634482145227106E-3</v>
      </c>
      <c r="T54" s="97">
        <v>48.280999999999999</v>
      </c>
      <c r="U54" s="61">
        <v>55.956000000000003</v>
      </c>
      <c r="V54" s="61">
        <v>76.474999999999994</v>
      </c>
      <c r="W54" s="61">
        <v>27.321000000000002</v>
      </c>
      <c r="X54" s="61">
        <v>68.602999999999994</v>
      </c>
      <c r="Y54" s="61">
        <v>38.514000000000003</v>
      </c>
      <c r="Z54" s="61">
        <v>112.45699999999999</v>
      </c>
      <c r="AA54" s="61">
        <v>59.308</v>
      </c>
      <c r="AB54" s="61">
        <v>98.025000000000006</v>
      </c>
      <c r="AC54" s="61">
        <v>127.41800000000001</v>
      </c>
      <c r="AD54" s="82">
        <v>108.739</v>
      </c>
      <c r="AE54" s="42">
        <f t="shared" si="22"/>
        <v>-0.14659624228915852</v>
      </c>
      <c r="AG54" s="361">
        <f t="shared" si="23"/>
        <v>2.4790925887501125E-3</v>
      </c>
      <c r="AH54" s="362">
        <f t="shared" si="24"/>
        <v>1.506662740074741E-3</v>
      </c>
      <c r="AI54" s="362">
        <f t="shared" si="25"/>
        <v>4.0639631011108648E-3</v>
      </c>
      <c r="AJ54" s="363">
        <f t="shared" si="26"/>
        <v>3.4329375295282225E-3</v>
      </c>
      <c r="AL54" s="102">
        <f t="shared" si="27"/>
        <v>2.0658508407855889</v>
      </c>
      <c r="AM54" s="74">
        <f t="shared" si="27"/>
        <v>2.1456344184976417</v>
      </c>
      <c r="AN54" s="74">
        <f t="shared" si="27"/>
        <v>2.1168964180922325</v>
      </c>
      <c r="AO54" s="74">
        <f t="shared" si="27"/>
        <v>2.1895335790992148</v>
      </c>
      <c r="AP54" s="74">
        <f t="shared" si="27"/>
        <v>2.2467740879020108</v>
      </c>
      <c r="AQ54" s="74">
        <f t="shared" si="27"/>
        <v>2.3323442136498516</v>
      </c>
      <c r="AR54" s="74">
        <f t="shared" si="27"/>
        <v>2.226474489694906</v>
      </c>
      <c r="AS54" s="74">
        <f t="shared" si="27"/>
        <v>2.296267616540189</v>
      </c>
      <c r="AT54" s="74">
        <f t="shared" si="27"/>
        <v>2.3740615161055949</v>
      </c>
      <c r="AU54" s="74">
        <f t="shared" si="27"/>
        <v>2.5267812878021694</v>
      </c>
      <c r="AV54" s="103">
        <f t="shared" si="27"/>
        <v>2.6387196971535349</v>
      </c>
      <c r="AW54" s="42">
        <f t="shared" si="29"/>
        <v>4.4300790848712988E-2</v>
      </c>
    </row>
    <row r="55" spans="1:49" ht="20.100000000000001" customHeight="1">
      <c r="A55" s="88" t="s">
        <v>161</v>
      </c>
      <c r="B55" s="90">
        <v>55.5</v>
      </c>
      <c r="C55" s="61">
        <v>44.68</v>
      </c>
      <c r="D55" s="61">
        <v>45.72</v>
      </c>
      <c r="E55" s="61">
        <v>11.34</v>
      </c>
      <c r="F55" s="61">
        <v>59.22</v>
      </c>
      <c r="G55" s="61">
        <v>20.12</v>
      </c>
      <c r="H55" s="61">
        <v>23.96</v>
      </c>
      <c r="I55" s="61">
        <v>16.2</v>
      </c>
      <c r="J55" s="61">
        <v>74.180000000000007</v>
      </c>
      <c r="K55" s="61">
        <v>72.91</v>
      </c>
      <c r="L55" s="82">
        <v>223.64</v>
      </c>
      <c r="M55" s="42">
        <f t="shared" si="28"/>
        <v>2.0673432999588535</v>
      </c>
      <c r="O55" s="361">
        <f t="shared" si="18"/>
        <v>6.2983461904708412E-4</v>
      </c>
      <c r="P55" s="362">
        <f t="shared" si="19"/>
        <v>1.6939326397414443E-4</v>
      </c>
      <c r="Q55" s="362">
        <f t="shared" si="20"/>
        <v>5.1021964847398763E-4</v>
      </c>
      <c r="R55" s="363">
        <f t="shared" si="21"/>
        <v>1.5539847089127592E-3</v>
      </c>
      <c r="T55" s="97">
        <v>9.9359999999999999</v>
      </c>
      <c r="U55" s="61">
        <v>9.3859999999999992</v>
      </c>
      <c r="V55" s="61">
        <v>9.1989999999999998</v>
      </c>
      <c r="W55" s="61">
        <v>2.2570000000000001</v>
      </c>
      <c r="X55" s="61">
        <v>14.662000000000001</v>
      </c>
      <c r="Y55" s="61">
        <v>4.3479999999999999</v>
      </c>
      <c r="Z55" s="61">
        <v>7.5789999999999997</v>
      </c>
      <c r="AA55" s="61">
        <v>6.968</v>
      </c>
      <c r="AB55" s="61">
        <v>16.914000000000001</v>
      </c>
      <c r="AC55" s="61">
        <v>18.045999999999999</v>
      </c>
      <c r="AD55" s="82">
        <v>64.728999999999999</v>
      </c>
      <c r="AE55" s="42">
        <f t="shared" si="22"/>
        <v>2.5868890612878199</v>
      </c>
      <c r="AG55" s="361">
        <f t="shared" si="23"/>
        <v>5.1018545518570697E-4</v>
      </c>
      <c r="AH55" s="362">
        <f t="shared" si="24"/>
        <v>1.7009320231201573E-4</v>
      </c>
      <c r="AI55" s="362">
        <f t="shared" si="25"/>
        <v>5.7557235337744015E-4</v>
      </c>
      <c r="AJ55" s="363">
        <f t="shared" si="26"/>
        <v>2.0435226859620956E-3</v>
      </c>
      <c r="AL55" s="102">
        <f t="shared" si="27"/>
        <v>1.7902702702702702</v>
      </c>
      <c r="AM55" s="74">
        <f t="shared" si="27"/>
        <v>2.1007162041181733</v>
      </c>
      <c r="AN55" s="74">
        <f t="shared" si="27"/>
        <v>2.0120297462817147</v>
      </c>
      <c r="AO55" s="74">
        <f t="shared" si="27"/>
        <v>1.9902998236331571</v>
      </c>
      <c r="AP55" s="74">
        <f t="shared" si="27"/>
        <v>2.4758527524484975</v>
      </c>
      <c r="AQ55" s="74">
        <f t="shared" si="27"/>
        <v>2.1610337972166995</v>
      </c>
      <c r="AR55" s="74">
        <f t="shared" si="27"/>
        <v>3.1631886477462432</v>
      </c>
      <c r="AS55" s="74">
        <f t="shared" si="27"/>
        <v>4.3012345679012345</v>
      </c>
      <c r="AT55" s="74">
        <f t="shared" si="27"/>
        <v>2.2801294149366407</v>
      </c>
      <c r="AU55" s="74">
        <f t="shared" si="27"/>
        <v>2.4751062954327252</v>
      </c>
      <c r="AV55" s="103">
        <f t="shared" si="27"/>
        <v>2.8943391164371315</v>
      </c>
      <c r="AW55" s="42">
        <f t="shared" si="29"/>
        <v>0.16937972392458864</v>
      </c>
    </row>
    <row r="56" spans="1:49" ht="20.100000000000001" customHeight="1">
      <c r="A56" s="88" t="s">
        <v>162</v>
      </c>
      <c r="B56" s="90"/>
      <c r="C56" s="61">
        <v>0.77</v>
      </c>
      <c r="D56" s="61">
        <v>0.45</v>
      </c>
      <c r="E56" s="61"/>
      <c r="F56" s="61">
        <v>13.32</v>
      </c>
      <c r="G56" s="61">
        <v>15.89</v>
      </c>
      <c r="H56" s="61">
        <v>18.989999999999998</v>
      </c>
      <c r="I56" s="61">
        <v>16.11</v>
      </c>
      <c r="J56" s="61">
        <v>71.7</v>
      </c>
      <c r="K56" s="61">
        <v>174.95</v>
      </c>
      <c r="L56" s="82">
        <v>101.21</v>
      </c>
      <c r="M56" s="42">
        <f t="shared" si="28"/>
        <v>-0.42149185481566159</v>
      </c>
      <c r="O56" s="361">
        <f t="shared" si="18"/>
        <v>0</v>
      </c>
      <c r="P56" s="362">
        <f t="shared" si="19"/>
        <v>1.3378026662769159E-4</v>
      </c>
      <c r="Q56" s="362">
        <f t="shared" si="20"/>
        <v>1.2242892264507491E-3</v>
      </c>
      <c r="R56" s="363">
        <f t="shared" si="21"/>
        <v>7.0326771771177059E-4</v>
      </c>
      <c r="T56" s="97"/>
      <c r="U56" s="61">
        <v>0.186</v>
      </c>
      <c r="V56" s="61">
        <v>0.11</v>
      </c>
      <c r="W56" s="61"/>
      <c r="X56" s="61">
        <v>3.1059999999999999</v>
      </c>
      <c r="Y56" s="61">
        <v>2.952</v>
      </c>
      <c r="Z56" s="61">
        <v>3.5649999999999999</v>
      </c>
      <c r="AA56" s="61">
        <v>3.573</v>
      </c>
      <c r="AB56" s="61">
        <v>28.303999999999998</v>
      </c>
      <c r="AC56" s="61">
        <v>80.75</v>
      </c>
      <c r="AD56" s="82">
        <v>41.417000000000002</v>
      </c>
      <c r="AE56" s="42">
        <f t="shared" si="22"/>
        <v>-0.48709597523219811</v>
      </c>
      <c r="AG56" s="361">
        <f t="shared" si="23"/>
        <v>0</v>
      </c>
      <c r="AH56" s="362">
        <f t="shared" si="24"/>
        <v>1.154818613673115E-4</v>
      </c>
      <c r="AI56" s="362">
        <f t="shared" si="25"/>
        <v>2.5754996971754569E-3</v>
      </c>
      <c r="AJ56" s="363">
        <f t="shared" si="26"/>
        <v>1.3075527056573115E-3</v>
      </c>
      <c r="AL56" s="102"/>
      <c r="AM56" s="74">
        <f t="shared" ref="AM56:AM63" si="30">(U56/C56)*10</f>
        <v>2.4155844155844157</v>
      </c>
      <c r="AN56" s="74">
        <f t="shared" ref="AN56:AN63" si="31">(V56/D56)*10</f>
        <v>2.4444444444444442</v>
      </c>
      <c r="AO56" s="74"/>
      <c r="AP56" s="74">
        <f t="shared" ref="AP56:AP63" si="32">(X56/F56)*10</f>
        <v>2.3318318318318316</v>
      </c>
      <c r="AQ56" s="74">
        <f t="shared" ref="AQ56:AQ63" si="33">(Y56/G56)*10</f>
        <v>1.8577721837633732</v>
      </c>
      <c r="AR56" s="74">
        <f t="shared" ref="AR56:AR63" si="34">(Z56/H56)*10</f>
        <v>1.8773038441284888</v>
      </c>
      <c r="AS56" s="74">
        <f t="shared" ref="AS56:AS63" si="35">(AA56/I56)*10</f>
        <v>2.2178770949720672</v>
      </c>
      <c r="AT56" s="74">
        <f t="shared" ref="AT56:AT63" si="36">(AB56/J56)*10</f>
        <v>3.9475592747559274</v>
      </c>
      <c r="AU56" s="74">
        <f t="shared" ref="AU56:AU63" si="37">(AC56/K56)*10</f>
        <v>4.6156044584166906</v>
      </c>
      <c r="AV56" s="103">
        <f t="shared" ref="AV56:AV63" si="38">(AD56/L56)*10</f>
        <v>4.092184566742417</v>
      </c>
      <c r="AW56" s="42">
        <f t="shared" si="29"/>
        <v>-0.11340224154602373</v>
      </c>
    </row>
    <row r="57" spans="1:49" ht="20.100000000000001" customHeight="1">
      <c r="A57" s="88" t="s">
        <v>180</v>
      </c>
      <c r="B57" s="90">
        <v>18.899999999999999</v>
      </c>
      <c r="C57" s="61">
        <v>37.799999999999997</v>
      </c>
      <c r="D57" s="61">
        <v>56.7</v>
      </c>
      <c r="E57" s="61">
        <v>49.32</v>
      </c>
      <c r="F57" s="61">
        <v>90.45</v>
      </c>
      <c r="G57" s="61">
        <v>161.65</v>
      </c>
      <c r="H57" s="61">
        <v>214.48</v>
      </c>
      <c r="I57" s="61">
        <v>136.06</v>
      </c>
      <c r="J57" s="61">
        <v>241.25</v>
      </c>
      <c r="K57" s="61">
        <v>29.08</v>
      </c>
      <c r="L57" s="82">
        <v>93.9</v>
      </c>
      <c r="M57" s="42">
        <f t="shared" si="28"/>
        <v>2.2290233837689137</v>
      </c>
      <c r="O57" s="361">
        <f t="shared" si="18"/>
        <v>2.1448422162143944E-4</v>
      </c>
      <c r="P57" s="362">
        <f t="shared" si="19"/>
        <v>1.3609553241262647E-3</v>
      </c>
      <c r="Q57" s="362">
        <f t="shared" si="20"/>
        <v>2.0350003261039034E-4</v>
      </c>
      <c r="R57" s="363">
        <f t="shared" si="21"/>
        <v>6.5247345808848195E-4</v>
      </c>
      <c r="T57" s="97">
        <v>4.0750000000000002</v>
      </c>
      <c r="U57" s="61">
        <v>8.15</v>
      </c>
      <c r="V57" s="61">
        <v>12.225</v>
      </c>
      <c r="W57" s="61">
        <v>10.673</v>
      </c>
      <c r="X57" s="61">
        <v>21.007999999999999</v>
      </c>
      <c r="Y57" s="61">
        <v>39.066000000000003</v>
      </c>
      <c r="Z57" s="61">
        <v>51.381999999999998</v>
      </c>
      <c r="AA57" s="61">
        <v>31.734000000000002</v>
      </c>
      <c r="AB57" s="61">
        <v>58.253</v>
      </c>
      <c r="AC57" s="61">
        <v>9.8510000000000009</v>
      </c>
      <c r="AD57" s="82">
        <v>29.466000000000001</v>
      </c>
      <c r="AE57" s="42">
        <f t="shared" si="22"/>
        <v>1.9911684092985484</v>
      </c>
      <c r="AG57" s="361">
        <f t="shared" si="23"/>
        <v>2.0923970711370329E-4</v>
      </c>
      <c r="AH57" s="362">
        <f t="shared" si="24"/>
        <v>1.5282569092735067E-3</v>
      </c>
      <c r="AI57" s="362">
        <f t="shared" si="25"/>
        <v>3.1419501568885979E-4</v>
      </c>
      <c r="AJ57" s="363">
        <f t="shared" si="26"/>
        <v>9.3025443718517374E-4</v>
      </c>
      <c r="AL57" s="102">
        <f t="shared" ref="AL57:AL63" si="39">(T57/B57)*10</f>
        <v>2.1560846560846563</v>
      </c>
      <c r="AM57" s="74">
        <f t="shared" si="30"/>
        <v>2.1560846560846563</v>
      </c>
      <c r="AN57" s="74">
        <f t="shared" si="31"/>
        <v>2.1560846560846558</v>
      </c>
      <c r="AO57" s="74">
        <f t="shared" ref="AO57:AO63" si="40">(W57/E57)*10</f>
        <v>2.1640308191403084</v>
      </c>
      <c r="AP57" s="74">
        <f t="shared" si="32"/>
        <v>2.3226091763405194</v>
      </c>
      <c r="AQ57" s="74">
        <f t="shared" si="33"/>
        <v>2.41670275286112</v>
      </c>
      <c r="AR57" s="74">
        <f t="shared" si="34"/>
        <v>2.3956546064901159</v>
      </c>
      <c r="AS57" s="74">
        <f t="shared" si="35"/>
        <v>2.3323533735116859</v>
      </c>
      <c r="AT57" s="74">
        <f t="shared" si="36"/>
        <v>2.4146321243523317</v>
      </c>
      <c r="AU57" s="74">
        <f t="shared" si="37"/>
        <v>3.3875515818431916</v>
      </c>
      <c r="AV57" s="103">
        <f t="shared" si="38"/>
        <v>3.1380191693290733</v>
      </c>
      <c r="AW57" s="42">
        <f t="shared" si="29"/>
        <v>-7.3661583148010953E-2</v>
      </c>
    </row>
    <row r="58" spans="1:49" ht="20.100000000000001" customHeight="1">
      <c r="A58" s="88" t="s">
        <v>150</v>
      </c>
      <c r="B58" s="90">
        <v>85.14</v>
      </c>
      <c r="C58" s="61">
        <v>121.5</v>
      </c>
      <c r="D58" s="61">
        <v>76.5</v>
      </c>
      <c r="E58" s="61">
        <v>47.87</v>
      </c>
      <c r="F58" s="61">
        <v>50.61</v>
      </c>
      <c r="G58" s="61">
        <v>1.94</v>
      </c>
      <c r="H58" s="61">
        <v>30.84</v>
      </c>
      <c r="I58" s="61">
        <v>15.98</v>
      </c>
      <c r="J58" s="61">
        <v>288.19</v>
      </c>
      <c r="K58" s="61">
        <v>527.99</v>
      </c>
      <c r="L58" s="82">
        <v>48.66</v>
      </c>
      <c r="M58" s="42">
        <f t="shared" si="28"/>
        <v>-0.90783916362052319</v>
      </c>
      <c r="O58" s="361">
        <f t="shared" si="18"/>
        <v>9.6620035073277004E-4</v>
      </c>
      <c r="P58" s="362">
        <f t="shared" si="19"/>
        <v>1.6333147719176946E-5</v>
      </c>
      <c r="Q58" s="362">
        <f t="shared" si="20"/>
        <v>3.6948412041939477E-3</v>
      </c>
      <c r="R58" s="363">
        <f t="shared" si="21"/>
        <v>3.3811883355256155E-4</v>
      </c>
      <c r="T58" s="97">
        <v>17.375</v>
      </c>
      <c r="U58" s="61">
        <v>26.006</v>
      </c>
      <c r="V58" s="61">
        <v>20.248999999999999</v>
      </c>
      <c r="W58" s="61">
        <v>10.909000000000001</v>
      </c>
      <c r="X58" s="61">
        <v>11.116</v>
      </c>
      <c r="Y58" s="61">
        <v>0.56499999999999995</v>
      </c>
      <c r="Z58" s="61">
        <v>7.4729999999999999</v>
      </c>
      <c r="AA58" s="61">
        <v>4.3410000000000002</v>
      </c>
      <c r="AB58" s="61">
        <v>68.78</v>
      </c>
      <c r="AC58" s="61">
        <v>120.054</v>
      </c>
      <c r="AD58" s="82">
        <v>21.779</v>
      </c>
      <c r="AE58" s="42">
        <f t="shared" si="22"/>
        <v>-0.8185899678478018</v>
      </c>
      <c r="AG58" s="361">
        <f t="shared" si="23"/>
        <v>8.9215703339891891E-4</v>
      </c>
      <c r="AH58" s="362">
        <f t="shared" si="24"/>
        <v>2.2102727531345189E-5</v>
      </c>
      <c r="AI58" s="362">
        <f t="shared" si="25"/>
        <v>3.8290902866217002E-3</v>
      </c>
      <c r="AJ58" s="363">
        <f t="shared" si="26"/>
        <v>6.875725034770887E-4</v>
      </c>
      <c r="AL58" s="102">
        <f t="shared" si="39"/>
        <v>2.0407564012215174</v>
      </c>
      <c r="AM58" s="74">
        <f t="shared" si="30"/>
        <v>2.140411522633745</v>
      </c>
      <c r="AN58" s="74">
        <f t="shared" si="31"/>
        <v>2.6469281045751631</v>
      </c>
      <c r="AO58" s="74">
        <f t="shared" si="40"/>
        <v>2.2788803008147069</v>
      </c>
      <c r="AP58" s="74">
        <f t="shared" si="32"/>
        <v>2.1964038727524207</v>
      </c>
      <c r="AQ58" s="74">
        <f t="shared" si="33"/>
        <v>2.912371134020618</v>
      </c>
      <c r="AR58" s="74">
        <f t="shared" si="34"/>
        <v>2.4231517509727625</v>
      </c>
      <c r="AS58" s="74">
        <f t="shared" si="35"/>
        <v>2.7165206508135169</v>
      </c>
      <c r="AT58" s="74">
        <f t="shared" si="36"/>
        <v>2.3866199382351923</v>
      </c>
      <c r="AU58" s="74">
        <f t="shared" si="37"/>
        <v>2.2737930642625805</v>
      </c>
      <c r="AV58" s="103">
        <f t="shared" si="38"/>
        <v>4.4757501027538025</v>
      </c>
      <c r="AW58" s="42">
        <f t="shared" si="29"/>
        <v>0.96840696416027816</v>
      </c>
    </row>
    <row r="59" spans="1:49" ht="20.100000000000001" customHeight="1">
      <c r="A59" s="88" t="s">
        <v>165</v>
      </c>
      <c r="B59" s="90">
        <v>44.23</v>
      </c>
      <c r="C59" s="61">
        <v>47.31</v>
      </c>
      <c r="D59" s="61">
        <v>81.28</v>
      </c>
      <c r="E59" s="61">
        <v>36.5</v>
      </c>
      <c r="F59" s="61">
        <v>40.51</v>
      </c>
      <c r="G59" s="61">
        <v>25.66</v>
      </c>
      <c r="H59" s="61">
        <v>23.06</v>
      </c>
      <c r="I59" s="61">
        <v>59.34</v>
      </c>
      <c r="J59" s="61">
        <v>38.72</v>
      </c>
      <c r="K59" s="61">
        <v>104.94</v>
      </c>
      <c r="L59" s="82">
        <v>97.92</v>
      </c>
      <c r="M59" s="42">
        <f t="shared" si="28"/>
        <v>-6.6895368782161194E-2</v>
      </c>
      <c r="O59" s="361">
        <f t="shared" si="18"/>
        <v>5.0193847208022566E-4</v>
      </c>
      <c r="P59" s="362">
        <f t="shared" si="19"/>
        <v>2.160353456051961E-4</v>
      </c>
      <c r="Q59" s="362">
        <f t="shared" si="20"/>
        <v>7.3436359773501928E-4</v>
      </c>
      <c r="R59" s="363">
        <f t="shared" si="21"/>
        <v>6.8040682658172694E-4</v>
      </c>
      <c r="T59" s="97">
        <v>9.1379999999999999</v>
      </c>
      <c r="U59" s="61">
        <v>9.1560000000000006</v>
      </c>
      <c r="V59" s="61">
        <v>16.579999999999998</v>
      </c>
      <c r="W59" s="61">
        <v>7.9660000000000002</v>
      </c>
      <c r="X59" s="61">
        <v>8.9090000000000007</v>
      </c>
      <c r="Y59" s="61">
        <v>5.0250000000000004</v>
      </c>
      <c r="Z59" s="61">
        <v>3.944</v>
      </c>
      <c r="AA59" s="61">
        <v>12.63</v>
      </c>
      <c r="AB59" s="61">
        <v>8.8030000000000008</v>
      </c>
      <c r="AC59" s="61">
        <v>26.658999999999999</v>
      </c>
      <c r="AD59" s="82">
        <v>20.260999999999999</v>
      </c>
      <c r="AE59" s="42">
        <f t="shared" si="22"/>
        <v>-0.23999399827450391</v>
      </c>
      <c r="AG59" s="361">
        <f t="shared" si="23"/>
        <v>4.69210415608594E-4</v>
      </c>
      <c r="AH59" s="362">
        <f t="shared" si="24"/>
        <v>1.9657735547789308E-4</v>
      </c>
      <c r="AI59" s="362">
        <f t="shared" si="25"/>
        <v>8.5028168949845815E-4</v>
      </c>
      <c r="AJ59" s="363">
        <f t="shared" si="26"/>
        <v>6.3964858317412622E-4</v>
      </c>
      <c r="AL59" s="102">
        <f t="shared" si="39"/>
        <v>2.0660185394528603</v>
      </c>
      <c r="AM59" s="74">
        <f t="shared" si="30"/>
        <v>1.9353202282815474</v>
      </c>
      <c r="AN59" s="74">
        <f t="shared" si="31"/>
        <v>2.0398622047244093</v>
      </c>
      <c r="AO59" s="74">
        <f t="shared" si="40"/>
        <v>2.1824657534246574</v>
      </c>
      <c r="AP59" s="74">
        <f t="shared" si="32"/>
        <v>2.1992100715872627</v>
      </c>
      <c r="AQ59" s="74">
        <f t="shared" si="33"/>
        <v>1.9583008573655496</v>
      </c>
      <c r="AR59" s="74">
        <f t="shared" si="34"/>
        <v>1.7103209019947962</v>
      </c>
      <c r="AS59" s="74">
        <f t="shared" si="35"/>
        <v>2.1284125379170877</v>
      </c>
      <c r="AT59" s="74">
        <f t="shared" si="36"/>
        <v>2.2735020661157028</v>
      </c>
      <c r="AU59" s="74">
        <f t="shared" si="37"/>
        <v>2.5404040404040402</v>
      </c>
      <c r="AV59" s="103">
        <f t="shared" si="38"/>
        <v>2.0691380718954249</v>
      </c>
      <c r="AW59" s="42">
        <f t="shared" si="29"/>
        <v>-0.18550827388609512</v>
      </c>
    </row>
    <row r="60" spans="1:49" ht="20.100000000000001" customHeight="1">
      <c r="A60" s="88" t="s">
        <v>163</v>
      </c>
      <c r="B60" s="90"/>
      <c r="C60" s="61">
        <v>10.59</v>
      </c>
      <c r="D60" s="61">
        <v>0.18</v>
      </c>
      <c r="E60" s="61">
        <v>9.85</v>
      </c>
      <c r="F60" s="61">
        <v>3.14</v>
      </c>
      <c r="G60" s="61">
        <v>5.86</v>
      </c>
      <c r="H60" s="61">
        <v>6.75</v>
      </c>
      <c r="I60" s="61">
        <v>15.48</v>
      </c>
      <c r="J60" s="61">
        <v>24.01</v>
      </c>
      <c r="K60" s="61">
        <v>14.04</v>
      </c>
      <c r="L60" s="82">
        <v>66.14</v>
      </c>
      <c r="M60" s="42">
        <f t="shared" si="28"/>
        <v>3.7108262108262111</v>
      </c>
      <c r="O60" s="361">
        <f t="shared" si="18"/>
        <v>0</v>
      </c>
      <c r="P60" s="362">
        <f t="shared" si="19"/>
        <v>4.9336209089885004E-5</v>
      </c>
      <c r="Q60" s="362">
        <f t="shared" si="20"/>
        <v>9.8251047381357645E-5</v>
      </c>
      <c r="R60" s="363">
        <f t="shared" si="21"/>
        <v>4.5958034630428328E-4</v>
      </c>
      <c r="T60" s="97"/>
      <c r="U60" s="61">
        <v>2.6030000000000002</v>
      </c>
      <c r="V60" s="61">
        <v>4.8000000000000001E-2</v>
      </c>
      <c r="W60" s="61">
        <v>2.7829999999999999</v>
      </c>
      <c r="X60" s="61">
        <v>0.85599999999999998</v>
      </c>
      <c r="Y60" s="61">
        <v>1.389</v>
      </c>
      <c r="Z60" s="61">
        <v>1.675</v>
      </c>
      <c r="AA60" s="61">
        <v>4.1849999999999996</v>
      </c>
      <c r="AB60" s="61">
        <v>7.7519999999999998</v>
      </c>
      <c r="AC60" s="61">
        <v>4.0220000000000002</v>
      </c>
      <c r="AD60" s="82">
        <v>18.916</v>
      </c>
      <c r="AE60" s="42">
        <f t="shared" si="22"/>
        <v>3.703132769766285</v>
      </c>
      <c r="AG60" s="361">
        <f t="shared" si="23"/>
        <v>0</v>
      </c>
      <c r="AH60" s="362">
        <f t="shared" si="24"/>
        <v>5.4337501842545965E-5</v>
      </c>
      <c r="AI60" s="362">
        <f t="shared" si="25"/>
        <v>1.2828061649584752E-4</v>
      </c>
      <c r="AJ60" s="363">
        <f t="shared" si="26"/>
        <v>5.9718634812308232E-4</v>
      </c>
      <c r="AL60" s="102"/>
      <c r="AM60" s="74">
        <f t="shared" si="30"/>
        <v>2.4579792256846082</v>
      </c>
      <c r="AN60" s="74">
        <f t="shared" si="31"/>
        <v>2.6666666666666665</v>
      </c>
      <c r="AO60" s="74">
        <f t="shared" si="40"/>
        <v>2.825380710659898</v>
      </c>
      <c r="AP60" s="74">
        <f t="shared" si="32"/>
        <v>2.7261146496815285</v>
      </c>
      <c r="AQ60" s="74">
        <f t="shared" si="33"/>
        <v>2.3703071672354947</v>
      </c>
      <c r="AR60" s="74">
        <f t="shared" si="34"/>
        <v>2.4814814814814814</v>
      </c>
      <c r="AS60" s="74">
        <f t="shared" si="35"/>
        <v>2.7034883720930232</v>
      </c>
      <c r="AT60" s="74">
        <f t="shared" si="36"/>
        <v>3.228654727197001</v>
      </c>
      <c r="AU60" s="74">
        <f t="shared" si="37"/>
        <v>2.8646723646723649</v>
      </c>
      <c r="AV60" s="103">
        <f t="shared" si="38"/>
        <v>2.8599939522225579</v>
      </c>
      <c r="AW60" s="42">
        <f t="shared" si="29"/>
        <v>-1.6331404971479204E-3</v>
      </c>
    </row>
    <row r="61" spans="1:49" ht="20.100000000000001" customHeight="1">
      <c r="A61" s="88" t="s">
        <v>164</v>
      </c>
      <c r="B61" s="90">
        <v>19.53</v>
      </c>
      <c r="C61" s="61">
        <v>90.63</v>
      </c>
      <c r="D61" s="61">
        <v>0.22</v>
      </c>
      <c r="E61" s="61">
        <v>13.5</v>
      </c>
      <c r="F61" s="61"/>
      <c r="G61" s="61"/>
      <c r="H61" s="61"/>
      <c r="I61" s="61"/>
      <c r="J61" s="61">
        <v>17.14</v>
      </c>
      <c r="K61" s="61">
        <v>4.72</v>
      </c>
      <c r="L61" s="82">
        <v>8.91</v>
      </c>
      <c r="M61" s="42">
        <f t="shared" si="28"/>
        <v>0.88771186440677974</v>
      </c>
      <c r="O61" s="361">
        <f t="shared" si="18"/>
        <v>2.2163369567548743E-4</v>
      </c>
      <c r="P61" s="362">
        <f t="shared" si="19"/>
        <v>0</v>
      </c>
      <c r="Q61" s="362">
        <f t="shared" si="20"/>
        <v>3.3030266641026215E-5</v>
      </c>
      <c r="R61" s="363">
        <f t="shared" si="21"/>
        <v>6.1912018227565222E-5</v>
      </c>
      <c r="T61" s="97">
        <v>3.5129999999999999</v>
      </c>
      <c r="U61" s="61">
        <v>19.84</v>
      </c>
      <c r="V61" s="61">
        <v>0.06</v>
      </c>
      <c r="W61" s="61">
        <v>3.234</v>
      </c>
      <c r="X61" s="61"/>
      <c r="Y61" s="61"/>
      <c r="Z61" s="61"/>
      <c r="AA61" s="61"/>
      <c r="AB61" s="61">
        <v>5.891</v>
      </c>
      <c r="AC61" s="61">
        <v>2.3410000000000002</v>
      </c>
      <c r="AD61" s="82">
        <v>5.7610000000000001</v>
      </c>
      <c r="AE61" s="42">
        <f t="shared" si="22"/>
        <v>1.4609141392567278</v>
      </c>
      <c r="AG61" s="361">
        <f t="shared" si="23"/>
        <v>1.8038259904059868E-4</v>
      </c>
      <c r="AH61" s="362">
        <f t="shared" si="24"/>
        <v>0</v>
      </c>
      <c r="AI61" s="362">
        <f t="shared" si="25"/>
        <v>7.4665570168269278E-5</v>
      </c>
      <c r="AJ61" s="363">
        <f t="shared" si="26"/>
        <v>1.8187727593238937E-4</v>
      </c>
      <c r="AL61" s="102">
        <f t="shared" si="39"/>
        <v>1.7987711213517663</v>
      </c>
      <c r="AM61" s="74">
        <f t="shared" si="30"/>
        <v>2.1891206002427452</v>
      </c>
      <c r="AN61" s="74">
        <f t="shared" si="31"/>
        <v>2.7272727272727271</v>
      </c>
      <c r="AO61" s="74">
        <f t="shared" si="40"/>
        <v>2.3955555555555557</v>
      </c>
      <c r="AP61" s="74"/>
      <c r="AQ61" s="74"/>
      <c r="AR61" s="74"/>
      <c r="AS61" s="74"/>
      <c r="AT61" s="74">
        <f t="shared" si="36"/>
        <v>3.4369894982497087</v>
      </c>
      <c r="AU61" s="74">
        <f t="shared" si="37"/>
        <v>4.9597457627118651</v>
      </c>
      <c r="AV61" s="103">
        <f t="shared" si="38"/>
        <v>6.4657687991021326</v>
      </c>
      <c r="AW61" s="42">
        <f t="shared" si="29"/>
        <v>0.30364924099795226</v>
      </c>
    </row>
    <row r="62" spans="1:49" ht="20.100000000000001" customHeight="1">
      <c r="A62" s="88" t="s">
        <v>183</v>
      </c>
      <c r="B62" s="90"/>
      <c r="C62" s="61"/>
      <c r="D62" s="61"/>
      <c r="E62" s="61"/>
      <c r="F62" s="61">
        <v>4.5</v>
      </c>
      <c r="G62" s="61">
        <v>25.45</v>
      </c>
      <c r="H62" s="61">
        <v>7.56</v>
      </c>
      <c r="I62" s="61">
        <v>8.64</v>
      </c>
      <c r="J62" s="61">
        <v>14.19</v>
      </c>
      <c r="K62" s="61">
        <v>11.17</v>
      </c>
      <c r="L62" s="82">
        <v>9.8800000000000008</v>
      </c>
      <c r="M62" s="42">
        <f t="shared" si="28"/>
        <v>-0.11548791405550575</v>
      </c>
      <c r="O62" s="361">
        <f t="shared" si="18"/>
        <v>0</v>
      </c>
      <c r="P62" s="362">
        <f t="shared" si="19"/>
        <v>2.1426732446033674E-4</v>
      </c>
      <c r="Q62" s="362">
        <f t="shared" si="20"/>
        <v>7.8166965758530259E-5</v>
      </c>
      <c r="R62" s="363">
        <f t="shared" si="21"/>
        <v>6.8652159381407912E-5</v>
      </c>
      <c r="T62" s="97"/>
      <c r="U62" s="61"/>
      <c r="V62" s="61"/>
      <c r="W62" s="61"/>
      <c r="X62" s="61">
        <v>0.96699999999999997</v>
      </c>
      <c r="Y62" s="61">
        <v>6.5670000000000002</v>
      </c>
      <c r="Z62" s="61">
        <v>1.373</v>
      </c>
      <c r="AA62" s="61">
        <v>1.946</v>
      </c>
      <c r="AB62" s="61">
        <v>3.1179999999999999</v>
      </c>
      <c r="AC62" s="61">
        <v>3.226</v>
      </c>
      <c r="AD62" s="82">
        <v>3.214</v>
      </c>
      <c r="AE62" s="42">
        <f t="shared" si="22"/>
        <v>-3.7197768133912E-3</v>
      </c>
      <c r="AG62" s="361">
        <f t="shared" si="23"/>
        <v>0</v>
      </c>
      <c r="AH62" s="362">
        <f t="shared" si="24"/>
        <v>2.5690019769618382E-4</v>
      </c>
      <c r="AI62" s="362">
        <f t="shared" si="25"/>
        <v>1.0289240895465045E-4</v>
      </c>
      <c r="AJ62" s="363">
        <f t="shared" si="26"/>
        <v>1.0146737803275463E-4</v>
      </c>
      <c r="AL62" s="102"/>
      <c r="AM62" s="74"/>
      <c r="AN62" s="74"/>
      <c r="AO62" s="74"/>
      <c r="AP62" s="74">
        <f t="shared" si="32"/>
        <v>2.1488888888888886</v>
      </c>
      <c r="AQ62" s="74">
        <f t="shared" si="33"/>
        <v>2.5803536345776035</v>
      </c>
      <c r="AR62" s="74">
        <f t="shared" si="34"/>
        <v>1.8161375661375661</v>
      </c>
      <c r="AS62" s="74">
        <f t="shared" si="35"/>
        <v>2.2523148148148144</v>
      </c>
      <c r="AT62" s="74">
        <f t="shared" si="36"/>
        <v>2.1973220577871739</v>
      </c>
      <c r="AU62" s="74">
        <f t="shared" si="37"/>
        <v>2.8880931065353628</v>
      </c>
      <c r="AV62" s="103">
        <f t="shared" si="38"/>
        <v>3.2530364372469633</v>
      </c>
      <c r="AW62" s="42">
        <f t="shared" si="29"/>
        <v>0.12636134544477923</v>
      </c>
    </row>
    <row r="63" spans="1:49" ht="20.100000000000001" customHeight="1" thickBot="1">
      <c r="A63" s="47" t="s">
        <v>33</v>
      </c>
      <c r="B63" s="91">
        <f t="shared" ref="B63:L63" si="41">B64-SUM(B39:B62)</f>
        <v>6329.8199999999924</v>
      </c>
      <c r="C63" s="92">
        <f t="shared" si="41"/>
        <v>8516.4099999999889</v>
      </c>
      <c r="D63" s="92">
        <f t="shared" si="41"/>
        <v>7215.8800000000192</v>
      </c>
      <c r="E63" s="92">
        <f t="shared" si="41"/>
        <v>7066.3499999999767</v>
      </c>
      <c r="F63" s="92">
        <f t="shared" si="41"/>
        <v>9224.4800000000105</v>
      </c>
      <c r="G63" s="92">
        <f t="shared" si="41"/>
        <v>9631.7900000000664</v>
      </c>
      <c r="H63" s="92">
        <f t="shared" si="41"/>
        <v>12368.089999999967</v>
      </c>
      <c r="I63" s="92">
        <f t="shared" si="41"/>
        <v>15039.050000000017</v>
      </c>
      <c r="J63" s="92">
        <f t="shared" si="41"/>
        <v>16565.870000000039</v>
      </c>
      <c r="K63" s="92">
        <f t="shared" si="41"/>
        <v>17318.60000000002</v>
      </c>
      <c r="L63" s="93">
        <f t="shared" si="41"/>
        <v>5.3299999999871943</v>
      </c>
      <c r="M63" s="42">
        <f t="shared" si="28"/>
        <v>-0.99969223840264299</v>
      </c>
      <c r="O63" s="361">
        <f t="shared" si="18"/>
        <v>7.1833148979038003E-2</v>
      </c>
      <c r="P63" s="370">
        <f t="shared" si="19"/>
        <v>8.1091468489738361E-2</v>
      </c>
      <c r="Q63" s="370">
        <f t="shared" si="20"/>
        <v>0.12119448640874519</v>
      </c>
      <c r="R63" s="363">
        <f t="shared" si="21"/>
        <v>3.7036033350407386E-5</v>
      </c>
      <c r="T63" s="98">
        <f t="shared" ref="T63:AD63" si="42">T64-SUM(T39:T62)</f>
        <v>1172.8440000000119</v>
      </c>
      <c r="U63" s="92">
        <f t="shared" si="42"/>
        <v>1560.4870000000046</v>
      </c>
      <c r="V63" s="92">
        <f t="shared" si="42"/>
        <v>1348.8399999999892</v>
      </c>
      <c r="W63" s="92">
        <f t="shared" si="42"/>
        <v>1452.073000000004</v>
      </c>
      <c r="X63" s="92">
        <f t="shared" si="42"/>
        <v>1883.8279999999941</v>
      </c>
      <c r="Y63" s="92">
        <f t="shared" si="42"/>
        <v>2017.2160000000003</v>
      </c>
      <c r="Z63" s="92">
        <f t="shared" si="42"/>
        <v>2755.1779999999962</v>
      </c>
      <c r="AA63" s="92">
        <f t="shared" si="42"/>
        <v>3176.2469999999994</v>
      </c>
      <c r="AB63" s="92">
        <f t="shared" si="42"/>
        <v>3586.4490000000042</v>
      </c>
      <c r="AC63" s="92">
        <f t="shared" si="42"/>
        <v>3770.3240000000042</v>
      </c>
      <c r="AD63" s="93">
        <f t="shared" si="42"/>
        <v>2.1600000000034925</v>
      </c>
      <c r="AE63" s="42">
        <f t="shared" si="22"/>
        <v>-0.99942710493846054</v>
      </c>
      <c r="AG63" s="361">
        <f t="shared" si="23"/>
        <v>6.0222217190200412E-2</v>
      </c>
      <c r="AH63" s="370">
        <f t="shared" si="24"/>
        <v>7.8913231185610666E-2</v>
      </c>
      <c r="AI63" s="370">
        <f t="shared" si="25"/>
        <v>0.12025347765019651</v>
      </c>
      <c r="AJ63" s="363">
        <f t="shared" si="26"/>
        <v>6.8192139561637949E-5</v>
      </c>
      <c r="AL63" s="102">
        <f t="shared" si="39"/>
        <v>1.8528868119472803</v>
      </c>
      <c r="AM63" s="74">
        <f t="shared" si="30"/>
        <v>1.8323295848837793</v>
      </c>
      <c r="AN63" s="74">
        <f t="shared" si="31"/>
        <v>1.8692661186161432</v>
      </c>
      <c r="AO63" s="74">
        <f t="shared" si="40"/>
        <v>2.054912366356052</v>
      </c>
      <c r="AP63" s="74">
        <f t="shared" si="32"/>
        <v>2.0422050890673424</v>
      </c>
      <c r="AQ63" s="74">
        <f t="shared" si="33"/>
        <v>2.094331375580226</v>
      </c>
      <c r="AR63" s="74">
        <f t="shared" si="34"/>
        <v>2.2276503485986949</v>
      </c>
      <c r="AS63" s="74">
        <f t="shared" si="35"/>
        <v>2.1119997606231746</v>
      </c>
      <c r="AT63" s="74">
        <f t="shared" si="36"/>
        <v>2.1649626611822956</v>
      </c>
      <c r="AU63" s="74">
        <f t="shared" si="37"/>
        <v>2.1770374048710632</v>
      </c>
      <c r="AV63" s="103">
        <f t="shared" si="38"/>
        <v>4.0525328330369268</v>
      </c>
      <c r="AW63" s="42">
        <f t="shared" si="29"/>
        <v>0.86148975849909259</v>
      </c>
    </row>
    <row r="64" spans="1:49" s="6" customFormat="1" ht="26.25" customHeight="1" thickBot="1">
      <c r="A64" s="56" t="s">
        <v>34</v>
      </c>
      <c r="B64" s="84">
        <v>88118.37</v>
      </c>
      <c r="C64" s="69">
        <v>91607.360000000001</v>
      </c>
      <c r="D64" s="69">
        <v>90929.750000000015</v>
      </c>
      <c r="E64" s="69">
        <v>93230.689999999973</v>
      </c>
      <c r="F64" s="69">
        <v>118157.59999999999</v>
      </c>
      <c r="G64" s="69">
        <v>118776.86000000003</v>
      </c>
      <c r="H64" s="69">
        <v>142231.60999999999</v>
      </c>
      <c r="I64" s="69">
        <v>136065.63</v>
      </c>
      <c r="J64" s="69">
        <v>142241.36000000002</v>
      </c>
      <c r="K64" s="69">
        <v>142899.24000000002</v>
      </c>
      <c r="L64" s="108">
        <v>143913.90000000002</v>
      </c>
      <c r="M64" s="158">
        <f t="shared" si="28"/>
        <v>7.1005276165219868E-3</v>
      </c>
      <c r="N64"/>
      <c r="O64" s="355">
        <f>SUM(O39:O63)</f>
        <v>1</v>
      </c>
      <c r="P64" s="359">
        <f>SUM(P39:P63)</f>
        <v>1.0000000000000004</v>
      </c>
      <c r="Q64" s="359">
        <f>SUM(Q39:Q63)</f>
        <v>1</v>
      </c>
      <c r="R64" s="356">
        <f>SUM(R39:R63)</f>
        <v>1.0000000000000002</v>
      </c>
      <c r="T64" s="99">
        <v>19475.271000000004</v>
      </c>
      <c r="U64" s="95">
        <v>20197.242999999999</v>
      </c>
      <c r="V64" s="95">
        <v>19850.720999999994</v>
      </c>
      <c r="W64" s="95">
        <v>20301.858000000004</v>
      </c>
      <c r="X64" s="95">
        <v>25169.811999999994</v>
      </c>
      <c r="Y64" s="95">
        <v>25562.455999999998</v>
      </c>
      <c r="Z64" s="95">
        <v>30369.923999999995</v>
      </c>
      <c r="AA64" s="95">
        <v>29384.583000000006</v>
      </c>
      <c r="AB64" s="95">
        <v>30754.953000000001</v>
      </c>
      <c r="AC64" s="95">
        <v>31353.138999999999</v>
      </c>
      <c r="AD64" s="96">
        <v>31675.205000000002</v>
      </c>
      <c r="AE64" s="140">
        <f t="shared" si="22"/>
        <v>1.0272209107994021E-2</v>
      </c>
      <c r="AF64"/>
      <c r="AG64" s="355">
        <f>SUM(AG39:AG63)</f>
        <v>1.0000000000000004</v>
      </c>
      <c r="AH64" s="359">
        <f>SUM(AH39:AH63)</f>
        <v>0.99999999999999989</v>
      </c>
      <c r="AI64" s="359">
        <f>SUM(AI39:AI63)</f>
        <v>1</v>
      </c>
      <c r="AJ64" s="356">
        <f>SUM(AJ39:AJ63)</f>
        <v>1.0000000000000002</v>
      </c>
      <c r="AL64" s="72">
        <f t="shared" ref="AL64:AM64" si="43">(T64/B64)*10</f>
        <v>2.2101261065087794</v>
      </c>
      <c r="AM64" s="77">
        <f t="shared" si="43"/>
        <v>2.2047620409539146</v>
      </c>
      <c r="AN64" s="77">
        <f t="shared" ref="AN64:AV64" si="44">(V64/D64)*10</f>
        <v>2.1830832043418122</v>
      </c>
      <c r="AO64" s="77">
        <f t="shared" si="44"/>
        <v>2.1775938802984305</v>
      </c>
      <c r="AP64" s="77">
        <f t="shared" si="44"/>
        <v>2.130189848135033</v>
      </c>
      <c r="AQ64" s="77">
        <f t="shared" si="44"/>
        <v>2.1521410820255724</v>
      </c>
      <c r="AR64" s="77">
        <f t="shared" si="44"/>
        <v>2.1352443384420665</v>
      </c>
      <c r="AS64" s="77">
        <f t="shared" si="44"/>
        <v>2.1595889424831243</v>
      </c>
      <c r="AT64" s="77">
        <f t="shared" si="44"/>
        <v>2.1621666862577804</v>
      </c>
      <c r="AU64" s="77">
        <f>(AC64/K64)*10</f>
        <v>2.1940731805151654</v>
      </c>
      <c r="AV64" s="87">
        <f t="shared" si="44"/>
        <v>2.2009830183185914</v>
      </c>
      <c r="AW64" s="86">
        <f t="shared" si="29"/>
        <v>3.1493196602510776E-3</v>
      </c>
    </row>
    <row r="66" spans="1:49" ht="15.75" thickBot="1"/>
    <row r="67" spans="1:49" ht="15" customHeight="1">
      <c r="A67" s="489" t="s">
        <v>31</v>
      </c>
      <c r="B67" s="505" t="s">
        <v>19</v>
      </c>
      <c r="C67" s="506"/>
      <c r="D67" s="506"/>
      <c r="E67" s="506"/>
      <c r="F67" s="506"/>
      <c r="G67" s="506"/>
      <c r="H67" s="506"/>
      <c r="I67" s="506"/>
      <c r="J67" s="506"/>
      <c r="K67" s="506"/>
      <c r="L67" s="507"/>
      <c r="M67" s="510" t="s">
        <v>121</v>
      </c>
      <c r="O67" s="480" t="s">
        <v>122</v>
      </c>
      <c r="P67" s="474"/>
      <c r="Q67" s="474"/>
      <c r="R67" s="519"/>
      <c r="T67" s="509" t="s">
        <v>35</v>
      </c>
      <c r="U67" s="506"/>
      <c r="V67" s="506"/>
      <c r="W67" s="506"/>
      <c r="X67" s="506"/>
      <c r="Y67" s="506"/>
      <c r="Z67" s="506"/>
      <c r="AA67" s="506"/>
      <c r="AB67" s="506"/>
      <c r="AC67" s="506"/>
      <c r="AD67" s="506"/>
      <c r="AE67" s="510" t="s">
        <v>121</v>
      </c>
      <c r="AG67" s="480" t="s">
        <v>122</v>
      </c>
      <c r="AH67" s="474"/>
      <c r="AI67" s="474"/>
      <c r="AJ67" s="519"/>
      <c r="AL67" s="509" t="s">
        <v>42</v>
      </c>
      <c r="AM67" s="506"/>
      <c r="AN67" s="506"/>
      <c r="AO67" s="506"/>
      <c r="AP67" s="506"/>
      <c r="AQ67" s="506"/>
      <c r="AR67" s="506"/>
      <c r="AS67" s="506"/>
      <c r="AT67" s="506"/>
      <c r="AU67" s="506"/>
      <c r="AV67" s="506"/>
      <c r="AW67" s="510" t="s">
        <v>121</v>
      </c>
    </row>
    <row r="68" spans="1:49" ht="15" customHeight="1" thickBot="1">
      <c r="A68" s="503"/>
      <c r="B68" s="501" t="s">
        <v>70</v>
      </c>
      <c r="C68" s="499"/>
      <c r="D68" s="499"/>
      <c r="E68" s="499"/>
      <c r="F68" s="499"/>
      <c r="G68" s="499"/>
      <c r="H68" s="499"/>
      <c r="I68" s="499"/>
      <c r="J68" s="499"/>
      <c r="K68" s="499"/>
      <c r="L68" s="500"/>
      <c r="M68" s="511"/>
      <c r="O68" s="520"/>
      <c r="P68" s="521"/>
      <c r="Q68" s="521"/>
      <c r="R68" s="522"/>
      <c r="T68" s="498" t="str">
        <f>B68</f>
        <v>jan-dez</v>
      </c>
      <c r="U68" s="499"/>
      <c r="V68" s="499"/>
      <c r="W68" s="499"/>
      <c r="X68" s="499"/>
      <c r="Y68" s="499"/>
      <c r="Z68" s="499"/>
      <c r="AA68" s="499"/>
      <c r="AB68" s="499"/>
      <c r="AC68" s="499"/>
      <c r="AD68" s="499"/>
      <c r="AE68" s="511"/>
      <c r="AG68" s="520"/>
      <c r="AH68" s="521"/>
      <c r="AI68" s="521"/>
      <c r="AJ68" s="522"/>
      <c r="AL68" s="498" t="str">
        <f>B68</f>
        <v>jan-dez</v>
      </c>
      <c r="AM68" s="499"/>
      <c r="AN68" s="499"/>
      <c r="AO68" s="499"/>
      <c r="AP68" s="499"/>
      <c r="AQ68" s="499"/>
      <c r="AR68" s="499"/>
      <c r="AS68" s="499"/>
      <c r="AT68" s="499"/>
      <c r="AU68" s="499"/>
      <c r="AV68" s="500"/>
      <c r="AW68" s="511"/>
    </row>
    <row r="69" spans="1:49" ht="24.75" customHeight="1" thickBot="1">
      <c r="A69" s="490"/>
      <c r="B69" s="31">
        <v>2010</v>
      </c>
      <c r="C69" s="78">
        <v>2011</v>
      </c>
      <c r="D69" s="78">
        <v>2012</v>
      </c>
      <c r="E69" s="78">
        <v>2013</v>
      </c>
      <c r="F69" s="78">
        <v>2014</v>
      </c>
      <c r="G69" s="78">
        <v>2015</v>
      </c>
      <c r="H69" s="78">
        <v>2016</v>
      </c>
      <c r="I69" s="78">
        <v>2017</v>
      </c>
      <c r="J69" s="78">
        <v>2018</v>
      </c>
      <c r="K69" s="78">
        <v>2019</v>
      </c>
      <c r="L69" s="30">
        <v>2020</v>
      </c>
      <c r="M69" s="512"/>
      <c r="O69" s="455">
        <v>2010</v>
      </c>
      <c r="P69" s="360">
        <v>2015</v>
      </c>
      <c r="Q69" s="408">
        <v>2019</v>
      </c>
      <c r="R69" s="302">
        <v>2020</v>
      </c>
      <c r="T69" s="51">
        <v>2010</v>
      </c>
      <c r="U69" s="78">
        <v>2011</v>
      </c>
      <c r="V69" s="78">
        <v>2012</v>
      </c>
      <c r="W69" s="78">
        <v>2013</v>
      </c>
      <c r="X69" s="78">
        <v>2014</v>
      </c>
      <c r="Y69" s="78">
        <v>2015</v>
      </c>
      <c r="Z69" s="78">
        <v>2016</v>
      </c>
      <c r="AA69" s="78">
        <v>2017</v>
      </c>
      <c r="AB69" s="78">
        <v>2018</v>
      </c>
      <c r="AC69" s="78">
        <v>2019</v>
      </c>
      <c r="AD69" s="29">
        <v>2020</v>
      </c>
      <c r="AE69" s="512"/>
      <c r="AG69" s="455">
        <v>2010</v>
      </c>
      <c r="AH69" s="360">
        <v>2015</v>
      </c>
      <c r="AI69" s="408">
        <v>2019</v>
      </c>
      <c r="AJ69" s="302">
        <v>2020</v>
      </c>
      <c r="AL69" s="51">
        <v>2010</v>
      </c>
      <c r="AM69" s="70">
        <v>2011</v>
      </c>
      <c r="AN69" s="70">
        <v>2012</v>
      </c>
      <c r="AO69" s="70">
        <v>2013</v>
      </c>
      <c r="AP69" s="70">
        <v>2014</v>
      </c>
      <c r="AQ69" s="70">
        <v>2015</v>
      </c>
      <c r="AR69" s="70">
        <v>2016</v>
      </c>
      <c r="AS69" s="70">
        <v>2017</v>
      </c>
      <c r="AT69" s="70">
        <v>2018</v>
      </c>
      <c r="AU69" s="70">
        <v>2019</v>
      </c>
      <c r="AV69" s="29">
        <v>2020</v>
      </c>
      <c r="AW69" s="512"/>
    </row>
    <row r="70" spans="1:49" ht="20.100000000000001" customHeight="1">
      <c r="A70" s="88" t="s">
        <v>133</v>
      </c>
      <c r="B70" s="89">
        <v>38768.910000000003</v>
      </c>
      <c r="C70" s="60">
        <v>38584.019999999997</v>
      </c>
      <c r="D70" s="60">
        <v>41028.050000000003</v>
      </c>
      <c r="E70" s="60">
        <v>43541.4</v>
      </c>
      <c r="F70" s="60">
        <v>45963.73</v>
      </c>
      <c r="G70" s="60">
        <v>51463.51</v>
      </c>
      <c r="H70" s="60">
        <v>52954.55</v>
      </c>
      <c r="I70" s="60">
        <v>51086.95</v>
      </c>
      <c r="J70" s="60">
        <v>51475.06</v>
      </c>
      <c r="K70" s="60">
        <v>54317.22</v>
      </c>
      <c r="L70" s="80">
        <v>60503.61</v>
      </c>
      <c r="M70" s="42">
        <f t="shared" ref="M70:M98" si="45">(L70-K70)/K70</f>
        <v>0.11389371547365641</v>
      </c>
      <c r="O70" s="361">
        <f>B70/$B$98</f>
        <v>0.47770124731955493</v>
      </c>
      <c r="P70" s="362">
        <f>G70/$G$98</f>
        <v>0.44814350969442635</v>
      </c>
      <c r="Q70" s="362">
        <f>K70/$K$98</f>
        <v>0.40088784374552328</v>
      </c>
      <c r="R70" s="363">
        <f>L70/$L$98</f>
        <v>0.35785863309943977</v>
      </c>
      <c r="T70" s="97">
        <v>8405.134</v>
      </c>
      <c r="U70" s="60">
        <v>7879.72</v>
      </c>
      <c r="V70" s="60">
        <v>9003.8019999999997</v>
      </c>
      <c r="W70" s="60">
        <v>9407.6869999999999</v>
      </c>
      <c r="X70" s="60">
        <v>10029.311</v>
      </c>
      <c r="Y70" s="60">
        <v>13065.567999999999</v>
      </c>
      <c r="Z70" s="60">
        <v>13698.439</v>
      </c>
      <c r="AA70" s="60">
        <v>13439.177</v>
      </c>
      <c r="AB70" s="60">
        <v>13361.38</v>
      </c>
      <c r="AC70" s="60">
        <v>14594.914000000001</v>
      </c>
      <c r="AD70" s="38">
        <v>16345.102000000001</v>
      </c>
      <c r="AE70" s="42">
        <f t="shared" ref="AE70:AE98" si="46">(AD70-AC70)/AC70</f>
        <v>0.11991766446859502</v>
      </c>
      <c r="AG70" s="361">
        <f>T70/$T$98</f>
        <v>0.44753227026279863</v>
      </c>
      <c r="AH70" s="362">
        <f>Y70/$Y$98</f>
        <v>0.44901415864126687</v>
      </c>
      <c r="AI70" s="362">
        <f>AC70/$AC$98</f>
        <v>0.41141030875433293</v>
      </c>
      <c r="AJ70" s="363">
        <f>AD70/$AD$98</f>
        <v>0.38278331262522475</v>
      </c>
      <c r="AL70" s="109">
        <f t="shared" ref="AL70:AV93" si="47">(T70/B70)*10</f>
        <v>2.1680088503906867</v>
      </c>
      <c r="AM70" s="73">
        <f t="shared" si="47"/>
        <v>2.0422236977899146</v>
      </c>
      <c r="AN70" s="73">
        <f t="shared" si="47"/>
        <v>2.1945478763918831</v>
      </c>
      <c r="AO70" s="73">
        <f t="shared" si="47"/>
        <v>2.1606303426164524</v>
      </c>
      <c r="AP70" s="73">
        <f t="shared" si="47"/>
        <v>2.1820054638733626</v>
      </c>
      <c r="AQ70" s="73">
        <f t="shared" si="47"/>
        <v>2.5388023475274029</v>
      </c>
      <c r="AR70" s="73">
        <f t="shared" si="47"/>
        <v>2.5868294603579862</v>
      </c>
      <c r="AS70" s="73">
        <f t="shared" si="47"/>
        <v>2.6306477485933302</v>
      </c>
      <c r="AT70" s="73">
        <f t="shared" si="47"/>
        <v>2.5956997427492068</v>
      </c>
      <c r="AU70" s="73">
        <f t="shared" si="47"/>
        <v>2.6869773526701106</v>
      </c>
      <c r="AV70" s="110">
        <f t="shared" si="47"/>
        <v>2.7015085546135182</v>
      </c>
      <c r="AW70" s="42">
        <f>(AV70-AU70)/AU70</f>
        <v>5.4080105770030543E-3</v>
      </c>
    </row>
    <row r="71" spans="1:49" ht="20.100000000000001" customHeight="1">
      <c r="A71" s="88" t="s">
        <v>134</v>
      </c>
      <c r="B71" s="90">
        <v>9330.94</v>
      </c>
      <c r="C71" s="61">
        <v>9613.11</v>
      </c>
      <c r="D71" s="61">
        <v>11392.33</v>
      </c>
      <c r="E71" s="61">
        <v>11795.03</v>
      </c>
      <c r="F71" s="61">
        <v>14230.09</v>
      </c>
      <c r="G71" s="61">
        <v>14173.23</v>
      </c>
      <c r="H71" s="61">
        <v>13873.77</v>
      </c>
      <c r="I71" s="61">
        <v>21825.599999999999</v>
      </c>
      <c r="J71" s="61">
        <v>26943.97</v>
      </c>
      <c r="K71" s="61">
        <v>29431.61</v>
      </c>
      <c r="L71" s="82">
        <v>35099.99</v>
      </c>
      <c r="M71" s="42">
        <f t="shared" si="45"/>
        <v>0.19259496847097379</v>
      </c>
      <c r="O71" s="361">
        <f t="shared" ref="O71:O97" si="48">B71/$B$98</f>
        <v>0.1149736135646818</v>
      </c>
      <c r="P71" s="362">
        <f t="shared" ref="P71:P97" si="49">G71/$G$98</f>
        <v>0.12342028431225026</v>
      </c>
      <c r="Q71" s="362">
        <f t="shared" ref="Q71:Q97" si="50">K71/$K$98</f>
        <v>0.21721978169831188</v>
      </c>
      <c r="R71" s="363">
        <f t="shared" ref="R71:R97" si="51">L71/$L$98</f>
        <v>0.20760471058179841</v>
      </c>
      <c r="T71" s="97">
        <v>1919.32</v>
      </c>
      <c r="U71" s="61">
        <v>1945.2629999999999</v>
      </c>
      <c r="V71" s="61">
        <v>2362.9250000000002</v>
      </c>
      <c r="W71" s="61">
        <v>2526.277</v>
      </c>
      <c r="X71" s="61">
        <v>3141.38</v>
      </c>
      <c r="Y71" s="61">
        <v>3092.76</v>
      </c>
      <c r="Z71" s="61">
        <v>2982.1959999999999</v>
      </c>
      <c r="AA71" s="61">
        <v>4689.4129999999996</v>
      </c>
      <c r="AB71" s="61">
        <v>5957.1710000000003</v>
      </c>
      <c r="AC71" s="61">
        <v>6530.0140000000001</v>
      </c>
      <c r="AD71" s="38">
        <v>7506.9480000000003</v>
      </c>
      <c r="AE71" s="42">
        <f t="shared" si="46"/>
        <v>0.14960672366092939</v>
      </c>
      <c r="AG71" s="361">
        <f t="shared" ref="AG71:AG97" si="52">T71/$T$98</f>
        <v>0.10219440129815832</v>
      </c>
      <c r="AH71" s="362">
        <f t="shared" ref="AH71:AH97" si="53">Y71/$Y$98</f>
        <v>0.10628646449043506</v>
      </c>
      <c r="AI71" s="362">
        <f t="shared" ref="AI71:AI97" si="54">AC71/$AC$98</f>
        <v>0.18407200452911998</v>
      </c>
      <c r="AJ71" s="363">
        <f t="shared" ref="AJ71:AJ97" si="55">AD71/$AD$98</f>
        <v>0.17580400679942565</v>
      </c>
      <c r="AL71" s="52">
        <f t="shared" si="47"/>
        <v>2.0569417443473004</v>
      </c>
      <c r="AM71" s="74">
        <f t="shared" si="47"/>
        <v>2.0235522115111548</v>
      </c>
      <c r="AN71" s="74">
        <f t="shared" si="47"/>
        <v>2.0741367218119562</v>
      </c>
      <c r="AO71" s="74">
        <f t="shared" si="47"/>
        <v>2.1418148152230216</v>
      </c>
      <c r="AP71" s="74">
        <f t="shared" si="47"/>
        <v>2.2075615825339123</v>
      </c>
      <c r="AQ71" s="74">
        <f t="shared" si="47"/>
        <v>2.1821137454200632</v>
      </c>
      <c r="AR71" s="74">
        <f t="shared" si="47"/>
        <v>2.1495210025825711</v>
      </c>
      <c r="AS71" s="74">
        <f t="shared" si="47"/>
        <v>2.148583773183784</v>
      </c>
      <c r="AT71" s="74">
        <f t="shared" si="47"/>
        <v>2.2109477556573882</v>
      </c>
      <c r="AU71" s="74">
        <f t="shared" si="47"/>
        <v>2.2187077091603209</v>
      </c>
      <c r="AV71" s="111">
        <f t="shared" si="47"/>
        <v>2.1387322332570466</v>
      </c>
      <c r="AW71" s="42">
        <f t="shared" ref="AW71:AW98" si="56">(AV71-AU71)/AU71</f>
        <v>-3.6045971974172884E-2</v>
      </c>
    </row>
    <row r="72" spans="1:49" ht="20.100000000000001" customHeight="1">
      <c r="A72" s="88" t="s">
        <v>132</v>
      </c>
      <c r="B72" s="90"/>
      <c r="C72" s="61"/>
      <c r="D72" s="61"/>
      <c r="E72" s="61"/>
      <c r="F72" s="61"/>
      <c r="G72" s="61"/>
      <c r="H72" s="61"/>
      <c r="I72" s="61"/>
      <c r="J72" s="61"/>
      <c r="K72" s="61"/>
      <c r="L72" s="82">
        <v>21666.37</v>
      </c>
      <c r="M72" s="42" t="e">
        <f t="shared" si="45"/>
        <v>#DIV/0!</v>
      </c>
      <c r="O72" s="361">
        <f t="shared" si="48"/>
        <v>0</v>
      </c>
      <c r="P72" s="362">
        <f t="shared" si="49"/>
        <v>0</v>
      </c>
      <c r="Q72" s="362">
        <f t="shared" si="50"/>
        <v>0</v>
      </c>
      <c r="R72" s="363">
        <f t="shared" si="51"/>
        <v>0.12814933774078452</v>
      </c>
      <c r="T72" s="97"/>
      <c r="U72" s="61"/>
      <c r="V72" s="61"/>
      <c r="W72" s="61"/>
      <c r="X72" s="61"/>
      <c r="Y72" s="61"/>
      <c r="Z72" s="61"/>
      <c r="AA72" s="61"/>
      <c r="AB72" s="61"/>
      <c r="AC72" s="61"/>
      <c r="AD72" s="38">
        <v>4896.7039999999997</v>
      </c>
      <c r="AE72" s="42" t="e">
        <f t="shared" si="46"/>
        <v>#DIV/0!</v>
      </c>
      <c r="AG72" s="361">
        <f t="shared" si="52"/>
        <v>0</v>
      </c>
      <c r="AH72" s="362">
        <f t="shared" si="53"/>
        <v>0</v>
      </c>
      <c r="AI72" s="362">
        <f t="shared" si="54"/>
        <v>0</v>
      </c>
      <c r="AJ72" s="363">
        <f t="shared" si="55"/>
        <v>0.11467512274106263</v>
      </c>
      <c r="AL72" s="52"/>
      <c r="AM72" s="74"/>
      <c r="AN72" s="74"/>
      <c r="AO72" s="74"/>
      <c r="AP72" s="74"/>
      <c r="AQ72" s="74"/>
      <c r="AR72" s="74"/>
      <c r="AS72" s="74"/>
      <c r="AT72" s="74"/>
      <c r="AU72" s="74"/>
      <c r="AV72" s="111">
        <f t="shared" ref="AV72:AV73" si="57">(AD72/L72)*10</f>
        <v>2.2600481760442563</v>
      </c>
      <c r="AW72" s="42"/>
    </row>
    <row r="73" spans="1:49" ht="20.100000000000001" customHeight="1">
      <c r="A73" s="88" t="s">
        <v>135</v>
      </c>
      <c r="B73" s="90">
        <v>9553.48</v>
      </c>
      <c r="C73" s="61">
        <v>9950.1</v>
      </c>
      <c r="D73" s="61">
        <v>10915.13</v>
      </c>
      <c r="E73" s="61">
        <v>11865.83</v>
      </c>
      <c r="F73" s="61">
        <v>12341.24</v>
      </c>
      <c r="G73" s="61">
        <v>13224.96</v>
      </c>
      <c r="H73" s="61">
        <v>14697.85</v>
      </c>
      <c r="I73" s="61">
        <v>13179.09</v>
      </c>
      <c r="J73" s="61">
        <v>15024.72</v>
      </c>
      <c r="K73" s="61">
        <v>14889.82</v>
      </c>
      <c r="L73" s="82">
        <v>15644.46</v>
      </c>
      <c r="M73" s="42">
        <f t="shared" si="45"/>
        <v>5.0681606627883978E-2</v>
      </c>
      <c r="O73" s="361">
        <f t="shared" si="48"/>
        <v>0.11771569828097879</v>
      </c>
      <c r="P73" s="362">
        <f t="shared" si="49"/>
        <v>0.11516276270251291</v>
      </c>
      <c r="Q73" s="362">
        <f t="shared" si="50"/>
        <v>0.1098942072801032</v>
      </c>
      <c r="R73" s="363">
        <f t="shared" si="51"/>
        <v>9.2531752587636684E-2</v>
      </c>
      <c r="T73" s="97">
        <v>2618.2049999999999</v>
      </c>
      <c r="U73" s="61">
        <v>2762.4090000000001</v>
      </c>
      <c r="V73" s="61">
        <v>3217.4859999999999</v>
      </c>
      <c r="W73" s="61">
        <v>3366.6709999999998</v>
      </c>
      <c r="X73" s="61">
        <v>3316.2350000000001</v>
      </c>
      <c r="Y73" s="61">
        <v>3775.8490000000002</v>
      </c>
      <c r="Z73" s="61">
        <v>4149.8239999999996</v>
      </c>
      <c r="AA73" s="61">
        <v>3939.9540000000002</v>
      </c>
      <c r="AB73" s="61">
        <v>4456.259</v>
      </c>
      <c r="AC73" s="61">
        <v>4579.59</v>
      </c>
      <c r="AD73" s="38">
        <v>4648.9750000000004</v>
      </c>
      <c r="AE73" s="42">
        <f t="shared" si="46"/>
        <v>1.5150919623809166E-2</v>
      </c>
      <c r="AG73" s="361">
        <f t="shared" si="52"/>
        <v>0.13940660882544056</v>
      </c>
      <c r="AH73" s="362">
        <f t="shared" si="53"/>
        <v>0.12976165000185749</v>
      </c>
      <c r="AI73" s="362">
        <f t="shared" si="54"/>
        <v>0.12909226706428387</v>
      </c>
      <c r="AJ73" s="363">
        <f t="shared" si="55"/>
        <v>0.10887359716763188</v>
      </c>
      <c r="AL73" s="52">
        <f t="shared" ref="AL73" si="58">(T73/B73)*10</f>
        <v>2.7405772556178483</v>
      </c>
      <c r="AM73" s="74">
        <f t="shared" ref="AM73" si="59">(U73/C73)*10</f>
        <v>2.7762625501251241</v>
      </c>
      <c r="AN73" s="74">
        <f t="shared" ref="AN73" si="60">(V73/D73)*10</f>
        <v>2.947730352272488</v>
      </c>
      <c r="AO73" s="74">
        <f t="shared" ref="AO73" si="61">(W73/E73)*10</f>
        <v>2.8372823477160889</v>
      </c>
      <c r="AP73" s="74">
        <f t="shared" ref="AP73" si="62">(X73/F73)*10</f>
        <v>2.6871165296193897</v>
      </c>
      <c r="AQ73" s="74">
        <f t="shared" ref="AQ73" si="63">(Y73/G73)*10</f>
        <v>2.8550929454607048</v>
      </c>
      <c r="AR73" s="74">
        <f t="shared" ref="AR73" si="64">(Z73/H73)*10</f>
        <v>2.8234224733549462</v>
      </c>
      <c r="AS73" s="74">
        <f t="shared" ref="AS73" si="65">(AA73/I73)*10</f>
        <v>2.9895493543180902</v>
      </c>
      <c r="AT73" s="74">
        <f t="shared" ref="AT73" si="66">(AB73/J73)*10</f>
        <v>2.965951445351394</v>
      </c>
      <c r="AU73" s="74">
        <f t="shared" ref="AU73" si="67">(AC73/K73)*10</f>
        <v>3.0756516868571953</v>
      </c>
      <c r="AV73" s="111">
        <f t="shared" si="57"/>
        <v>2.9716429969458842</v>
      </c>
      <c r="AW73" s="42">
        <f t="shared" si="56"/>
        <v>-3.3816797381757704E-2</v>
      </c>
    </row>
    <row r="74" spans="1:49" ht="20.100000000000001" customHeight="1">
      <c r="A74" s="88" t="s">
        <v>139</v>
      </c>
      <c r="B74" s="90">
        <v>6993.34</v>
      </c>
      <c r="C74" s="61">
        <v>7622.09</v>
      </c>
      <c r="D74" s="61">
        <v>10025.969999999999</v>
      </c>
      <c r="E74" s="61">
        <v>10022.290000000001</v>
      </c>
      <c r="F74" s="61">
        <v>9632.06</v>
      </c>
      <c r="G74" s="61">
        <v>9779.81</v>
      </c>
      <c r="H74" s="61">
        <v>8787.7199999999993</v>
      </c>
      <c r="I74" s="61">
        <v>8664.5300000000007</v>
      </c>
      <c r="J74" s="61">
        <v>8690.5</v>
      </c>
      <c r="K74" s="61">
        <v>7839.9</v>
      </c>
      <c r="L74" s="82">
        <v>9102.16</v>
      </c>
      <c r="M74" s="42">
        <f t="shared" si="45"/>
        <v>0.16100460465056957</v>
      </c>
      <c r="O74" s="361">
        <f t="shared" si="48"/>
        <v>8.6170264805735738E-2</v>
      </c>
      <c r="P74" s="362">
        <f t="shared" si="49"/>
        <v>8.5162445731833056E-2</v>
      </c>
      <c r="Q74" s="362">
        <f t="shared" si="50"/>
        <v>5.7862324437453309E-2</v>
      </c>
      <c r="R74" s="363">
        <f t="shared" si="51"/>
        <v>5.3836234496625848E-2</v>
      </c>
      <c r="T74" s="97">
        <v>1653.702</v>
      </c>
      <c r="U74" s="61">
        <v>1830.434</v>
      </c>
      <c r="V74" s="61">
        <v>2228.4499999999998</v>
      </c>
      <c r="W74" s="61">
        <v>2369.1480000000001</v>
      </c>
      <c r="X74" s="61">
        <v>2356.0340000000001</v>
      </c>
      <c r="Y74" s="61">
        <v>2412.3119999999999</v>
      </c>
      <c r="Z74" s="61">
        <v>2212.9670000000001</v>
      </c>
      <c r="AA74" s="61">
        <v>2255.6509999999998</v>
      </c>
      <c r="AB74" s="61">
        <v>2207.1329999999998</v>
      </c>
      <c r="AC74" s="61">
        <v>2118.6010000000001</v>
      </c>
      <c r="AD74" s="38">
        <v>2396.8209999999999</v>
      </c>
      <c r="AE74" s="42">
        <f t="shared" si="46"/>
        <v>0.13132250952397351</v>
      </c>
      <c r="AG74" s="361">
        <f t="shared" si="52"/>
        <v>8.805154211677417E-2</v>
      </c>
      <c r="AH74" s="362">
        <f t="shared" si="53"/>
        <v>8.2902040160843501E-2</v>
      </c>
      <c r="AI74" s="362">
        <f t="shared" si="54"/>
        <v>5.97204129834022E-2</v>
      </c>
      <c r="AJ74" s="363">
        <f t="shared" si="55"/>
        <v>5.6130765176607873E-2</v>
      </c>
      <c r="AL74" s="52">
        <f t="shared" si="47"/>
        <v>2.3646812538786901</v>
      </c>
      <c r="AM74" s="74">
        <f t="shared" si="47"/>
        <v>2.4014856817487065</v>
      </c>
      <c r="AN74" s="74">
        <f t="shared" si="47"/>
        <v>2.2226777059975245</v>
      </c>
      <c r="AO74" s="74">
        <f t="shared" si="47"/>
        <v>2.3638789139009146</v>
      </c>
      <c r="AP74" s="74">
        <f t="shared" si="47"/>
        <v>2.4460333511211516</v>
      </c>
      <c r="AQ74" s="74">
        <f t="shared" si="47"/>
        <v>2.466624607226521</v>
      </c>
      <c r="AR74" s="74">
        <f t="shared" si="47"/>
        <v>2.5182493297465101</v>
      </c>
      <c r="AS74" s="74">
        <f t="shared" si="47"/>
        <v>2.6033160483026774</v>
      </c>
      <c r="AT74" s="74">
        <f t="shared" si="47"/>
        <v>2.5397077268281452</v>
      </c>
      <c r="AU74" s="74">
        <f t="shared" si="47"/>
        <v>2.7023316623936533</v>
      </c>
      <c r="AV74" s="111">
        <f t="shared" si="47"/>
        <v>2.6332441969818152</v>
      </c>
      <c r="AW74" s="42">
        <f t="shared" si="56"/>
        <v>-2.5565872010929348E-2</v>
      </c>
    </row>
    <row r="75" spans="1:49" ht="20.100000000000001" customHeight="1">
      <c r="A75" s="88" t="s">
        <v>151</v>
      </c>
      <c r="B75" s="90">
        <v>1166.1099999999999</v>
      </c>
      <c r="C75" s="61">
        <v>1078.95</v>
      </c>
      <c r="D75" s="61">
        <v>1375.63</v>
      </c>
      <c r="E75" s="61">
        <v>1795.52</v>
      </c>
      <c r="F75" s="61">
        <v>1707.02</v>
      </c>
      <c r="G75" s="61">
        <v>2460.23</v>
      </c>
      <c r="H75" s="61">
        <v>2726.48</v>
      </c>
      <c r="I75" s="61">
        <v>3156.64</v>
      </c>
      <c r="J75" s="61">
        <v>3200.08</v>
      </c>
      <c r="K75" s="61">
        <v>3645.74</v>
      </c>
      <c r="L75" s="82">
        <v>4166.1099999999997</v>
      </c>
      <c r="M75" s="42">
        <f t="shared" si="45"/>
        <v>0.14273371112586195</v>
      </c>
      <c r="O75" s="361">
        <f t="shared" si="48"/>
        <v>1.4368528842100697E-2</v>
      </c>
      <c r="P75" s="362">
        <f t="shared" si="49"/>
        <v>2.1423647684651097E-2</v>
      </c>
      <c r="Q75" s="362">
        <f t="shared" si="50"/>
        <v>2.690735732529765E-2</v>
      </c>
      <c r="R75" s="363">
        <f t="shared" si="51"/>
        <v>2.464114835365868E-2</v>
      </c>
      <c r="T75" s="97">
        <v>271.42200000000003</v>
      </c>
      <c r="U75" s="61">
        <v>251.71799999999999</v>
      </c>
      <c r="V75" s="61">
        <v>336.274</v>
      </c>
      <c r="W75" s="61">
        <v>422.053</v>
      </c>
      <c r="X75" s="61">
        <v>398.11200000000002</v>
      </c>
      <c r="Y75" s="61">
        <v>596.74099999999999</v>
      </c>
      <c r="Z75" s="61">
        <v>726.28599999999994</v>
      </c>
      <c r="AA75" s="61">
        <v>822.42399999999998</v>
      </c>
      <c r="AB75" s="61">
        <v>895.71600000000001</v>
      </c>
      <c r="AC75" s="61">
        <v>929.96699999999998</v>
      </c>
      <c r="AD75" s="38">
        <v>1068.4449999999999</v>
      </c>
      <c r="AE75" s="42">
        <f t="shared" si="46"/>
        <v>0.14890635904284771</v>
      </c>
      <c r="AG75" s="361">
        <f t="shared" si="52"/>
        <v>1.4451893790065612E-2</v>
      </c>
      <c r="AH75" s="362">
        <f t="shared" si="53"/>
        <v>2.0507731316522039E-2</v>
      </c>
      <c r="AI75" s="362">
        <f t="shared" si="54"/>
        <v>2.6214475165892769E-2</v>
      </c>
      <c r="AJ75" s="363">
        <f t="shared" si="55"/>
        <v>2.5021741464682092E-2</v>
      </c>
      <c r="AL75" s="52">
        <f t="shared" si="47"/>
        <v>2.3275848762123648</v>
      </c>
      <c r="AM75" s="74">
        <f t="shared" si="47"/>
        <v>2.3329904073404699</v>
      </c>
      <c r="AN75" s="74">
        <f t="shared" si="47"/>
        <v>2.4445090613028211</v>
      </c>
      <c r="AO75" s="74">
        <f t="shared" si="47"/>
        <v>2.3505892443414722</v>
      </c>
      <c r="AP75" s="74">
        <f t="shared" si="47"/>
        <v>2.3322046607538285</v>
      </c>
      <c r="AQ75" s="74">
        <f t="shared" si="47"/>
        <v>2.4255496437324964</v>
      </c>
      <c r="AR75" s="74">
        <f t="shared" si="47"/>
        <v>2.6638229512044829</v>
      </c>
      <c r="AS75" s="74">
        <f t="shared" si="47"/>
        <v>2.6053778701404022</v>
      </c>
      <c r="AT75" s="74">
        <f t="shared" si="47"/>
        <v>2.7990425239369014</v>
      </c>
      <c r="AU75" s="74">
        <f t="shared" si="47"/>
        <v>2.5508319298688331</v>
      </c>
      <c r="AV75" s="111">
        <f t="shared" si="47"/>
        <v>2.5646106319804325</v>
      </c>
      <c r="AW75" s="42">
        <f t="shared" si="56"/>
        <v>5.4016503205320506E-3</v>
      </c>
    </row>
    <row r="76" spans="1:49" ht="20.100000000000001" customHeight="1">
      <c r="A76" s="88" t="s">
        <v>149</v>
      </c>
      <c r="B76" s="90"/>
      <c r="C76" s="61">
        <v>6.75</v>
      </c>
      <c r="D76" s="61">
        <v>472.05</v>
      </c>
      <c r="E76" s="61">
        <v>833.13</v>
      </c>
      <c r="F76" s="61">
        <v>841.5</v>
      </c>
      <c r="G76" s="61">
        <v>229.5</v>
      </c>
      <c r="H76" s="61">
        <v>488.25</v>
      </c>
      <c r="I76" s="61">
        <v>1742.39</v>
      </c>
      <c r="J76" s="61">
        <v>2978.79</v>
      </c>
      <c r="K76" s="61">
        <v>5125.58</v>
      </c>
      <c r="L76" s="82">
        <v>5127.1400000000003</v>
      </c>
      <c r="M76" s="42">
        <f t="shared" si="45"/>
        <v>3.0435579973396186E-4</v>
      </c>
      <c r="O76" s="361">
        <f t="shared" si="48"/>
        <v>0</v>
      </c>
      <c r="P76" s="362">
        <f t="shared" si="49"/>
        <v>1.998482720569795E-3</v>
      </c>
      <c r="Q76" s="362">
        <f t="shared" si="50"/>
        <v>3.7829305589372565E-2</v>
      </c>
      <c r="R76" s="363">
        <f t="shared" si="51"/>
        <v>3.0325319631497389E-2</v>
      </c>
      <c r="T76" s="97"/>
      <c r="U76" s="61">
        <v>2.1589999999999998</v>
      </c>
      <c r="V76" s="61">
        <v>104.46299999999999</v>
      </c>
      <c r="W76" s="61">
        <v>171.352</v>
      </c>
      <c r="X76" s="61">
        <v>148.785</v>
      </c>
      <c r="Y76" s="61">
        <v>67.811999999999998</v>
      </c>
      <c r="Z76" s="61">
        <v>143.56100000000001</v>
      </c>
      <c r="AA76" s="61">
        <v>416.57799999999997</v>
      </c>
      <c r="AB76" s="61">
        <v>680.08199999999999</v>
      </c>
      <c r="AC76" s="61">
        <v>1114.135</v>
      </c>
      <c r="AD76" s="38">
        <v>1063.7670000000001</v>
      </c>
      <c r="AE76" s="42">
        <f t="shared" si="46"/>
        <v>-4.5208165976295456E-2</v>
      </c>
      <c r="AG76" s="361">
        <f t="shared" si="52"/>
        <v>0</v>
      </c>
      <c r="AH76" s="362">
        <f t="shared" si="53"/>
        <v>2.3304419774005684E-3</v>
      </c>
      <c r="AI76" s="362">
        <f t="shared" si="54"/>
        <v>3.1405914714126355E-2</v>
      </c>
      <c r="AJ76" s="363">
        <f t="shared" si="55"/>
        <v>2.491218813571169E-2</v>
      </c>
      <c r="AL76" s="52"/>
      <c r="AM76" s="74">
        <f t="shared" si="47"/>
        <v>3.1985185185185183</v>
      </c>
      <c r="AN76" s="74">
        <f t="shared" si="47"/>
        <v>2.2129647283126785</v>
      </c>
      <c r="AO76" s="74">
        <f t="shared" si="47"/>
        <v>2.0567258411052296</v>
      </c>
      <c r="AP76" s="74">
        <f t="shared" si="47"/>
        <v>1.7680926916221034</v>
      </c>
      <c r="AQ76" s="74">
        <f t="shared" si="47"/>
        <v>2.9547712418300653</v>
      </c>
      <c r="AR76" s="74">
        <f t="shared" si="47"/>
        <v>2.9403174603174604</v>
      </c>
      <c r="AS76" s="74">
        <f t="shared" si="47"/>
        <v>2.3908424635127608</v>
      </c>
      <c r="AT76" s="74">
        <f t="shared" si="47"/>
        <v>2.2830813853947407</v>
      </c>
      <c r="AU76" s="74">
        <f t="shared" si="47"/>
        <v>2.1736759547212219</v>
      </c>
      <c r="AV76" s="111">
        <f t="shared" si="47"/>
        <v>2.0747765810958936</v>
      </c>
      <c r="AW76" s="42">
        <f t="shared" si="56"/>
        <v>-4.5498673990720176E-2</v>
      </c>
    </row>
    <row r="77" spans="1:49" ht="20.100000000000001" customHeight="1">
      <c r="A77" s="88" t="s">
        <v>145</v>
      </c>
      <c r="B77" s="90">
        <v>1276.04</v>
      </c>
      <c r="C77" s="61">
        <v>1337.05</v>
      </c>
      <c r="D77" s="61">
        <v>1619.35</v>
      </c>
      <c r="E77" s="61">
        <v>1707.99</v>
      </c>
      <c r="F77" s="61">
        <v>1641.27</v>
      </c>
      <c r="G77" s="61">
        <v>1436.8</v>
      </c>
      <c r="H77" s="61">
        <v>1612.99</v>
      </c>
      <c r="I77" s="61">
        <v>1536.23</v>
      </c>
      <c r="J77" s="61">
        <v>1724.87</v>
      </c>
      <c r="K77" s="61">
        <v>1969.95</v>
      </c>
      <c r="L77" s="82">
        <v>1976.19</v>
      </c>
      <c r="M77" s="42">
        <f t="shared" si="45"/>
        <v>3.1675930861189416E-3</v>
      </c>
      <c r="O77" s="361">
        <f t="shared" si="48"/>
        <v>1.5723060040368553E-2</v>
      </c>
      <c r="P77" s="362">
        <f t="shared" si="49"/>
        <v>1.2511633868909286E-2</v>
      </c>
      <c r="Q77" s="362">
        <f t="shared" si="50"/>
        <v>1.4539201523687951E-2</v>
      </c>
      <c r="R77" s="363">
        <f t="shared" si="51"/>
        <v>1.1688503415660353E-2</v>
      </c>
      <c r="T77" s="97">
        <v>346.01900000000001</v>
      </c>
      <c r="U77" s="61">
        <v>358.72800000000001</v>
      </c>
      <c r="V77" s="61">
        <v>541.06899999999996</v>
      </c>
      <c r="W77" s="61">
        <v>526.077</v>
      </c>
      <c r="X77" s="61">
        <v>489.42700000000002</v>
      </c>
      <c r="Y77" s="61">
        <v>457.1</v>
      </c>
      <c r="Z77" s="61">
        <v>579.04499999999996</v>
      </c>
      <c r="AA77" s="61">
        <v>624.63199999999995</v>
      </c>
      <c r="AB77" s="61">
        <v>700.92</v>
      </c>
      <c r="AC77" s="61">
        <v>904.79399999999998</v>
      </c>
      <c r="AD77" s="38">
        <v>904.09299999999996</v>
      </c>
      <c r="AE77" s="42">
        <f t="shared" si="46"/>
        <v>-7.7476199002206227E-4</v>
      </c>
      <c r="AG77" s="361">
        <f t="shared" si="52"/>
        <v>1.8423819135312217E-2</v>
      </c>
      <c r="AH77" s="362">
        <f t="shared" si="53"/>
        <v>1.5708798263873648E-2</v>
      </c>
      <c r="AI77" s="362">
        <f t="shared" si="54"/>
        <v>2.5504883338063375E-2</v>
      </c>
      <c r="AJ77" s="363">
        <f t="shared" si="55"/>
        <v>2.1172808432842895E-2</v>
      </c>
      <c r="AL77" s="52">
        <f t="shared" si="47"/>
        <v>2.7116626438042695</v>
      </c>
      <c r="AM77" s="74">
        <f t="shared" si="47"/>
        <v>2.682981189933062</v>
      </c>
      <c r="AN77" s="74">
        <f t="shared" si="47"/>
        <v>3.3412727328866518</v>
      </c>
      <c r="AO77" s="74">
        <f t="shared" si="47"/>
        <v>3.0800941457502677</v>
      </c>
      <c r="AP77" s="74">
        <f t="shared" si="47"/>
        <v>2.982001742553023</v>
      </c>
      <c r="AQ77" s="74">
        <f t="shared" si="47"/>
        <v>3.1813752783964366</v>
      </c>
      <c r="AR77" s="74">
        <f t="shared" si="47"/>
        <v>3.5898858641405091</v>
      </c>
      <c r="AS77" s="74">
        <f t="shared" si="47"/>
        <v>4.0660057413277952</v>
      </c>
      <c r="AT77" s="74">
        <f t="shared" si="47"/>
        <v>4.0636105909430862</v>
      </c>
      <c r="AU77" s="74">
        <f t="shared" si="47"/>
        <v>4.5929795172466301</v>
      </c>
      <c r="AV77" s="111">
        <f t="shared" si="47"/>
        <v>4.5749295361275983</v>
      </c>
      <c r="AW77" s="42">
        <f t="shared" si="56"/>
        <v>-3.929906730751602E-3</v>
      </c>
    </row>
    <row r="78" spans="1:49" ht="20.100000000000001" customHeight="1">
      <c r="A78" s="88" t="s">
        <v>172</v>
      </c>
      <c r="B78" s="90">
        <v>871.2</v>
      </c>
      <c r="C78" s="61">
        <v>1184.5</v>
      </c>
      <c r="D78" s="61">
        <v>922.59</v>
      </c>
      <c r="E78" s="61">
        <v>1708.93</v>
      </c>
      <c r="F78" s="61">
        <v>2154.0300000000002</v>
      </c>
      <c r="G78" s="61">
        <v>4548.83</v>
      </c>
      <c r="H78" s="61">
        <v>5173.07</v>
      </c>
      <c r="I78" s="61">
        <v>4124.55</v>
      </c>
      <c r="J78" s="61">
        <v>2867.99</v>
      </c>
      <c r="K78" s="61">
        <v>4133.2</v>
      </c>
      <c r="L78" s="82">
        <v>3503</v>
      </c>
      <c r="M78" s="42">
        <f t="shared" si="45"/>
        <v>-0.15247266040840024</v>
      </c>
      <c r="O78" s="361">
        <f t="shared" si="48"/>
        <v>1.0734718274638009E-2</v>
      </c>
      <c r="P78" s="362">
        <f t="shared" si="49"/>
        <v>3.9611146639692812E-2</v>
      </c>
      <c r="Q78" s="362">
        <f t="shared" si="50"/>
        <v>3.0505052279350763E-2</v>
      </c>
      <c r="R78" s="363">
        <f t="shared" si="51"/>
        <v>2.0719074312216038E-2</v>
      </c>
      <c r="T78" s="97">
        <v>214.24600000000001</v>
      </c>
      <c r="U78" s="61">
        <v>289.21600000000001</v>
      </c>
      <c r="V78" s="61">
        <v>234.41800000000001</v>
      </c>
      <c r="W78" s="61">
        <v>424.12700000000001</v>
      </c>
      <c r="X78" s="61">
        <v>539.11800000000005</v>
      </c>
      <c r="Y78" s="61">
        <v>1107.6579999999999</v>
      </c>
      <c r="Z78" s="61">
        <v>1137.4280000000001</v>
      </c>
      <c r="AA78" s="61">
        <v>999.74800000000005</v>
      </c>
      <c r="AB78" s="61">
        <v>633.09799999999996</v>
      </c>
      <c r="AC78" s="61">
        <v>894.56200000000001</v>
      </c>
      <c r="AD78" s="38">
        <v>742.25</v>
      </c>
      <c r="AE78" s="42">
        <f t="shared" si="46"/>
        <v>-0.17026433047681436</v>
      </c>
      <c r="AG78" s="361">
        <f t="shared" si="52"/>
        <v>1.140755147683827E-2</v>
      </c>
      <c r="AH78" s="362">
        <f t="shared" si="53"/>
        <v>3.8066016336394129E-2</v>
      </c>
      <c r="AI78" s="362">
        <f t="shared" si="54"/>
        <v>2.521645750155798E-2</v>
      </c>
      <c r="AJ78" s="363">
        <f t="shared" si="55"/>
        <v>1.7382633268123567E-2</v>
      </c>
      <c r="AL78" s="52">
        <f t="shared" si="47"/>
        <v>2.4592056932966027</v>
      </c>
      <c r="AM78" s="74">
        <f t="shared" si="47"/>
        <v>2.4416715913887717</v>
      </c>
      <c r="AN78" s="74">
        <f t="shared" si="47"/>
        <v>2.5408686415417465</v>
      </c>
      <c r="AO78" s="74">
        <f t="shared" si="47"/>
        <v>2.4818278103842757</v>
      </c>
      <c r="AP78" s="74">
        <f t="shared" si="47"/>
        <v>2.5028342223645912</v>
      </c>
      <c r="AQ78" s="74">
        <f t="shared" si="47"/>
        <v>2.4350393397862744</v>
      </c>
      <c r="AR78" s="74">
        <f t="shared" si="47"/>
        <v>2.1987485187712523</v>
      </c>
      <c r="AS78" s="74">
        <f t="shared" si="47"/>
        <v>2.4238959401631694</v>
      </c>
      <c r="AT78" s="74">
        <f t="shared" si="47"/>
        <v>2.2074623691156523</v>
      </c>
      <c r="AU78" s="74">
        <f t="shared" si="47"/>
        <v>2.1643327204103362</v>
      </c>
      <c r="AV78" s="111">
        <f t="shared" si="47"/>
        <v>2.1188980873536969</v>
      </c>
      <c r="AW78" s="42">
        <f t="shared" si="56"/>
        <v>-2.0992443827225118E-2</v>
      </c>
    </row>
    <row r="79" spans="1:49" ht="20.100000000000001" customHeight="1">
      <c r="A79" s="88" t="s">
        <v>170</v>
      </c>
      <c r="B79" s="90">
        <v>171.36</v>
      </c>
      <c r="C79" s="61">
        <v>231.3</v>
      </c>
      <c r="D79" s="61">
        <v>311.45</v>
      </c>
      <c r="E79" s="61">
        <v>626.64</v>
      </c>
      <c r="F79" s="61">
        <v>562.96</v>
      </c>
      <c r="G79" s="61">
        <v>497.92</v>
      </c>
      <c r="H79" s="61">
        <v>613.13</v>
      </c>
      <c r="I79" s="61">
        <v>850.95</v>
      </c>
      <c r="J79" s="61">
        <v>765.47</v>
      </c>
      <c r="K79" s="61">
        <v>1977.64</v>
      </c>
      <c r="L79" s="82">
        <v>3270.06</v>
      </c>
      <c r="M79" s="42">
        <f t="shared" si="45"/>
        <v>0.65351631237232244</v>
      </c>
      <c r="O79" s="361">
        <f t="shared" si="48"/>
        <v>2.1114569829453274E-3</v>
      </c>
      <c r="P79" s="362">
        <f t="shared" si="49"/>
        <v>4.3358802449939534E-3</v>
      </c>
      <c r="Q79" s="362">
        <f t="shared" si="50"/>
        <v>1.4595957512275052E-2</v>
      </c>
      <c r="R79" s="363">
        <f t="shared" si="51"/>
        <v>1.9341312059778813E-2</v>
      </c>
      <c r="T79" s="97">
        <v>40.920999999999999</v>
      </c>
      <c r="U79" s="61">
        <v>56.838000000000001</v>
      </c>
      <c r="V79" s="61">
        <v>75.540000000000006</v>
      </c>
      <c r="W79" s="61">
        <v>145.208</v>
      </c>
      <c r="X79" s="61">
        <v>133.38499999999999</v>
      </c>
      <c r="Y79" s="61">
        <v>110.15600000000001</v>
      </c>
      <c r="Z79" s="61">
        <v>145.78299999999999</v>
      </c>
      <c r="AA79" s="61">
        <v>203.452</v>
      </c>
      <c r="AB79" s="61">
        <v>164.56299999999999</v>
      </c>
      <c r="AC79" s="61">
        <v>407.73099999999999</v>
      </c>
      <c r="AD79" s="38">
        <v>690.42499999999995</v>
      </c>
      <c r="AE79" s="42">
        <f t="shared" si="46"/>
        <v>0.69333457598269443</v>
      </c>
      <c r="AG79" s="361">
        <f t="shared" si="52"/>
        <v>2.1788430775076259E-3</v>
      </c>
      <c r="AH79" s="362">
        <f t="shared" si="53"/>
        <v>3.7856451138815702E-3</v>
      </c>
      <c r="AI79" s="362">
        <f t="shared" si="54"/>
        <v>1.1493369306507246E-2</v>
      </c>
      <c r="AJ79" s="363">
        <f t="shared" si="55"/>
        <v>1.6168951935526053E-2</v>
      </c>
      <c r="AL79" s="52">
        <f t="shared" si="47"/>
        <v>2.3880135387488326</v>
      </c>
      <c r="AM79" s="74">
        <f t="shared" si="47"/>
        <v>2.4573281452658886</v>
      </c>
      <c r="AN79" s="74">
        <f t="shared" si="47"/>
        <v>2.4254294429282393</v>
      </c>
      <c r="AO79" s="74">
        <f t="shared" si="47"/>
        <v>2.317247542448615</v>
      </c>
      <c r="AP79" s="74">
        <f t="shared" si="47"/>
        <v>2.3693512860593997</v>
      </c>
      <c r="AQ79" s="74">
        <f t="shared" si="47"/>
        <v>2.212323264781491</v>
      </c>
      <c r="AR79" s="74">
        <f t="shared" si="47"/>
        <v>2.3776849933945492</v>
      </c>
      <c r="AS79" s="74">
        <f t="shared" si="47"/>
        <v>2.3908807803043657</v>
      </c>
      <c r="AT79" s="74">
        <f t="shared" si="47"/>
        <v>2.1498295165061987</v>
      </c>
      <c r="AU79" s="74">
        <f t="shared" si="47"/>
        <v>2.061704860338585</v>
      </c>
      <c r="AV79" s="111">
        <f t="shared" si="47"/>
        <v>2.1113526968924119</v>
      </c>
      <c r="AW79" s="42">
        <f t="shared" si="56"/>
        <v>2.4080962076052641E-2</v>
      </c>
    </row>
    <row r="80" spans="1:49" ht="20.100000000000001" customHeight="1">
      <c r="A80" s="88" t="s">
        <v>141</v>
      </c>
      <c r="B80" s="90">
        <v>7848.98</v>
      </c>
      <c r="C80" s="61">
        <v>8336.58</v>
      </c>
      <c r="D80" s="61">
        <v>9819.61</v>
      </c>
      <c r="E80" s="61">
        <v>9505.9599999999991</v>
      </c>
      <c r="F80" s="61">
        <v>10376.69</v>
      </c>
      <c r="G80" s="61">
        <v>7586.45</v>
      </c>
      <c r="H80" s="61">
        <v>4237.33</v>
      </c>
      <c r="I80" s="61">
        <v>3100.03</v>
      </c>
      <c r="J80" s="61">
        <v>4148.0600000000004</v>
      </c>
      <c r="K80" s="61">
        <v>2801.05</v>
      </c>
      <c r="L80" s="82">
        <v>1062.68</v>
      </c>
      <c r="M80" s="42">
        <f t="shared" si="45"/>
        <v>-0.62061369843451564</v>
      </c>
      <c r="O80" s="361">
        <f t="shared" si="48"/>
        <v>9.6713256477580611E-2</v>
      </c>
      <c r="P80" s="362">
        <f t="shared" si="49"/>
        <v>6.6062698193754779E-2</v>
      </c>
      <c r="Q80" s="362">
        <f t="shared" si="50"/>
        <v>2.067312897684009E-2</v>
      </c>
      <c r="R80" s="363">
        <f t="shared" si="51"/>
        <v>6.2853970568386361E-3</v>
      </c>
      <c r="T80" s="97">
        <v>1976.489</v>
      </c>
      <c r="U80" s="61">
        <v>2098.0349999999999</v>
      </c>
      <c r="V80" s="61">
        <v>2410.3490000000002</v>
      </c>
      <c r="W80" s="61">
        <v>2372.2559999999999</v>
      </c>
      <c r="X80" s="61">
        <v>2683.8809999999999</v>
      </c>
      <c r="Y80" s="61">
        <v>1853.153</v>
      </c>
      <c r="Z80" s="61">
        <v>1046.4880000000001</v>
      </c>
      <c r="AA80" s="61">
        <v>887.726</v>
      </c>
      <c r="AB80" s="61">
        <v>1091.712</v>
      </c>
      <c r="AC80" s="61">
        <v>755.41600000000005</v>
      </c>
      <c r="AD80" s="38">
        <v>289.779</v>
      </c>
      <c r="AE80" s="42">
        <f t="shared" si="46"/>
        <v>-0.6163981170639754</v>
      </c>
      <c r="AG80" s="361">
        <f t="shared" si="52"/>
        <v>0.10523837089562743</v>
      </c>
      <c r="AH80" s="362">
        <f t="shared" si="53"/>
        <v>6.3685860050519016E-2</v>
      </c>
      <c r="AI80" s="362">
        <f t="shared" si="54"/>
        <v>2.1294125460277681E-2</v>
      </c>
      <c r="AJ80" s="363">
        <f t="shared" si="55"/>
        <v>6.7862877545349668E-3</v>
      </c>
      <c r="AL80" s="52">
        <f t="shared" si="47"/>
        <v>2.5181475809595644</v>
      </c>
      <c r="AM80" s="74">
        <f t="shared" si="47"/>
        <v>2.5166615086762194</v>
      </c>
      <c r="AN80" s="74">
        <f t="shared" si="47"/>
        <v>2.4546280351256313</v>
      </c>
      <c r="AO80" s="74">
        <f t="shared" si="47"/>
        <v>2.4955459522236576</v>
      </c>
      <c r="AP80" s="74">
        <f t="shared" si="47"/>
        <v>2.586451941804178</v>
      </c>
      <c r="AQ80" s="74">
        <f t="shared" si="47"/>
        <v>2.4427143130186058</v>
      </c>
      <c r="AR80" s="74">
        <f t="shared" si="47"/>
        <v>2.4696872794896789</v>
      </c>
      <c r="AS80" s="74">
        <f t="shared" si="47"/>
        <v>2.8636045457624606</v>
      </c>
      <c r="AT80" s="74">
        <f t="shared" si="47"/>
        <v>2.6318616413455924</v>
      </c>
      <c r="AU80" s="74">
        <f t="shared" si="47"/>
        <v>2.6969029471091197</v>
      </c>
      <c r="AV80" s="111">
        <f t="shared" si="47"/>
        <v>2.7268698008807917</v>
      </c>
      <c r="AW80" s="42">
        <f t="shared" si="56"/>
        <v>1.1111580342108423E-2</v>
      </c>
    </row>
    <row r="81" spans="1:49" ht="20.100000000000001" customHeight="1">
      <c r="A81" s="88" t="s">
        <v>187</v>
      </c>
      <c r="B81" s="90">
        <v>756.9</v>
      </c>
      <c r="C81" s="61">
        <v>1241.5999999999999</v>
      </c>
      <c r="D81" s="61">
        <v>1514.83</v>
      </c>
      <c r="E81" s="61">
        <v>1231.23</v>
      </c>
      <c r="F81" s="61">
        <v>1274.6300000000001</v>
      </c>
      <c r="G81" s="61">
        <v>1534.55</v>
      </c>
      <c r="H81" s="61">
        <v>1265.56</v>
      </c>
      <c r="I81" s="61">
        <v>1095.99</v>
      </c>
      <c r="J81" s="61">
        <v>1163.3</v>
      </c>
      <c r="K81" s="61">
        <v>1534.46</v>
      </c>
      <c r="L81" s="82">
        <v>742.36</v>
      </c>
      <c r="M81" s="42">
        <f t="shared" si="45"/>
        <v>-0.51620765611355135</v>
      </c>
      <c r="O81" s="361">
        <f t="shared" si="48"/>
        <v>9.3263409803414927E-3</v>
      </c>
      <c r="P81" s="362">
        <f t="shared" si="49"/>
        <v>1.3362839472114941E-2</v>
      </c>
      <c r="Q81" s="362">
        <f t="shared" si="50"/>
        <v>1.1325070773389279E-2</v>
      </c>
      <c r="R81" s="363">
        <f t="shared" si="51"/>
        <v>4.3908113064278333E-3</v>
      </c>
      <c r="T81" s="97">
        <v>176.249</v>
      </c>
      <c r="U81" s="61">
        <v>284.45499999999998</v>
      </c>
      <c r="V81" s="61">
        <v>348.83</v>
      </c>
      <c r="W81" s="61">
        <v>284.81099999999998</v>
      </c>
      <c r="X81" s="61">
        <v>309.39299999999997</v>
      </c>
      <c r="Y81" s="61">
        <v>349.875</v>
      </c>
      <c r="Z81" s="61">
        <v>272.10000000000002</v>
      </c>
      <c r="AA81" s="61">
        <v>257.47500000000002</v>
      </c>
      <c r="AB81" s="61">
        <v>288.43900000000002</v>
      </c>
      <c r="AC81" s="61">
        <v>368.55</v>
      </c>
      <c r="AD81" s="38">
        <v>193.244</v>
      </c>
      <c r="AE81" s="42">
        <f t="shared" si="46"/>
        <v>-0.47566408899742235</v>
      </c>
      <c r="AG81" s="361">
        <f t="shared" si="52"/>
        <v>9.3843970960543859E-3</v>
      </c>
      <c r="AH81" s="362">
        <f t="shared" si="53"/>
        <v>1.2023880535053145E-2</v>
      </c>
      <c r="AI81" s="362">
        <f t="shared" si="54"/>
        <v>1.038891145856765E-2</v>
      </c>
      <c r="AJ81" s="363">
        <f t="shared" si="55"/>
        <v>4.5255501290202369E-3</v>
      </c>
      <c r="AL81" s="52">
        <f t="shared" si="47"/>
        <v>2.3285638789800505</v>
      </c>
      <c r="AM81" s="74">
        <f t="shared" si="47"/>
        <v>2.2910357603092786</v>
      </c>
      <c r="AN81" s="74">
        <f t="shared" si="47"/>
        <v>2.3027666470825108</v>
      </c>
      <c r="AO81" s="74">
        <f t="shared" si="47"/>
        <v>2.3132233620038494</v>
      </c>
      <c r="AP81" s="74">
        <f t="shared" si="47"/>
        <v>2.4273161623373052</v>
      </c>
      <c r="AQ81" s="74">
        <f t="shared" si="47"/>
        <v>2.2799843602359</v>
      </c>
      <c r="AR81" s="74">
        <f t="shared" si="47"/>
        <v>2.1500363475457505</v>
      </c>
      <c r="AS81" s="74">
        <f t="shared" si="47"/>
        <v>2.3492458872799937</v>
      </c>
      <c r="AT81" s="74">
        <f t="shared" si="47"/>
        <v>2.4794893836499616</v>
      </c>
      <c r="AU81" s="74">
        <f t="shared" si="47"/>
        <v>2.4018221393845391</v>
      </c>
      <c r="AV81" s="111">
        <f t="shared" si="47"/>
        <v>2.6031036154965248</v>
      </c>
      <c r="AW81" s="42">
        <f t="shared" si="56"/>
        <v>8.3803655904164304E-2</v>
      </c>
    </row>
    <row r="82" spans="1:49" ht="20.100000000000001" customHeight="1">
      <c r="A82" s="88" t="s">
        <v>175</v>
      </c>
      <c r="B82" s="90">
        <v>143.37</v>
      </c>
      <c r="C82" s="61">
        <v>321.98</v>
      </c>
      <c r="D82" s="61">
        <v>168.3</v>
      </c>
      <c r="E82" s="61">
        <v>105.86</v>
      </c>
      <c r="F82" s="61">
        <v>169.17</v>
      </c>
      <c r="G82" s="61">
        <v>203.4</v>
      </c>
      <c r="H82" s="61">
        <v>236.27</v>
      </c>
      <c r="I82" s="61">
        <v>257.88</v>
      </c>
      <c r="J82" s="61">
        <v>512.05999999999995</v>
      </c>
      <c r="K82" s="61">
        <v>573.84</v>
      </c>
      <c r="L82" s="82">
        <v>651.02</v>
      </c>
      <c r="M82" s="42">
        <f t="shared" si="45"/>
        <v>0.13449742088386998</v>
      </c>
      <c r="O82" s="361">
        <f t="shared" si="48"/>
        <v>1.766570889617598E-3</v>
      </c>
      <c r="P82" s="362">
        <f t="shared" si="49"/>
        <v>1.7712042935246026E-3</v>
      </c>
      <c r="Q82" s="362">
        <f t="shared" si="50"/>
        <v>4.2352219103800066E-3</v>
      </c>
      <c r="R82" s="363">
        <f t="shared" si="51"/>
        <v>3.8505657318695079E-3</v>
      </c>
      <c r="T82" s="97">
        <v>40.204000000000001</v>
      </c>
      <c r="U82" s="61">
        <v>84.995000000000005</v>
      </c>
      <c r="V82" s="61">
        <v>44.981000000000002</v>
      </c>
      <c r="W82" s="61">
        <v>32.412999999999997</v>
      </c>
      <c r="X82" s="61">
        <v>49.112000000000002</v>
      </c>
      <c r="Y82" s="61">
        <v>59.64</v>
      </c>
      <c r="Z82" s="61">
        <v>71.927000000000007</v>
      </c>
      <c r="AA82" s="61">
        <v>77.831999999999994</v>
      </c>
      <c r="AB82" s="61">
        <v>152.6</v>
      </c>
      <c r="AC82" s="61">
        <v>171.80799999999999</v>
      </c>
      <c r="AD82" s="38">
        <v>189.13300000000001</v>
      </c>
      <c r="AE82" s="42">
        <f t="shared" si="46"/>
        <v>0.10083930899608876</v>
      </c>
      <c r="AG82" s="361">
        <f t="shared" si="52"/>
        <v>2.1406663348431513E-3</v>
      </c>
      <c r="AH82" s="362">
        <f t="shared" si="53"/>
        <v>2.0496012436172048E-3</v>
      </c>
      <c r="AI82" s="362">
        <f t="shared" si="54"/>
        <v>4.8430283540186964E-3</v>
      </c>
      <c r="AJ82" s="363">
        <f t="shared" si="55"/>
        <v>4.4292752817783965E-3</v>
      </c>
      <c r="AL82" s="52">
        <f t="shared" si="47"/>
        <v>2.8042128757759643</v>
      </c>
      <c r="AM82" s="74">
        <f t="shared" si="47"/>
        <v>2.6397602335548793</v>
      </c>
      <c r="AN82" s="74">
        <f t="shared" si="47"/>
        <v>2.6726678550207961</v>
      </c>
      <c r="AO82" s="74">
        <f t="shared" si="47"/>
        <v>3.0618741734366139</v>
      </c>
      <c r="AP82" s="74">
        <f t="shared" si="47"/>
        <v>2.9031152095525217</v>
      </c>
      <c r="AQ82" s="74">
        <f t="shared" si="47"/>
        <v>2.9321533923303833</v>
      </c>
      <c r="AR82" s="74">
        <f t="shared" si="47"/>
        <v>3.0442713844330638</v>
      </c>
      <c r="AS82" s="74">
        <f t="shared" si="47"/>
        <v>3.0181479758026986</v>
      </c>
      <c r="AT82" s="74">
        <f t="shared" si="47"/>
        <v>2.9801195172440731</v>
      </c>
      <c r="AU82" s="74">
        <f t="shared" si="47"/>
        <v>2.9940052976439424</v>
      </c>
      <c r="AV82" s="111">
        <f t="shared" si="47"/>
        <v>2.9051795643759029</v>
      </c>
      <c r="AW82" s="42">
        <f t="shared" si="56"/>
        <v>-2.9667861088268195E-2</v>
      </c>
    </row>
    <row r="83" spans="1:49" ht="20.100000000000001" customHeight="1">
      <c r="A83" s="88" t="s">
        <v>146</v>
      </c>
      <c r="B83" s="90">
        <v>117.07</v>
      </c>
      <c r="C83" s="61">
        <v>211.94</v>
      </c>
      <c r="D83" s="61">
        <v>229.04</v>
      </c>
      <c r="E83" s="61">
        <v>419.67</v>
      </c>
      <c r="F83" s="61">
        <v>512.13</v>
      </c>
      <c r="G83" s="61">
        <v>1141.94</v>
      </c>
      <c r="H83" s="61">
        <v>419.84</v>
      </c>
      <c r="I83" s="61">
        <v>964.31</v>
      </c>
      <c r="J83" s="61">
        <v>814.45</v>
      </c>
      <c r="K83" s="61">
        <v>631.63</v>
      </c>
      <c r="L83" s="82">
        <v>664.24</v>
      </c>
      <c r="M83" s="42">
        <f t="shared" si="45"/>
        <v>5.1628326710257612E-2</v>
      </c>
      <c r="O83" s="361">
        <f t="shared" si="48"/>
        <v>1.4425085725572448E-3</v>
      </c>
      <c r="P83" s="362">
        <f t="shared" si="49"/>
        <v>9.9439972022983512E-3</v>
      </c>
      <c r="Q83" s="362">
        <f t="shared" si="50"/>
        <v>4.6617405814396405E-3</v>
      </c>
      <c r="R83" s="363">
        <f t="shared" si="51"/>
        <v>3.9287576138014226E-3</v>
      </c>
      <c r="T83" s="97">
        <v>23.050999999999998</v>
      </c>
      <c r="U83" s="61">
        <v>51.168999999999997</v>
      </c>
      <c r="V83" s="61">
        <v>68.858000000000004</v>
      </c>
      <c r="W83" s="61">
        <v>106.05800000000001</v>
      </c>
      <c r="X83" s="61">
        <v>114.66</v>
      </c>
      <c r="Y83" s="61">
        <v>281.59199999999998</v>
      </c>
      <c r="Z83" s="61">
        <v>115.194</v>
      </c>
      <c r="AA83" s="61">
        <v>234.68799999999999</v>
      </c>
      <c r="AB83" s="61">
        <v>222.673</v>
      </c>
      <c r="AC83" s="61">
        <v>203.566</v>
      </c>
      <c r="AD83" s="38">
        <v>159.988</v>
      </c>
      <c r="AE83" s="42">
        <f t="shared" si="46"/>
        <v>-0.2140730770364403</v>
      </c>
      <c r="AG83" s="361">
        <f t="shared" si="52"/>
        <v>1.2273529918532852E-3</v>
      </c>
      <c r="AH83" s="362">
        <f t="shared" si="53"/>
        <v>9.6772520689580137E-3</v>
      </c>
      <c r="AI83" s="362">
        <f t="shared" si="54"/>
        <v>5.7382421651737403E-3</v>
      </c>
      <c r="AJ83" s="363">
        <f t="shared" si="55"/>
        <v>3.7467332183234127E-3</v>
      </c>
      <c r="AL83" s="52">
        <f t="shared" si="47"/>
        <v>1.9689929102246519</v>
      </c>
      <c r="AM83" s="74">
        <f t="shared" si="47"/>
        <v>2.4143153722751718</v>
      </c>
      <c r="AN83" s="74">
        <f t="shared" si="47"/>
        <v>3.0063744324135526</v>
      </c>
      <c r="AO83" s="74">
        <f t="shared" si="47"/>
        <v>2.5271761145662071</v>
      </c>
      <c r="AP83" s="74">
        <f t="shared" si="47"/>
        <v>2.2388846581922559</v>
      </c>
      <c r="AQ83" s="74">
        <f t="shared" si="47"/>
        <v>2.4659088918857379</v>
      </c>
      <c r="AR83" s="74">
        <f t="shared" si="47"/>
        <v>2.7437595274390247</v>
      </c>
      <c r="AS83" s="74">
        <f t="shared" si="47"/>
        <v>2.433740187284172</v>
      </c>
      <c r="AT83" s="74">
        <f t="shared" si="47"/>
        <v>2.7340290993922278</v>
      </c>
      <c r="AU83" s="74">
        <f t="shared" si="47"/>
        <v>3.2228678181846968</v>
      </c>
      <c r="AV83" s="111">
        <f t="shared" si="47"/>
        <v>2.4085872576177287</v>
      </c>
      <c r="AW83" s="42">
        <f t="shared" si="56"/>
        <v>-0.25265713845677273</v>
      </c>
    </row>
    <row r="84" spans="1:49" ht="20.100000000000001" customHeight="1">
      <c r="A84" s="88" t="s">
        <v>155</v>
      </c>
      <c r="B84" s="90">
        <v>358.96</v>
      </c>
      <c r="C84" s="61">
        <v>490.23</v>
      </c>
      <c r="D84" s="61">
        <v>511.82</v>
      </c>
      <c r="E84" s="61">
        <v>753.66</v>
      </c>
      <c r="F84" s="61">
        <v>526.29</v>
      </c>
      <c r="G84" s="61">
        <v>573.59</v>
      </c>
      <c r="H84" s="61">
        <v>437.19</v>
      </c>
      <c r="I84" s="61">
        <v>330.75</v>
      </c>
      <c r="J84" s="61">
        <v>272.57</v>
      </c>
      <c r="K84" s="61">
        <v>369.53</v>
      </c>
      <c r="L84" s="82">
        <v>495.1</v>
      </c>
      <c r="M84" s="42">
        <f t="shared" si="45"/>
        <v>0.33981002895570067</v>
      </c>
      <c r="O84" s="361">
        <f t="shared" si="48"/>
        <v>4.4230193662351466E-3</v>
      </c>
      <c r="P84" s="362">
        <f t="shared" si="49"/>
        <v>4.9948135237108003E-3</v>
      </c>
      <c r="Q84" s="362">
        <f t="shared" si="50"/>
        <v>2.7273134541731556E-3</v>
      </c>
      <c r="R84" s="363">
        <f t="shared" si="51"/>
        <v>2.9283510396740397E-3</v>
      </c>
      <c r="T84" s="97">
        <v>82.475999999999999</v>
      </c>
      <c r="U84" s="61">
        <v>126.062</v>
      </c>
      <c r="V84" s="61">
        <v>136.995</v>
      </c>
      <c r="W84" s="61">
        <v>196.33500000000001</v>
      </c>
      <c r="X84" s="61">
        <v>148.36000000000001</v>
      </c>
      <c r="Y84" s="61">
        <v>172.738</v>
      </c>
      <c r="Z84" s="61">
        <v>141.80199999999999</v>
      </c>
      <c r="AA84" s="61">
        <v>98.427000000000007</v>
      </c>
      <c r="AB84" s="61">
        <v>92.905000000000001</v>
      </c>
      <c r="AC84" s="61">
        <v>106.117</v>
      </c>
      <c r="AD84" s="38">
        <v>144.99</v>
      </c>
      <c r="AE84" s="42">
        <f t="shared" si="46"/>
        <v>0.36632207846056714</v>
      </c>
      <c r="AG84" s="361">
        <f t="shared" si="52"/>
        <v>4.3914435536892785E-3</v>
      </c>
      <c r="AH84" s="362">
        <f t="shared" si="53"/>
        <v>5.936351770958229E-3</v>
      </c>
      <c r="AI84" s="362">
        <f t="shared" si="54"/>
        <v>2.9912905094256498E-3</v>
      </c>
      <c r="AJ84" s="363">
        <f t="shared" si="55"/>
        <v>3.395497470589742E-3</v>
      </c>
      <c r="AL84" s="52">
        <f t="shared" si="47"/>
        <v>2.297637619790506</v>
      </c>
      <c r="AM84" s="74">
        <f t="shared" si="47"/>
        <v>2.5714868531097643</v>
      </c>
      <c r="AN84" s="74">
        <f t="shared" si="47"/>
        <v>2.6766245945840335</v>
      </c>
      <c r="AO84" s="74">
        <f t="shared" si="47"/>
        <v>2.6050871745880104</v>
      </c>
      <c r="AP84" s="74">
        <f t="shared" si="47"/>
        <v>2.8189781299283667</v>
      </c>
      <c r="AQ84" s="74">
        <f t="shared" si="47"/>
        <v>3.0115239108073713</v>
      </c>
      <c r="AR84" s="74">
        <f t="shared" si="47"/>
        <v>3.2434868135135755</v>
      </c>
      <c r="AS84" s="74">
        <f t="shared" si="47"/>
        <v>2.9758730158730162</v>
      </c>
      <c r="AT84" s="74">
        <f t="shared" si="47"/>
        <v>3.4084822247496054</v>
      </c>
      <c r="AU84" s="74">
        <f t="shared" si="47"/>
        <v>2.8716748301897006</v>
      </c>
      <c r="AV84" s="111">
        <f t="shared" si="47"/>
        <v>2.9284992930721065</v>
      </c>
      <c r="AW84" s="42">
        <f t="shared" si="56"/>
        <v>1.9787916892614252E-2</v>
      </c>
    </row>
    <row r="85" spans="1:49" ht="20.100000000000001" customHeight="1">
      <c r="A85" s="88" t="s">
        <v>152</v>
      </c>
      <c r="B85" s="90">
        <v>455.92</v>
      </c>
      <c r="C85" s="61">
        <v>466.1</v>
      </c>
      <c r="D85" s="61">
        <v>544.76</v>
      </c>
      <c r="E85" s="61">
        <v>497.26</v>
      </c>
      <c r="F85" s="61">
        <v>431.83</v>
      </c>
      <c r="G85" s="61">
        <v>631.37</v>
      </c>
      <c r="H85" s="61">
        <v>432.69</v>
      </c>
      <c r="I85" s="61">
        <v>486.56</v>
      </c>
      <c r="J85" s="61">
        <v>497.82</v>
      </c>
      <c r="K85" s="61">
        <v>531.5</v>
      </c>
      <c r="L85" s="82">
        <v>393.84</v>
      </c>
      <c r="M85" s="42">
        <f t="shared" si="45"/>
        <v>-0.2590028222013171</v>
      </c>
      <c r="O85" s="361">
        <f t="shared" si="48"/>
        <v>5.6177373229717182E-3</v>
      </c>
      <c r="P85" s="362">
        <f t="shared" si="49"/>
        <v>5.4979609380660195E-3</v>
      </c>
      <c r="Q85" s="362">
        <f t="shared" si="50"/>
        <v>3.922731850981063E-3</v>
      </c>
      <c r="R85" s="363">
        <f t="shared" si="51"/>
        <v>2.3294319803377574E-3</v>
      </c>
      <c r="T85" s="97">
        <v>131.03100000000001</v>
      </c>
      <c r="U85" s="61">
        <v>138.52600000000001</v>
      </c>
      <c r="V85" s="61">
        <v>176.54599999999999</v>
      </c>
      <c r="W85" s="61">
        <v>164.059</v>
      </c>
      <c r="X85" s="61">
        <v>137.05699999999999</v>
      </c>
      <c r="Y85" s="61">
        <v>207.416</v>
      </c>
      <c r="Z85" s="61">
        <v>159.892</v>
      </c>
      <c r="AA85" s="61">
        <v>154.15799999999999</v>
      </c>
      <c r="AB85" s="61">
        <v>200.64599999999999</v>
      </c>
      <c r="AC85" s="61">
        <v>176.07900000000001</v>
      </c>
      <c r="AD85" s="38">
        <v>124.628</v>
      </c>
      <c r="AE85" s="42">
        <f t="shared" si="46"/>
        <v>-0.29220406749243238</v>
      </c>
      <c r="AG85" s="361">
        <f t="shared" si="52"/>
        <v>6.9767597881015067E-3</v>
      </c>
      <c r="AH85" s="362">
        <f t="shared" si="53"/>
        <v>7.1281034799816597E-3</v>
      </c>
      <c r="AI85" s="362">
        <f t="shared" si="54"/>
        <v>4.963421898556866E-3</v>
      </c>
      <c r="AJ85" s="363">
        <f t="shared" si="55"/>
        <v>2.9186430703128379E-3</v>
      </c>
      <c r="AL85" s="52">
        <f t="shared" si="47"/>
        <v>2.8739910510615898</v>
      </c>
      <c r="AM85" s="74">
        <f t="shared" si="47"/>
        <v>2.9720231709933493</v>
      </c>
      <c r="AN85" s="74">
        <f t="shared" si="47"/>
        <v>3.2408032895219914</v>
      </c>
      <c r="AO85" s="74">
        <f t="shared" si="47"/>
        <v>3.2992599444958373</v>
      </c>
      <c r="AP85" s="74">
        <f t="shared" si="47"/>
        <v>3.1738647152814763</v>
      </c>
      <c r="AQ85" s="74">
        <f t="shared" si="47"/>
        <v>3.2851735115700773</v>
      </c>
      <c r="AR85" s="74">
        <f t="shared" si="47"/>
        <v>3.6953014860523696</v>
      </c>
      <c r="AS85" s="74">
        <f t="shared" si="47"/>
        <v>3.1683245642880631</v>
      </c>
      <c r="AT85" s="74">
        <f t="shared" si="47"/>
        <v>4.0304929492587682</v>
      </c>
      <c r="AU85" s="74">
        <f t="shared" si="47"/>
        <v>3.3128692380056446</v>
      </c>
      <c r="AV85" s="111">
        <f t="shared" si="47"/>
        <v>3.1644322567540115</v>
      </c>
      <c r="AW85" s="42">
        <f t="shared" si="56"/>
        <v>-4.4806169693855015E-2</v>
      </c>
    </row>
    <row r="86" spans="1:49" ht="20.100000000000001" customHeight="1">
      <c r="A86" s="88" t="s">
        <v>188</v>
      </c>
      <c r="B86" s="90">
        <v>350.44</v>
      </c>
      <c r="C86" s="61">
        <v>329.75</v>
      </c>
      <c r="D86" s="61">
        <v>517.16</v>
      </c>
      <c r="E86" s="61">
        <v>261.91000000000003</v>
      </c>
      <c r="F86" s="61">
        <v>278.98</v>
      </c>
      <c r="G86" s="61">
        <v>377.14</v>
      </c>
      <c r="H86" s="61">
        <v>415.64</v>
      </c>
      <c r="I86" s="61">
        <v>441.99</v>
      </c>
      <c r="J86" s="61">
        <v>442.71</v>
      </c>
      <c r="K86" s="61">
        <v>471.75</v>
      </c>
      <c r="L86" s="82">
        <v>579.74</v>
      </c>
      <c r="M86" s="42">
        <f t="shared" si="45"/>
        <v>0.22891361950185482</v>
      </c>
      <c r="O86" s="361">
        <f t="shared" si="48"/>
        <v>4.3180379616209177E-3</v>
      </c>
      <c r="P86" s="362">
        <f t="shared" si="49"/>
        <v>3.284129730874477E-3</v>
      </c>
      <c r="Q86" s="362">
        <f t="shared" si="50"/>
        <v>3.4817474142997489E-3</v>
      </c>
      <c r="R86" s="363">
        <f t="shared" si="51"/>
        <v>3.4289683533440269E-3</v>
      </c>
      <c r="T86" s="97">
        <v>76.468999999999994</v>
      </c>
      <c r="U86" s="61">
        <v>80.275000000000006</v>
      </c>
      <c r="V86" s="61">
        <v>96.415000000000006</v>
      </c>
      <c r="W86" s="61">
        <v>58.347999999999999</v>
      </c>
      <c r="X86" s="61">
        <v>62.792999999999999</v>
      </c>
      <c r="Y86" s="61">
        <v>78.622</v>
      </c>
      <c r="Z86" s="61">
        <v>90.064999999999998</v>
      </c>
      <c r="AA86" s="61">
        <v>96.706000000000003</v>
      </c>
      <c r="AB86" s="61">
        <v>105.57599999999999</v>
      </c>
      <c r="AC86" s="61">
        <v>110.959</v>
      </c>
      <c r="AD86" s="38">
        <v>122.431</v>
      </c>
      <c r="AE86" s="42">
        <f t="shared" si="46"/>
        <v>0.10338954028064415</v>
      </c>
      <c r="AG86" s="361">
        <f t="shared" si="52"/>
        <v>4.0716001880191253E-3</v>
      </c>
      <c r="AH86" s="362">
        <f t="shared" si="53"/>
        <v>2.7019407943606956E-3</v>
      </c>
      <c r="AI86" s="362">
        <f t="shared" si="54"/>
        <v>3.127779749101093E-3</v>
      </c>
      <c r="AJ86" s="363">
        <f t="shared" si="55"/>
        <v>2.8671918809695337E-3</v>
      </c>
      <c r="AL86" s="52">
        <f t="shared" si="47"/>
        <v>2.1820853783814629</v>
      </c>
      <c r="AM86" s="74">
        <f t="shared" si="47"/>
        <v>2.4344200151630027</v>
      </c>
      <c r="AN86" s="74">
        <f t="shared" si="47"/>
        <v>1.8643166524866581</v>
      </c>
      <c r="AO86" s="74">
        <f t="shared" si="47"/>
        <v>2.2277881715092969</v>
      </c>
      <c r="AP86" s="74">
        <f t="shared" si="47"/>
        <v>2.250806509427199</v>
      </c>
      <c r="AQ86" s="74">
        <f t="shared" si="47"/>
        <v>2.0846900355305724</v>
      </c>
      <c r="AR86" s="74">
        <f t="shared" si="47"/>
        <v>2.1668992397266864</v>
      </c>
      <c r="AS86" s="74">
        <f t="shared" si="47"/>
        <v>2.1879680535758728</v>
      </c>
      <c r="AT86" s="74">
        <f t="shared" si="47"/>
        <v>2.3847665514671004</v>
      </c>
      <c r="AU86" s="74">
        <f t="shared" si="47"/>
        <v>2.3520720720720725</v>
      </c>
      <c r="AV86" s="111">
        <f t="shared" si="47"/>
        <v>2.1118259909614654</v>
      </c>
      <c r="AW86" s="42">
        <f t="shared" si="56"/>
        <v>-0.10214231271364095</v>
      </c>
    </row>
    <row r="87" spans="1:49" ht="20.100000000000001" customHeight="1">
      <c r="A87" s="88" t="s">
        <v>166</v>
      </c>
      <c r="B87" s="90"/>
      <c r="C87" s="61"/>
      <c r="D87" s="61">
        <v>0.17</v>
      </c>
      <c r="E87" s="61">
        <v>3.02</v>
      </c>
      <c r="F87" s="61">
        <v>19.059999999999999</v>
      </c>
      <c r="G87" s="61">
        <v>18.940000000000001</v>
      </c>
      <c r="H87" s="61">
        <v>2.86</v>
      </c>
      <c r="I87" s="61">
        <v>14.81</v>
      </c>
      <c r="J87" s="61">
        <v>80.37</v>
      </c>
      <c r="K87" s="61">
        <v>118.77</v>
      </c>
      <c r="L87" s="82">
        <v>516.70000000000005</v>
      </c>
      <c r="M87" s="42">
        <f t="shared" si="45"/>
        <v>3.3504251915466874</v>
      </c>
      <c r="O87" s="361">
        <f t="shared" si="48"/>
        <v>0</v>
      </c>
      <c r="P87" s="362">
        <f t="shared" si="49"/>
        <v>1.6492924935769898E-4</v>
      </c>
      <c r="Q87" s="362">
        <f t="shared" si="50"/>
        <v>8.765811137178191E-4</v>
      </c>
      <c r="R87" s="363">
        <f t="shared" si="51"/>
        <v>3.0561078210453976E-3</v>
      </c>
      <c r="T87" s="97"/>
      <c r="U87" s="61"/>
      <c r="V87" s="61">
        <v>2.5999999999999999E-2</v>
      </c>
      <c r="W87" s="61">
        <v>1.867</v>
      </c>
      <c r="X87" s="61">
        <v>3.774</v>
      </c>
      <c r="Y87" s="61">
        <v>5.1059999999999999</v>
      </c>
      <c r="Z87" s="61">
        <v>0.73199999999999998</v>
      </c>
      <c r="AA87" s="61">
        <v>2.827</v>
      </c>
      <c r="AB87" s="61">
        <v>22.742999999999999</v>
      </c>
      <c r="AC87" s="61">
        <v>32.96</v>
      </c>
      <c r="AD87" s="38">
        <v>120.361</v>
      </c>
      <c r="AE87" s="42">
        <f t="shared" si="46"/>
        <v>2.6517293689320391</v>
      </c>
      <c r="AG87" s="361">
        <f t="shared" si="52"/>
        <v>0</v>
      </c>
      <c r="AH87" s="362">
        <f t="shared" si="53"/>
        <v>1.7547390928754944E-4</v>
      </c>
      <c r="AI87" s="362">
        <f t="shared" si="54"/>
        <v>9.2909651790636203E-4</v>
      </c>
      <c r="AJ87" s="363">
        <f t="shared" si="55"/>
        <v>2.8187148841827157E-3</v>
      </c>
      <c r="AL87" s="52"/>
      <c r="AM87" s="74"/>
      <c r="AN87" s="74">
        <f t="shared" si="47"/>
        <v>1.5294117647058822</v>
      </c>
      <c r="AO87" s="74">
        <f t="shared" si="47"/>
        <v>6.1821192052980134</v>
      </c>
      <c r="AP87" s="74">
        <f t="shared" si="47"/>
        <v>1.9800629590766003</v>
      </c>
      <c r="AQ87" s="74">
        <f t="shared" si="47"/>
        <v>2.6958817317845831</v>
      </c>
      <c r="AR87" s="74">
        <f t="shared" si="47"/>
        <v>2.5594405594405596</v>
      </c>
      <c r="AS87" s="74">
        <f t="shared" si="47"/>
        <v>1.9088453747467926</v>
      </c>
      <c r="AT87" s="74">
        <f t="shared" si="47"/>
        <v>2.8297872340425529</v>
      </c>
      <c r="AU87" s="74">
        <f t="shared" si="47"/>
        <v>2.7751115601582894</v>
      </c>
      <c r="AV87" s="111">
        <f t="shared" si="47"/>
        <v>2.3294174569382617</v>
      </c>
      <c r="AW87" s="42">
        <f t="shared" si="56"/>
        <v>-0.16060403106627028</v>
      </c>
    </row>
    <row r="88" spans="1:49" ht="20.100000000000001" customHeight="1">
      <c r="A88" s="88" t="s">
        <v>171</v>
      </c>
      <c r="B88" s="90">
        <v>1038.28</v>
      </c>
      <c r="C88" s="61">
        <v>1018.27</v>
      </c>
      <c r="D88" s="61">
        <v>856.94</v>
      </c>
      <c r="E88" s="61">
        <v>963.4</v>
      </c>
      <c r="F88" s="61">
        <v>725.24</v>
      </c>
      <c r="G88" s="61">
        <v>1081.6400000000001</v>
      </c>
      <c r="H88" s="61">
        <v>1014.37</v>
      </c>
      <c r="I88" s="61">
        <v>848.93</v>
      </c>
      <c r="J88" s="61">
        <v>805.31</v>
      </c>
      <c r="K88" s="61">
        <v>728.62</v>
      </c>
      <c r="L88" s="82">
        <v>526.89</v>
      </c>
      <c r="M88" s="42">
        <f t="shared" si="45"/>
        <v>-0.27686585600175678</v>
      </c>
      <c r="O88" s="361">
        <f t="shared" si="48"/>
        <v>1.2793438120054122E-2</v>
      </c>
      <c r="P88" s="362">
        <f t="shared" si="49"/>
        <v>9.4189056639525631E-3</v>
      </c>
      <c r="Q88" s="362">
        <f t="shared" si="50"/>
        <v>5.3775745649328735E-3</v>
      </c>
      <c r="R88" s="363">
        <f t="shared" si="51"/>
        <v>3.1163782655904966E-3</v>
      </c>
      <c r="T88" s="97">
        <v>306.95800000000003</v>
      </c>
      <c r="U88" s="61">
        <v>277.76</v>
      </c>
      <c r="V88" s="61">
        <v>219.047</v>
      </c>
      <c r="W88" s="61">
        <v>247.02500000000001</v>
      </c>
      <c r="X88" s="61">
        <v>173.9</v>
      </c>
      <c r="Y88" s="61">
        <v>257.00200000000001</v>
      </c>
      <c r="Z88" s="61">
        <v>236.36</v>
      </c>
      <c r="AA88" s="61">
        <v>186.57900000000001</v>
      </c>
      <c r="AB88" s="61">
        <v>170.65899999999999</v>
      </c>
      <c r="AC88" s="61">
        <v>152.63200000000001</v>
      </c>
      <c r="AD88" s="38">
        <v>110.907</v>
      </c>
      <c r="AE88" s="42">
        <f t="shared" si="46"/>
        <v>-0.27336993553121236</v>
      </c>
      <c r="AG88" s="361">
        <f t="shared" si="52"/>
        <v>1.6344011959277288E-2</v>
      </c>
      <c r="AH88" s="362">
        <f t="shared" si="53"/>
        <v>8.8321867674733216E-3</v>
      </c>
      <c r="AI88" s="362">
        <f t="shared" si="54"/>
        <v>4.3024836080425921E-3</v>
      </c>
      <c r="AJ88" s="363">
        <f t="shared" si="55"/>
        <v>2.5973131800172185E-3</v>
      </c>
      <c r="AL88" s="52">
        <f t="shared" si="47"/>
        <v>2.9564086758870447</v>
      </c>
      <c r="AM88" s="74">
        <f t="shared" si="47"/>
        <v>2.7277637561746881</v>
      </c>
      <c r="AN88" s="74">
        <f t="shared" si="47"/>
        <v>2.5561532896118742</v>
      </c>
      <c r="AO88" s="74">
        <f t="shared" si="47"/>
        <v>2.5640959103176253</v>
      </c>
      <c r="AP88" s="74">
        <f t="shared" si="47"/>
        <v>2.3978269262588938</v>
      </c>
      <c r="AQ88" s="74">
        <f t="shared" si="47"/>
        <v>2.3760400872748786</v>
      </c>
      <c r="AR88" s="74">
        <f t="shared" si="47"/>
        <v>2.3301162297780889</v>
      </c>
      <c r="AS88" s="74">
        <f t="shared" si="47"/>
        <v>2.1978137184455728</v>
      </c>
      <c r="AT88" s="74">
        <f t="shared" si="47"/>
        <v>2.119171499174231</v>
      </c>
      <c r="AU88" s="74">
        <f t="shared" si="47"/>
        <v>2.094809365650133</v>
      </c>
      <c r="AV88" s="111">
        <f t="shared" si="47"/>
        <v>2.1049365142629393</v>
      </c>
      <c r="AW88" s="42">
        <f t="shared" si="56"/>
        <v>4.8344010576176115E-3</v>
      </c>
    </row>
    <row r="89" spans="1:49" ht="20.100000000000001" customHeight="1">
      <c r="A89" s="88" t="s">
        <v>169</v>
      </c>
      <c r="B89" s="90">
        <v>44.87</v>
      </c>
      <c r="C89" s="61">
        <v>57.82</v>
      </c>
      <c r="D89" s="61">
        <v>85.53</v>
      </c>
      <c r="E89" s="61">
        <v>130.63</v>
      </c>
      <c r="F89" s="61">
        <v>214.87</v>
      </c>
      <c r="G89" s="61">
        <v>121.56</v>
      </c>
      <c r="H89" s="61">
        <v>162.16999999999999</v>
      </c>
      <c r="I89" s="61">
        <v>246.8</v>
      </c>
      <c r="J89" s="61">
        <v>314.33999999999997</v>
      </c>
      <c r="K89" s="61">
        <v>354.49</v>
      </c>
      <c r="L89" s="82">
        <v>107.69</v>
      </c>
      <c r="M89" s="42">
        <f t="shared" si="45"/>
        <v>-0.69621145871533752</v>
      </c>
      <c r="O89" s="361">
        <f t="shared" si="48"/>
        <v>5.5287742077939333E-4</v>
      </c>
      <c r="P89" s="362">
        <f t="shared" si="49"/>
        <v>1.0585427429737006E-3</v>
      </c>
      <c r="Q89" s="362">
        <f t="shared" si="50"/>
        <v>2.6163108445047545E-3</v>
      </c>
      <c r="R89" s="363">
        <f t="shared" si="51"/>
        <v>6.3695036045747794E-4</v>
      </c>
      <c r="T89" s="97">
        <v>56.344000000000001</v>
      </c>
      <c r="U89" s="61">
        <v>71.394000000000005</v>
      </c>
      <c r="V89" s="61">
        <v>95.908000000000001</v>
      </c>
      <c r="W89" s="61">
        <v>133.941</v>
      </c>
      <c r="X89" s="61">
        <v>122.79900000000001</v>
      </c>
      <c r="Y89" s="61">
        <v>140.07400000000001</v>
      </c>
      <c r="Z89" s="61">
        <v>158.66300000000001</v>
      </c>
      <c r="AA89" s="61">
        <v>248.25700000000001</v>
      </c>
      <c r="AB89" s="61">
        <v>317.95600000000002</v>
      </c>
      <c r="AC89" s="61">
        <v>344.65</v>
      </c>
      <c r="AD89" s="38">
        <v>103.613</v>
      </c>
      <c r="AE89" s="42">
        <f t="shared" si="46"/>
        <v>-0.69936747424923829</v>
      </c>
      <c r="AG89" s="361">
        <f t="shared" si="52"/>
        <v>3.0000423831062213E-3</v>
      </c>
      <c r="AH89" s="362">
        <f t="shared" si="53"/>
        <v>4.8138136250576186E-3</v>
      </c>
      <c r="AI89" s="362">
        <f t="shared" si="54"/>
        <v>9.7152037286537506E-3</v>
      </c>
      <c r="AJ89" s="363">
        <f t="shared" si="55"/>
        <v>2.4264961681510098E-3</v>
      </c>
      <c r="AL89" s="52"/>
      <c r="AM89" s="74">
        <f t="shared" si="47"/>
        <v>12.34763057765479</v>
      </c>
      <c r="AN89" s="74">
        <f t="shared" si="47"/>
        <v>11.213375423827896</v>
      </c>
      <c r="AO89" s="74">
        <f t="shared" si="47"/>
        <v>10.253463982239914</v>
      </c>
      <c r="AP89" s="74">
        <f t="shared" si="47"/>
        <v>5.7150369991157444</v>
      </c>
      <c r="AQ89" s="74">
        <f t="shared" si="47"/>
        <v>11.523033892727872</v>
      </c>
      <c r="AR89" s="74">
        <f t="shared" si="47"/>
        <v>9.7837454523031404</v>
      </c>
      <c r="AS89" s="74">
        <f t="shared" si="47"/>
        <v>10.059035656401944</v>
      </c>
      <c r="AT89" s="74">
        <f t="shared" si="47"/>
        <v>10.115034675828722</v>
      </c>
      <c r="AU89" s="74">
        <f t="shared" si="47"/>
        <v>9.7224181218087953</v>
      </c>
      <c r="AV89" s="111">
        <f t="shared" si="47"/>
        <v>9.6214133159996287</v>
      </c>
      <c r="AW89" s="42">
        <f t="shared" si="56"/>
        <v>-1.0388856408324813E-2</v>
      </c>
    </row>
    <row r="90" spans="1:49" ht="20.100000000000001" customHeight="1">
      <c r="A90" s="88" t="s">
        <v>168</v>
      </c>
      <c r="B90" s="90">
        <v>411.41</v>
      </c>
      <c r="C90" s="61">
        <v>1352.43</v>
      </c>
      <c r="D90" s="61">
        <v>705.56</v>
      </c>
      <c r="E90" s="61">
        <v>1552.78</v>
      </c>
      <c r="F90" s="61">
        <v>2663.96</v>
      </c>
      <c r="G90" s="61">
        <v>2093.02</v>
      </c>
      <c r="H90" s="61">
        <v>1980.7</v>
      </c>
      <c r="I90" s="61">
        <v>1021.31</v>
      </c>
      <c r="J90" s="61">
        <v>282.56</v>
      </c>
      <c r="K90" s="61">
        <v>212.79</v>
      </c>
      <c r="L90" s="82">
        <v>371.02</v>
      </c>
      <c r="M90" s="42">
        <f t="shared" si="45"/>
        <v>0.74359697354198973</v>
      </c>
      <c r="O90" s="361">
        <f t="shared" si="48"/>
        <v>5.0692957361901094E-3</v>
      </c>
      <c r="P90" s="362">
        <f t="shared" si="49"/>
        <v>1.8225988251882319E-2</v>
      </c>
      <c r="Q90" s="362">
        <f t="shared" si="50"/>
        <v>1.5704950339986085E-3</v>
      </c>
      <c r="R90" s="363">
        <f t="shared" si="51"/>
        <v>2.1944593066852399E-3</v>
      </c>
      <c r="T90" s="97">
        <v>114.751</v>
      </c>
      <c r="U90" s="61">
        <v>340.22800000000001</v>
      </c>
      <c r="V90" s="61">
        <v>186.08</v>
      </c>
      <c r="W90" s="61">
        <v>386.60399999999998</v>
      </c>
      <c r="X90" s="61">
        <v>706.62400000000002</v>
      </c>
      <c r="Y90" s="61">
        <v>542.59900000000005</v>
      </c>
      <c r="Z90" s="61">
        <v>527.08399999999995</v>
      </c>
      <c r="AA90" s="61">
        <v>280.95400000000001</v>
      </c>
      <c r="AB90" s="61">
        <v>82.328000000000003</v>
      </c>
      <c r="AC90" s="61">
        <v>62.064999999999998</v>
      </c>
      <c r="AD90" s="38">
        <v>101.074</v>
      </c>
      <c r="AE90" s="42">
        <f t="shared" si="46"/>
        <v>0.62851848868122129</v>
      </c>
      <c r="AG90" s="361">
        <f t="shared" si="52"/>
        <v>6.1099294246738248E-3</v>
      </c>
      <c r="AH90" s="362">
        <f t="shared" si="53"/>
        <v>1.8647075539662172E-2</v>
      </c>
      <c r="AI90" s="362">
        <f t="shared" si="54"/>
        <v>1.7495259521801685E-3</v>
      </c>
      <c r="AJ90" s="363">
        <f t="shared" si="55"/>
        <v>2.3670357358603184E-3</v>
      </c>
      <c r="AL90" s="52">
        <f t="shared" si="47"/>
        <v>2.7892127075180477</v>
      </c>
      <c r="AM90" s="74">
        <f t="shared" si="47"/>
        <v>2.5156791848746329</v>
      </c>
      <c r="AN90" s="74">
        <f t="shared" si="47"/>
        <v>2.6373377175576849</v>
      </c>
      <c r="AO90" s="74">
        <f t="shared" si="47"/>
        <v>2.4897538608173728</v>
      </c>
      <c r="AP90" s="74">
        <f t="shared" si="47"/>
        <v>2.6525323203051099</v>
      </c>
      <c r="AQ90" s="74">
        <f t="shared" si="47"/>
        <v>2.5924214771000758</v>
      </c>
      <c r="AR90" s="74">
        <f t="shared" si="47"/>
        <v>2.6610996112485479</v>
      </c>
      <c r="AS90" s="74">
        <f t="shared" si="47"/>
        <v>2.7509179387257543</v>
      </c>
      <c r="AT90" s="74">
        <f t="shared" si="47"/>
        <v>2.9136466591166474</v>
      </c>
      <c r="AU90" s="74">
        <f t="shared" si="47"/>
        <v>2.9167254100286666</v>
      </c>
      <c r="AV90" s="111">
        <f t="shared" si="47"/>
        <v>2.7242197186135519</v>
      </c>
      <c r="AW90" s="42">
        <f t="shared" si="56"/>
        <v>-6.6000622051433575E-2</v>
      </c>
    </row>
    <row r="91" spans="1:49" ht="20.100000000000001" customHeight="1">
      <c r="A91" s="88" t="s">
        <v>177</v>
      </c>
      <c r="B91" s="90"/>
      <c r="C91" s="61"/>
      <c r="D91" s="61">
        <v>0.03</v>
      </c>
      <c r="E91" s="61">
        <v>2.7</v>
      </c>
      <c r="F91" s="61">
        <v>2.7</v>
      </c>
      <c r="G91" s="61">
        <v>1.35</v>
      </c>
      <c r="H91" s="61">
        <v>58.5</v>
      </c>
      <c r="I91" s="61">
        <v>83.25</v>
      </c>
      <c r="J91" s="61">
        <v>59.4</v>
      </c>
      <c r="K91" s="61">
        <v>414.02</v>
      </c>
      <c r="L91" s="82">
        <v>429.31</v>
      </c>
      <c r="M91" s="42">
        <f t="shared" si="45"/>
        <v>3.6930583063620168E-2</v>
      </c>
      <c r="O91" s="361">
        <f t="shared" si="48"/>
        <v>0</v>
      </c>
      <c r="P91" s="362">
        <f t="shared" si="49"/>
        <v>1.1755780709234089E-5</v>
      </c>
      <c r="Q91" s="362">
        <f t="shared" si="50"/>
        <v>3.0556715727999618E-3</v>
      </c>
      <c r="R91" s="363">
        <f t="shared" si="51"/>
        <v>2.539225176413779E-3</v>
      </c>
      <c r="T91" s="97"/>
      <c r="U91" s="61"/>
      <c r="V91" s="61">
        <v>2.8000000000000001E-2</v>
      </c>
      <c r="W91" s="61">
        <v>0.84199999999999997</v>
      </c>
      <c r="X91" s="61">
        <v>0.84199999999999997</v>
      </c>
      <c r="Y91" s="61">
        <v>0.44600000000000001</v>
      </c>
      <c r="Z91" s="61">
        <v>14.455</v>
      </c>
      <c r="AA91" s="61">
        <v>19.001000000000001</v>
      </c>
      <c r="AB91" s="61">
        <v>14.55</v>
      </c>
      <c r="AC91" s="61">
        <v>83.561999999999998</v>
      </c>
      <c r="AD91" s="38">
        <v>98.287999999999997</v>
      </c>
      <c r="AE91" s="42">
        <f t="shared" si="46"/>
        <v>0.17622842919030179</v>
      </c>
      <c r="AG91" s="361">
        <f t="shared" si="52"/>
        <v>0</v>
      </c>
      <c r="AH91" s="362">
        <f t="shared" si="53"/>
        <v>1.5327333243683324E-5</v>
      </c>
      <c r="AI91" s="362">
        <f t="shared" si="54"/>
        <v>2.3554964571993755E-3</v>
      </c>
      <c r="AJ91" s="363">
        <f t="shared" si="55"/>
        <v>2.3017908503298471E-3</v>
      </c>
      <c r="AL91" s="52"/>
      <c r="AM91" s="74"/>
      <c r="AN91" s="74">
        <f t="shared" si="47"/>
        <v>9.3333333333333339</v>
      </c>
      <c r="AO91" s="74">
        <f t="shared" si="47"/>
        <v>3.1185185185185182</v>
      </c>
      <c r="AP91" s="74">
        <f t="shared" si="47"/>
        <v>3.1185185185185182</v>
      </c>
      <c r="AQ91" s="74">
        <f t="shared" si="47"/>
        <v>3.3037037037037038</v>
      </c>
      <c r="AR91" s="74">
        <f t="shared" si="47"/>
        <v>2.470940170940171</v>
      </c>
      <c r="AS91" s="74">
        <f t="shared" si="47"/>
        <v>2.2824024024024023</v>
      </c>
      <c r="AT91" s="74">
        <f t="shared" si="47"/>
        <v>2.4494949494949498</v>
      </c>
      <c r="AU91" s="74">
        <f t="shared" si="47"/>
        <v>2.0183082942853003</v>
      </c>
      <c r="AV91" s="111">
        <f t="shared" si="47"/>
        <v>2.2894411963383101</v>
      </c>
      <c r="AW91" s="42">
        <f t="shared" si="56"/>
        <v>0.13433671298914232</v>
      </c>
    </row>
    <row r="92" spans="1:49" ht="20.100000000000001" customHeight="1">
      <c r="A92" s="88" t="s">
        <v>190</v>
      </c>
      <c r="B92" s="90">
        <v>32.18</v>
      </c>
      <c r="C92" s="61">
        <v>9</v>
      </c>
      <c r="D92" s="61">
        <v>20.7</v>
      </c>
      <c r="E92" s="61">
        <v>1.1299999999999999</v>
      </c>
      <c r="F92" s="61">
        <v>77.75</v>
      </c>
      <c r="G92" s="61">
        <v>19.350000000000001</v>
      </c>
      <c r="H92" s="61">
        <v>83.25</v>
      </c>
      <c r="I92" s="61">
        <v>238.16</v>
      </c>
      <c r="J92" s="61">
        <v>28.54</v>
      </c>
      <c r="K92" s="61">
        <v>171.05</v>
      </c>
      <c r="L92" s="82">
        <v>320.04000000000002</v>
      </c>
      <c r="M92" s="42">
        <f t="shared" si="45"/>
        <v>0.87103186202864658</v>
      </c>
      <c r="O92" s="361">
        <f t="shared" si="48"/>
        <v>3.9651427235749668E-4</v>
      </c>
      <c r="P92" s="362">
        <f t="shared" si="49"/>
        <v>1.6849952349902195E-4</v>
      </c>
      <c r="Q92" s="362">
        <f t="shared" si="50"/>
        <v>1.2624332701981391E-3</v>
      </c>
      <c r="R92" s="363">
        <f t="shared" si="51"/>
        <v>1.8929296439856185E-3</v>
      </c>
      <c r="T92" s="97">
        <v>6.8650000000000002</v>
      </c>
      <c r="U92" s="61">
        <v>1.8720000000000001</v>
      </c>
      <c r="V92" s="61">
        <v>4.9130000000000003</v>
      </c>
      <c r="W92" s="61">
        <v>0.50900000000000001</v>
      </c>
      <c r="X92" s="61">
        <v>25.146999999999998</v>
      </c>
      <c r="Y92" s="61">
        <v>6.2629999999999999</v>
      </c>
      <c r="Z92" s="61">
        <v>24.832999999999998</v>
      </c>
      <c r="AA92" s="61">
        <v>61.53</v>
      </c>
      <c r="AB92" s="61">
        <v>5.9</v>
      </c>
      <c r="AC92" s="61">
        <v>46.256</v>
      </c>
      <c r="AD92" s="38">
        <v>75.090999999999994</v>
      </c>
      <c r="AE92" s="42">
        <f t="shared" si="46"/>
        <v>0.62337858872362495</v>
      </c>
      <c r="AG92" s="361">
        <f t="shared" si="52"/>
        <v>3.6552766860755733E-4</v>
      </c>
      <c r="AH92" s="362">
        <f t="shared" si="53"/>
        <v>2.1523562355423465E-4</v>
      </c>
      <c r="AI92" s="362">
        <f t="shared" si="54"/>
        <v>1.3038922491588798E-3</v>
      </c>
      <c r="AJ92" s="363">
        <f t="shared" si="55"/>
        <v>1.7585440414101268E-3</v>
      </c>
      <c r="AL92" s="52"/>
      <c r="AM92" s="74">
        <f t="shared" si="47"/>
        <v>2.08</v>
      </c>
      <c r="AN92" s="74">
        <f t="shared" si="47"/>
        <v>2.3734299516908215</v>
      </c>
      <c r="AO92" s="74">
        <f t="shared" si="47"/>
        <v>4.504424778761063</v>
      </c>
      <c r="AP92" s="74">
        <f t="shared" si="47"/>
        <v>3.2343408360128616</v>
      </c>
      <c r="AQ92" s="74">
        <f t="shared" si="47"/>
        <v>3.2366925064599479</v>
      </c>
      <c r="AR92" s="74">
        <f t="shared" si="47"/>
        <v>2.9829429429429428</v>
      </c>
      <c r="AS92" s="74">
        <f t="shared" si="47"/>
        <v>2.5835572724219014</v>
      </c>
      <c r="AT92" s="74">
        <f t="shared" si="47"/>
        <v>2.0672740014015418</v>
      </c>
      <c r="AU92" s="74">
        <f t="shared" si="47"/>
        <v>2.7042385267465652</v>
      </c>
      <c r="AV92" s="111">
        <f t="shared" si="47"/>
        <v>2.3463004624421941</v>
      </c>
      <c r="AW92" s="42">
        <f t="shared" si="56"/>
        <v>-0.13236186851276088</v>
      </c>
    </row>
    <row r="93" spans="1:49" ht="20.100000000000001" customHeight="1">
      <c r="A93" s="88" t="s">
        <v>185</v>
      </c>
      <c r="B93" s="90">
        <v>6.33</v>
      </c>
      <c r="C93" s="61">
        <v>11.25</v>
      </c>
      <c r="D93" s="61">
        <v>9</v>
      </c>
      <c r="E93" s="61">
        <v>4.5</v>
      </c>
      <c r="F93" s="61">
        <v>34.44</v>
      </c>
      <c r="G93" s="61">
        <v>105.8</v>
      </c>
      <c r="H93" s="61">
        <v>93.4</v>
      </c>
      <c r="I93" s="61">
        <v>42.91</v>
      </c>
      <c r="J93" s="61">
        <v>106.8</v>
      </c>
      <c r="K93" s="61">
        <v>121.55</v>
      </c>
      <c r="L93" s="82">
        <v>200.67</v>
      </c>
      <c r="M93" s="42">
        <f t="shared" si="45"/>
        <v>0.650925545043192</v>
      </c>
      <c r="O93" s="361">
        <f t="shared" si="48"/>
        <v>7.7996747794373966E-5</v>
      </c>
      <c r="P93" s="362">
        <f t="shared" si="49"/>
        <v>9.2130488817553069E-4</v>
      </c>
      <c r="Q93" s="362">
        <f t="shared" si="50"/>
        <v>8.9709888332407939E-4</v>
      </c>
      <c r="R93" s="363">
        <f t="shared" si="51"/>
        <v>1.1868959869347395E-3</v>
      </c>
      <c r="T93" s="97">
        <v>1.2749999999999999</v>
      </c>
      <c r="U93" s="61">
        <v>2.9780000000000002</v>
      </c>
      <c r="V93" s="61">
        <v>2.476</v>
      </c>
      <c r="W93" s="61">
        <v>1.37</v>
      </c>
      <c r="X93" s="61">
        <v>11.733000000000001</v>
      </c>
      <c r="Y93" s="61">
        <v>29.33</v>
      </c>
      <c r="Z93" s="61">
        <v>26.384</v>
      </c>
      <c r="AA93" s="61">
        <v>11.593</v>
      </c>
      <c r="AB93" s="61">
        <v>29.146999999999998</v>
      </c>
      <c r="AC93" s="61">
        <v>36.457000000000001</v>
      </c>
      <c r="AD93" s="38">
        <v>59.628999999999998</v>
      </c>
      <c r="AE93" s="42">
        <f t="shared" si="46"/>
        <v>0.6355981018734399</v>
      </c>
      <c r="AG93" s="361">
        <f t="shared" si="52"/>
        <v>6.7887513106283396E-5</v>
      </c>
      <c r="AH93" s="362">
        <f t="shared" si="53"/>
        <v>1.007961174971372E-3</v>
      </c>
      <c r="AI93" s="362">
        <f t="shared" si="54"/>
        <v>1.0276720798941821E-3</v>
      </c>
      <c r="AJ93" s="363">
        <f t="shared" si="55"/>
        <v>1.3964419523677198E-3</v>
      </c>
      <c r="AL93" s="52">
        <f t="shared" si="47"/>
        <v>2.0142180094786726</v>
      </c>
      <c r="AM93" s="74">
        <f t="shared" si="47"/>
        <v>2.6471111111111112</v>
      </c>
      <c r="AN93" s="74">
        <f t="shared" si="47"/>
        <v>2.7511111111111108</v>
      </c>
      <c r="AO93" s="74">
        <f t="shared" si="47"/>
        <v>3.0444444444444447</v>
      </c>
      <c r="AP93" s="74">
        <f t="shared" si="47"/>
        <v>3.4067944250871083</v>
      </c>
      <c r="AQ93" s="74">
        <f t="shared" si="47"/>
        <v>2.772211720226843</v>
      </c>
      <c r="AR93" s="74">
        <f t="shared" si="47"/>
        <v>2.8248394004282655</v>
      </c>
      <c r="AS93" s="74">
        <f t="shared" si="47"/>
        <v>2.7017012351433234</v>
      </c>
      <c r="AT93" s="74">
        <f t="shared" si="47"/>
        <v>2.7291198501872662</v>
      </c>
      <c r="AU93" s="74">
        <f t="shared" si="47"/>
        <v>2.9993418346359526</v>
      </c>
      <c r="AV93" s="111">
        <f t="shared" si="47"/>
        <v>2.9714954901081381</v>
      </c>
      <c r="AW93" s="42">
        <f t="shared" si="56"/>
        <v>-9.2841516782945846E-3</v>
      </c>
    </row>
    <row r="94" spans="1:49" ht="20.100000000000001" customHeight="1">
      <c r="A94" s="88" t="s">
        <v>174</v>
      </c>
      <c r="B94" s="90">
        <v>18</v>
      </c>
      <c r="C94" s="61">
        <v>13.5</v>
      </c>
      <c r="D94" s="61">
        <v>16.2</v>
      </c>
      <c r="E94" s="61">
        <v>14.58</v>
      </c>
      <c r="F94" s="61">
        <v>62.97</v>
      </c>
      <c r="G94" s="61">
        <v>109.17</v>
      </c>
      <c r="H94" s="61">
        <v>255.88</v>
      </c>
      <c r="I94" s="61">
        <v>357.27</v>
      </c>
      <c r="J94" s="61">
        <v>372.59</v>
      </c>
      <c r="K94" s="61">
        <v>1386.81</v>
      </c>
      <c r="L94" s="82">
        <v>251.64</v>
      </c>
      <c r="M94" s="42">
        <f t="shared" si="45"/>
        <v>-0.81854760205074961</v>
      </c>
      <c r="O94" s="361">
        <f t="shared" si="48"/>
        <v>2.2179169988921507E-4</v>
      </c>
      <c r="P94" s="362">
        <f t="shared" si="49"/>
        <v>9.5065080002006326E-4</v>
      </c>
      <c r="Q94" s="362">
        <f t="shared" si="50"/>
        <v>1.0235341031531604E-2</v>
      </c>
      <c r="R94" s="363">
        <f t="shared" si="51"/>
        <v>1.4883665029763187E-3</v>
      </c>
      <c r="T94" s="97">
        <v>4.2149999999999999</v>
      </c>
      <c r="U94" s="61">
        <v>3.1920000000000002</v>
      </c>
      <c r="V94" s="61">
        <v>4.0599999999999996</v>
      </c>
      <c r="W94" s="61">
        <v>3.5990000000000002</v>
      </c>
      <c r="X94" s="61">
        <v>14.585000000000001</v>
      </c>
      <c r="Y94" s="61">
        <v>21.791</v>
      </c>
      <c r="Z94" s="61">
        <v>46.597000000000001</v>
      </c>
      <c r="AA94" s="61">
        <v>67.320999999999998</v>
      </c>
      <c r="AB94" s="61">
        <v>75.186999999999998</v>
      </c>
      <c r="AC94" s="61">
        <v>263.71499999999997</v>
      </c>
      <c r="AD94" s="38">
        <v>53.415999999999997</v>
      </c>
      <c r="AE94" s="42">
        <f t="shared" si="46"/>
        <v>-0.7974480025785412</v>
      </c>
      <c r="AG94" s="361">
        <f t="shared" si="52"/>
        <v>2.2442813156312513E-4</v>
      </c>
      <c r="AH94" s="362">
        <f t="shared" si="53"/>
        <v>7.488742572042675E-4</v>
      </c>
      <c r="AI94" s="362">
        <f t="shared" si="54"/>
        <v>7.4337587445290117E-3</v>
      </c>
      <c r="AJ94" s="363">
        <f t="shared" si="55"/>
        <v>1.2509407054901831E-3</v>
      </c>
      <c r="AL94" s="52">
        <f t="shared" ref="AL94:AV98" si="68">(T94/B94)*10</f>
        <v>2.3416666666666668</v>
      </c>
      <c r="AM94" s="74">
        <f t="shared" si="68"/>
        <v>2.3644444444444446</v>
      </c>
      <c r="AN94" s="74">
        <f t="shared" si="68"/>
        <v>2.5061728395061729</v>
      </c>
      <c r="AO94" s="74">
        <f t="shared" si="68"/>
        <v>2.4684499314128945</v>
      </c>
      <c r="AP94" s="74">
        <f t="shared" si="68"/>
        <v>2.3161823090360492</v>
      </c>
      <c r="AQ94" s="74">
        <f t="shared" si="68"/>
        <v>1.9960611889713293</v>
      </c>
      <c r="AR94" s="74">
        <f t="shared" si="68"/>
        <v>1.8210489291855558</v>
      </c>
      <c r="AS94" s="74">
        <f t="shared" si="68"/>
        <v>1.8843171830828225</v>
      </c>
      <c r="AT94" s="74">
        <f t="shared" si="68"/>
        <v>2.0179553933277865</v>
      </c>
      <c r="AU94" s="74">
        <f t="shared" si="68"/>
        <v>1.9015943063577563</v>
      </c>
      <c r="AV94" s="111">
        <f t="shared" si="68"/>
        <v>2.1227149896677795</v>
      </c>
      <c r="AW94" s="42">
        <f t="shared" si="56"/>
        <v>0.11628173400116538</v>
      </c>
    </row>
    <row r="95" spans="1:49" ht="20.100000000000001" customHeight="1">
      <c r="A95" s="88" t="s">
        <v>173</v>
      </c>
      <c r="B95" s="90">
        <v>21.24</v>
      </c>
      <c r="C95" s="61">
        <v>26.46</v>
      </c>
      <c r="D95" s="61">
        <v>87.84</v>
      </c>
      <c r="E95" s="61">
        <v>64.05</v>
      </c>
      <c r="F95" s="61">
        <v>41.96</v>
      </c>
      <c r="G95" s="61">
        <v>72.17</v>
      </c>
      <c r="H95" s="61">
        <v>73.73</v>
      </c>
      <c r="I95" s="61">
        <v>40.04</v>
      </c>
      <c r="J95" s="61">
        <v>15.12</v>
      </c>
      <c r="K95" s="61">
        <v>55.33</v>
      </c>
      <c r="L95" s="82">
        <v>113.67</v>
      </c>
      <c r="M95" s="42">
        <f t="shared" si="45"/>
        <v>1.0544008675221399</v>
      </c>
      <c r="O95" s="361">
        <f t="shared" si="48"/>
        <v>2.6171420586927374E-4</v>
      </c>
      <c r="P95" s="362">
        <f t="shared" si="49"/>
        <v>6.2845532872994386E-4</v>
      </c>
      <c r="Q95" s="362">
        <f t="shared" si="50"/>
        <v>4.0836265910589319E-4</v>
      </c>
      <c r="R95" s="363">
        <f t="shared" si="51"/>
        <v>6.723200619667706E-4</v>
      </c>
      <c r="T95" s="97">
        <v>5.9320000000000004</v>
      </c>
      <c r="U95" s="61">
        <v>7.1509999999999998</v>
      </c>
      <c r="V95" s="61">
        <v>25.716999999999999</v>
      </c>
      <c r="W95" s="61">
        <v>18.399999999999999</v>
      </c>
      <c r="X95" s="61">
        <v>10.847</v>
      </c>
      <c r="Y95" s="61">
        <v>24.079000000000001</v>
      </c>
      <c r="Z95" s="61">
        <v>21.756</v>
      </c>
      <c r="AA95" s="61">
        <v>16.36</v>
      </c>
      <c r="AB95" s="61">
        <v>4.47</v>
      </c>
      <c r="AC95" s="61">
        <v>15.654</v>
      </c>
      <c r="AD95" s="38">
        <v>45.674999999999997</v>
      </c>
      <c r="AE95" s="42">
        <f t="shared" si="46"/>
        <v>1.9177845917976235</v>
      </c>
      <c r="AG95" s="361">
        <f t="shared" si="52"/>
        <v>3.1584998254625344E-4</v>
      </c>
      <c r="AH95" s="362">
        <f t="shared" si="53"/>
        <v>8.2750416406872362E-4</v>
      </c>
      <c r="AI95" s="362">
        <f t="shared" si="54"/>
        <v>4.4126446878962953E-4</v>
      </c>
      <c r="AJ95" s="363">
        <f t="shared" si="55"/>
        <v>1.0696554725787052E-3</v>
      </c>
      <c r="AL95" s="52">
        <f t="shared" si="68"/>
        <v>2.7928436911487764</v>
      </c>
      <c r="AM95" s="74">
        <f t="shared" si="68"/>
        <v>2.702569916855631</v>
      </c>
      <c r="AN95" s="74">
        <f t="shared" si="68"/>
        <v>2.9277094717668484</v>
      </c>
      <c r="AO95" s="74">
        <f t="shared" si="68"/>
        <v>2.8727556596409052</v>
      </c>
      <c r="AP95" s="74">
        <f t="shared" si="68"/>
        <v>2.585081029551954</v>
      </c>
      <c r="AQ95" s="74">
        <f t="shared" si="68"/>
        <v>3.3364278786199253</v>
      </c>
      <c r="AR95" s="74">
        <f t="shared" si="68"/>
        <v>2.9507663095076628</v>
      </c>
      <c r="AS95" s="74">
        <f t="shared" si="68"/>
        <v>4.0859140859140854</v>
      </c>
      <c r="AT95" s="74">
        <f t="shared" si="68"/>
        <v>2.9563492063492065</v>
      </c>
      <c r="AU95" s="74">
        <f t="shared" si="68"/>
        <v>2.8292065787095613</v>
      </c>
      <c r="AV95" s="111">
        <f t="shared" si="68"/>
        <v>4.0182106096595405</v>
      </c>
      <c r="AW95" s="42">
        <f t="shared" si="56"/>
        <v>0.42026059174947195</v>
      </c>
    </row>
    <row r="96" spans="1:49" ht="20.100000000000001" customHeight="1">
      <c r="A96" s="88" t="s">
        <v>220</v>
      </c>
      <c r="B96" s="90">
        <v>10.14</v>
      </c>
      <c r="C96" s="61">
        <v>30.96</v>
      </c>
      <c r="D96" s="61">
        <v>4.5</v>
      </c>
      <c r="E96" s="61">
        <v>13.5</v>
      </c>
      <c r="F96" s="61">
        <v>24.93</v>
      </c>
      <c r="G96" s="61">
        <v>30.83</v>
      </c>
      <c r="H96" s="61">
        <v>118.04</v>
      </c>
      <c r="I96" s="61">
        <v>73.09</v>
      </c>
      <c r="J96" s="61">
        <v>92.06</v>
      </c>
      <c r="K96" s="61">
        <v>118.67</v>
      </c>
      <c r="L96" s="82">
        <v>177.28</v>
      </c>
      <c r="M96" s="42">
        <f t="shared" si="45"/>
        <v>0.4938906210499705</v>
      </c>
      <c r="O96" s="361">
        <f t="shared" si="48"/>
        <v>1.2494265760425782E-4</v>
      </c>
      <c r="P96" s="362">
        <f t="shared" si="49"/>
        <v>2.6846719945606439E-4</v>
      </c>
      <c r="Q96" s="362">
        <f t="shared" si="50"/>
        <v>8.7584306445140695E-4</v>
      </c>
      <c r="R96" s="363">
        <f t="shared" si="51"/>
        <v>1.0485519537738108E-3</v>
      </c>
      <c r="T96" s="97">
        <v>1.84</v>
      </c>
      <c r="U96" s="61">
        <v>5.5410000000000004</v>
      </c>
      <c r="V96" s="61">
        <v>0.89700000000000002</v>
      </c>
      <c r="W96" s="61">
        <v>2.5939999999999999</v>
      </c>
      <c r="X96" s="61">
        <v>6.7249999999999996</v>
      </c>
      <c r="Y96" s="61">
        <v>9.0739999999999998</v>
      </c>
      <c r="Z96" s="61">
        <v>32.817</v>
      </c>
      <c r="AA96" s="61">
        <v>19.039000000000001</v>
      </c>
      <c r="AB96" s="61">
        <v>24.4</v>
      </c>
      <c r="AC96" s="61">
        <v>28.917999999999999</v>
      </c>
      <c r="AD96" s="38">
        <v>44.231000000000002</v>
      </c>
      <c r="AE96" s="42">
        <f t="shared" si="46"/>
        <v>0.52953177951448938</v>
      </c>
      <c r="AG96" s="361">
        <f t="shared" si="52"/>
        <v>9.7970999306322721E-5</v>
      </c>
      <c r="AH96" s="362">
        <f t="shared" si="53"/>
        <v>3.118390624510818E-4</v>
      </c>
      <c r="AI96" s="362">
        <f t="shared" si="54"/>
        <v>8.1515816458786934E-4</v>
      </c>
      <c r="AJ96" s="363">
        <f t="shared" si="55"/>
        <v>1.0358386690230697E-3</v>
      </c>
      <c r="AL96" s="52">
        <f t="shared" si="68"/>
        <v>1.8145956607495071</v>
      </c>
      <c r="AM96" s="74">
        <f t="shared" si="68"/>
        <v>1.7897286821705427</v>
      </c>
      <c r="AN96" s="74">
        <f t="shared" si="68"/>
        <v>1.9933333333333334</v>
      </c>
      <c r="AO96" s="74">
        <f t="shared" si="68"/>
        <v>1.9214814814814816</v>
      </c>
      <c r="AP96" s="74">
        <f t="shared" si="68"/>
        <v>2.6975531488166866</v>
      </c>
      <c r="AQ96" s="74">
        <f t="shared" si="68"/>
        <v>2.9432371067142391</v>
      </c>
      <c r="AR96" s="74">
        <f t="shared" si="68"/>
        <v>2.7801592680447307</v>
      </c>
      <c r="AS96" s="74">
        <f t="shared" si="68"/>
        <v>2.6048707073471062</v>
      </c>
      <c r="AT96" s="74">
        <f t="shared" si="68"/>
        <v>2.650445361720617</v>
      </c>
      <c r="AU96" s="74">
        <f t="shared" si="68"/>
        <v>2.4368416617510742</v>
      </c>
      <c r="AV96" s="111">
        <f t="shared" si="68"/>
        <v>2.4949796931407944</v>
      </c>
      <c r="AW96" s="42">
        <f t="shared" si="56"/>
        <v>2.3857943789397932E-2</v>
      </c>
    </row>
    <row r="97" spans="1:49" ht="20.100000000000001" customHeight="1" thickBot="1">
      <c r="A97" s="48" t="s">
        <v>33</v>
      </c>
      <c r="B97" s="91">
        <f t="shared" ref="B97:J97" si="69">B98-SUM(B70:B96)</f>
        <v>1411.7600000000093</v>
      </c>
      <c r="C97" s="67">
        <f t="shared" si="69"/>
        <v>1744.9299999999639</v>
      </c>
      <c r="D97" s="67">
        <f t="shared" si="69"/>
        <v>2119.9700000000157</v>
      </c>
      <c r="E97" s="67">
        <f t="shared" si="69"/>
        <v>2121.7500000000437</v>
      </c>
      <c r="F97" s="67">
        <f t="shared" si="69"/>
        <v>1807.1499999999942</v>
      </c>
      <c r="G97" s="67">
        <f t="shared" si="69"/>
        <v>1320.0599999999831</v>
      </c>
      <c r="H97" s="67">
        <f t="shared" si="69"/>
        <v>1472.199999999968</v>
      </c>
      <c r="I97" s="67">
        <f t="shared" si="69"/>
        <v>2022.7299999999814</v>
      </c>
      <c r="J97" s="67">
        <f t="shared" si="69"/>
        <v>1675.1199999999953</v>
      </c>
      <c r="K97" s="67">
        <f t="shared" ref="K97:L97" si="70">K98-SUM(K70:K96)</f>
        <v>1565.7900000000373</v>
      </c>
      <c r="L97" s="107">
        <f t="shared" si="70"/>
        <v>1408.2800000000279</v>
      </c>
      <c r="M97" s="42">
        <f t="shared" si="45"/>
        <v>-0.10059458803543615</v>
      </c>
      <c r="O97" s="361">
        <f t="shared" si="48"/>
        <v>1.7395369457533352E-2</v>
      </c>
      <c r="P97" s="370">
        <f t="shared" si="49"/>
        <v>1.149506361706026E-2</v>
      </c>
      <c r="Q97" s="370">
        <f t="shared" si="50"/>
        <v>1.155630160855651E-2</v>
      </c>
      <c r="R97" s="363">
        <f t="shared" si="51"/>
        <v>8.3295055587805263E-3</v>
      </c>
      <c r="T97" s="97">
        <f t="shared" ref="T97:AD97" si="71">T98-SUM(T70:T96)</f>
        <v>307.95000000000073</v>
      </c>
      <c r="U97" s="61">
        <f t="shared" si="71"/>
        <v>402.60900000000038</v>
      </c>
      <c r="V97" s="61">
        <f t="shared" si="71"/>
        <v>511.38099999998667</v>
      </c>
      <c r="W97" s="61">
        <f t="shared" si="71"/>
        <v>529.71299999999246</v>
      </c>
      <c r="X97" s="61">
        <f t="shared" si="71"/>
        <v>437.87899999999354</v>
      </c>
      <c r="Y97" s="61">
        <f t="shared" si="71"/>
        <v>373.58699999999953</v>
      </c>
      <c r="Z97" s="61">
        <f t="shared" si="71"/>
        <v>388.78999999998268</v>
      </c>
      <c r="AA97" s="61">
        <f t="shared" si="71"/>
        <v>548.98399999999674</v>
      </c>
      <c r="AB97" s="61">
        <f t="shared" si="71"/>
        <v>418.91900000000896</v>
      </c>
      <c r="AC97" s="61">
        <f t="shared" si="71"/>
        <v>441.65200000000914</v>
      </c>
      <c r="AD97" s="38">
        <f t="shared" si="71"/>
        <v>400.65700000002835</v>
      </c>
      <c r="AE97" s="42">
        <f t="shared" si="46"/>
        <v>-9.2821950313776325E-2</v>
      </c>
      <c r="AG97" s="361">
        <f t="shared" si="52"/>
        <v>1.6396831106729431E-2</v>
      </c>
      <c r="AH97" s="370">
        <f t="shared" si="53"/>
        <v>1.2838772297102948E-2</v>
      </c>
      <c r="AI97" s="370">
        <f t="shared" si="54"/>
        <v>1.2449555076650154E-2</v>
      </c>
      <c r="AJ97" s="363">
        <f t="shared" si="55"/>
        <v>9.3829217882210533E-3</v>
      </c>
      <c r="AL97" s="112">
        <f t="shared" si="68"/>
        <v>2.1813197710658945</v>
      </c>
      <c r="AM97" s="76">
        <f t="shared" si="68"/>
        <v>2.3073074564596214</v>
      </c>
      <c r="AN97" s="76">
        <f t="shared" si="68"/>
        <v>2.4122086633300608</v>
      </c>
      <c r="AO97" s="76">
        <f t="shared" si="68"/>
        <v>2.4965853658535715</v>
      </c>
      <c r="AP97" s="76">
        <f t="shared" si="68"/>
        <v>2.4230362725838752</v>
      </c>
      <c r="AQ97" s="76">
        <f t="shared" si="68"/>
        <v>2.8300759056406855</v>
      </c>
      <c r="AR97" s="76">
        <f t="shared" si="68"/>
        <v>2.6408775981523647</v>
      </c>
      <c r="AS97" s="76">
        <f t="shared" si="68"/>
        <v>2.7140745428208501</v>
      </c>
      <c r="AT97" s="76">
        <f t="shared" si="68"/>
        <v>2.5008297912985942</v>
      </c>
      <c r="AU97" s="76">
        <f t="shared" si="68"/>
        <v>2.8206336737365718</v>
      </c>
      <c r="AV97" s="113">
        <f t="shared" si="68"/>
        <v>2.8450095151533814</v>
      </c>
      <c r="AW97" s="42">
        <f t="shared" si="56"/>
        <v>8.6419734841065837E-3</v>
      </c>
    </row>
    <row r="98" spans="1:49" s="6" customFormat="1" ht="26.25" customHeight="1" thickBot="1">
      <c r="A98" s="58" t="s">
        <v>34</v>
      </c>
      <c r="B98" s="94">
        <v>81157.23</v>
      </c>
      <c r="C98" s="95">
        <v>85270.669999999984</v>
      </c>
      <c r="D98" s="95">
        <v>95274.510000000009</v>
      </c>
      <c r="E98" s="95">
        <v>101544.35000000005</v>
      </c>
      <c r="F98" s="95">
        <v>108318.65000000002</v>
      </c>
      <c r="G98" s="95">
        <v>114837.12</v>
      </c>
      <c r="H98" s="95">
        <v>113687.42999999998</v>
      </c>
      <c r="I98" s="95">
        <v>117833.73999999996</v>
      </c>
      <c r="J98" s="95">
        <v>125354.62999999998</v>
      </c>
      <c r="K98" s="95">
        <v>135492.31</v>
      </c>
      <c r="L98" s="96">
        <v>169071.26000000004</v>
      </c>
      <c r="M98" s="140">
        <f t="shared" si="45"/>
        <v>0.24782919414393365</v>
      </c>
      <c r="N98"/>
      <c r="O98" s="355">
        <f>SUM(O70:O97)</f>
        <v>1.0000000000000002</v>
      </c>
      <c r="P98" s="359">
        <f t="shared" ref="P98:R98" si="72">SUM(P70:P97)</f>
        <v>0.99999999999999978</v>
      </c>
      <c r="Q98" s="359">
        <f t="shared" si="72"/>
        <v>1.0000000000000004</v>
      </c>
      <c r="R98" s="356">
        <f t="shared" si="72"/>
        <v>1.0000000000000002</v>
      </c>
      <c r="T98" s="99">
        <v>18781.068000000003</v>
      </c>
      <c r="U98" s="69">
        <v>19352.727000000003</v>
      </c>
      <c r="V98" s="69">
        <v>22437.933999999994</v>
      </c>
      <c r="W98" s="69">
        <v>23899.343999999994</v>
      </c>
      <c r="X98" s="69">
        <v>25571.897999999997</v>
      </c>
      <c r="Y98" s="69">
        <v>29098.343000000004</v>
      </c>
      <c r="Z98" s="69">
        <v>29151.467999999983</v>
      </c>
      <c r="AA98" s="69">
        <v>30660.485999999997</v>
      </c>
      <c r="AB98" s="69">
        <v>32377.132000000005</v>
      </c>
      <c r="AC98" s="69">
        <v>35475.324000000008</v>
      </c>
      <c r="AD98" s="85">
        <v>42700.665000000023</v>
      </c>
      <c r="AE98" s="86">
        <f t="shared" si="46"/>
        <v>0.20367230472651957</v>
      </c>
      <c r="AF98"/>
      <c r="AG98" s="355">
        <f>SUM(AG70:AG97)</f>
        <v>0.99999999999999967</v>
      </c>
      <c r="AH98" s="359">
        <f t="shared" ref="AH98:AJ98" si="73">SUM(AH70:AH97)</f>
        <v>0.99999999999999967</v>
      </c>
      <c r="AI98" s="359">
        <f t="shared" si="73"/>
        <v>1.0000000000000002</v>
      </c>
      <c r="AJ98" s="356">
        <f t="shared" si="73"/>
        <v>1.0000000000000002</v>
      </c>
      <c r="AL98" s="72">
        <f t="shared" si="68"/>
        <v>2.3141583319194119</v>
      </c>
      <c r="AM98" s="77">
        <f t="shared" si="68"/>
        <v>2.269564317953642</v>
      </c>
      <c r="AN98" s="77">
        <f t="shared" si="68"/>
        <v>2.3550825923953838</v>
      </c>
      <c r="AO98" s="77">
        <f t="shared" si="68"/>
        <v>2.3535867825240873</v>
      </c>
      <c r="AP98" s="77">
        <f t="shared" si="68"/>
        <v>2.360802871896944</v>
      </c>
      <c r="AQ98" s="77">
        <f t="shared" si="68"/>
        <v>2.5338795504450133</v>
      </c>
      <c r="AR98" s="77">
        <f t="shared" si="68"/>
        <v>2.5641768839351888</v>
      </c>
      <c r="AS98" s="77">
        <f t="shared" si="68"/>
        <v>2.6020124626444012</v>
      </c>
      <c r="AT98" s="77">
        <f t="shared" si="68"/>
        <v>2.5828429312902133</v>
      </c>
      <c r="AU98" s="77">
        <f t="shared" si="68"/>
        <v>2.6182536853936589</v>
      </c>
      <c r="AV98" s="87">
        <f t="shared" si="68"/>
        <v>2.5256016309336085</v>
      </c>
      <c r="AW98" s="86">
        <f t="shared" si="56"/>
        <v>-3.5386966120557577E-2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7:A69"/>
    <mergeCell ref="B67:L67"/>
    <mergeCell ref="M67:M69"/>
    <mergeCell ref="O67:R68"/>
    <mergeCell ref="T67:AD67"/>
    <mergeCell ref="AG67:AJ68"/>
    <mergeCell ref="AL67:AV67"/>
    <mergeCell ref="AW67:AW69"/>
    <mergeCell ref="B68:L68"/>
    <mergeCell ref="T68:AD68"/>
    <mergeCell ref="AL68:AV68"/>
    <mergeCell ref="AE67:AE69"/>
  </mergeCells>
  <conditionalFormatting sqref="AX7:AX33">
    <cfRule type="cellIs" dxfId="25" priority="15" operator="greaterThan">
      <formula>0</formula>
    </cfRule>
    <cfRule type="cellIs" dxfId="24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B32:L32 T32:AD32 B63:L63 T63:AD63 B97:L97 T97:AD97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B9A183AD-AA4B-4A04-9170-CE5032DD1F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35024C02-725E-4001-9B65-9BE0B309B10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23E9D0EE-0403-4470-B893-7FBF973315C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7E8C4F06-6E23-4AFA-AEFF-29B8471CDB3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AW64</xm:sqref>
        </x14:conditionalFormatting>
        <x14:conditionalFormatting xmlns:xm="http://schemas.microsoft.com/office/excel/2006/main">
          <x14:cfRule type="iconSet" priority="10" id="{2F79D17E-1AE7-4567-8908-94BDCC1AA96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AE64</xm:sqref>
        </x14:conditionalFormatting>
        <x14:conditionalFormatting xmlns:xm="http://schemas.microsoft.com/office/excel/2006/main">
          <x14:cfRule type="iconSet" priority="9" id="{BC9DABB3-A38E-4173-91FD-2A6048D49E4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AW98</xm:sqref>
        </x14:conditionalFormatting>
        <x14:conditionalFormatting xmlns:xm="http://schemas.microsoft.com/office/excel/2006/main">
          <x14:cfRule type="iconSet" priority="8" id="{9EC751D2-5153-40B1-B256-334C02DFD0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M98</xm:sqref>
        </x14:conditionalFormatting>
        <x14:conditionalFormatting xmlns:xm="http://schemas.microsoft.com/office/excel/2006/main">
          <x14:cfRule type="iconSet" priority="7" id="{2E78D297-BF8D-487A-8CC2-88CC62CB5E4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AE98</xm:sqref>
        </x14:conditionalFormatting>
        <x14:conditionalFormatting xmlns:xm="http://schemas.microsoft.com/office/excel/2006/main">
          <x14:cfRule type="iconSet" priority="3" id="{543BEAD5-BB65-4A99-B625-CE43EF8DA3E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M70:M97</xm:sqref>
        </x14:conditionalFormatting>
        <x14:conditionalFormatting xmlns:xm="http://schemas.microsoft.com/office/excel/2006/main">
          <x14:cfRule type="iconSet" priority="2" id="{3CD7CB00-25E2-43CB-9B87-CD63DD1A0F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AE70:AE97</xm:sqref>
        </x14:conditionalFormatting>
        <x14:conditionalFormatting xmlns:xm="http://schemas.microsoft.com/office/excel/2006/main">
          <x14:cfRule type="iconSet" priority="1" id="{44903C81-0D0F-4DD7-86F0-A42B7122AE8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AW70:AW97</xm:sqref>
        </x14:conditionalFormatting>
        <x14:conditionalFormatting xmlns:xm="http://schemas.microsoft.com/office/excel/2006/main">
          <x14:cfRule type="iconSet" priority="156" id="{315C64FB-158E-440C-9C8E-3681D183601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M39:M64</xm:sqref>
        </x14:conditionalFormatting>
        <x14:conditionalFormatting xmlns:xm="http://schemas.microsoft.com/office/excel/2006/main">
          <x14:cfRule type="iconSet" priority="158" id="{51FED7FA-2424-461C-8106-2BEC125693D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AE39:AE63</xm:sqref>
        </x14:conditionalFormatting>
        <x14:conditionalFormatting xmlns:xm="http://schemas.microsoft.com/office/excel/2006/main">
          <x14:cfRule type="iconSet" priority="160" id="{88AD311B-640B-4738-8369-AA858386D5B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8301B-06F9-476E-B5BD-FFBA198F4500}">
  <sheetPr>
    <pageSetUpPr fitToPage="1"/>
  </sheetPr>
  <dimension ref="A1:AX100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194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134</v>
      </c>
      <c r="B7" s="79">
        <v>20750.689999999999</v>
      </c>
      <c r="C7" s="60">
        <v>25724.14</v>
      </c>
      <c r="D7" s="60">
        <v>24117.07</v>
      </c>
      <c r="E7" s="60">
        <v>22019.66</v>
      </c>
      <c r="F7" s="60">
        <v>21751.439999999999</v>
      </c>
      <c r="G7" s="60">
        <v>21989.33</v>
      </c>
      <c r="H7" s="60">
        <v>26539.59</v>
      </c>
      <c r="I7" s="60">
        <v>36430.170000000006</v>
      </c>
      <c r="J7" s="60">
        <v>33924.300000000003</v>
      </c>
      <c r="K7" s="60">
        <v>37141.689999999995</v>
      </c>
      <c r="L7" s="80">
        <v>40943.099999999991</v>
      </c>
      <c r="M7" s="42">
        <f t="shared" ref="M7:M33" si="0">(L7-K7)/K7</f>
        <v>0.10234886996256758</v>
      </c>
      <c r="O7" s="361">
        <f>B7/$B$33</f>
        <v>9.2431686791456719E-2</v>
      </c>
      <c r="P7" s="362">
        <f>G7/$G$33</f>
        <v>8.5221997277696207E-2</v>
      </c>
      <c r="Q7" s="362">
        <f>K7/$K$33</f>
        <v>0.12742639924991331</v>
      </c>
      <c r="R7" s="363">
        <f>L7/$L$33</f>
        <v>0.12411124630418832</v>
      </c>
      <c r="T7" s="79">
        <v>7199.5240000000003</v>
      </c>
      <c r="U7" s="60">
        <v>9054.3269999999993</v>
      </c>
      <c r="V7" s="60">
        <v>8752.9380000000001</v>
      </c>
      <c r="W7" s="60">
        <v>8054.5280000000002</v>
      </c>
      <c r="X7" s="60">
        <v>8032.3320000000003</v>
      </c>
      <c r="Y7" s="60">
        <v>8290.8730000000014</v>
      </c>
      <c r="Z7" s="60">
        <v>8573.1629999999986</v>
      </c>
      <c r="AA7" s="60">
        <v>13105.084000000001</v>
      </c>
      <c r="AB7" s="60">
        <v>14326.068000000001</v>
      </c>
      <c r="AC7" s="60">
        <v>15031.942999999999</v>
      </c>
      <c r="AD7" s="80">
        <v>18677.958000000002</v>
      </c>
      <c r="AE7" s="42">
        <f t="shared" ref="AE7:AE33" si="1">(AD7-AC7)/AC7</f>
        <v>0.2425511459163997</v>
      </c>
      <c r="AG7" s="361">
        <f>T7/$T$33</f>
        <v>0.1060024124210532</v>
      </c>
      <c r="AH7" s="362">
        <f>Y7/$Y$33</f>
        <v>8.8255496881587764E-2</v>
      </c>
      <c r="AI7" s="362">
        <f>AC7/$AC$33</f>
        <v>0.13458191720886931</v>
      </c>
      <c r="AJ7" s="363">
        <f>AD7/$AD$33</f>
        <v>0.15632898934788539</v>
      </c>
      <c r="AL7" s="52">
        <f t="shared" ref="AL7:AQ33" si="2">(T7/B7)*10</f>
        <v>3.4695347480011511</v>
      </c>
      <c r="AM7" s="73">
        <f t="shared" si="2"/>
        <v>3.5197783094012083</v>
      </c>
      <c r="AN7" s="73">
        <f t="shared" si="2"/>
        <v>3.6293538145388311</v>
      </c>
      <c r="AO7" s="73">
        <f t="shared" si="2"/>
        <v>3.6578802760805571</v>
      </c>
      <c r="AP7" s="73">
        <f t="shared" si="2"/>
        <v>3.6927817192792753</v>
      </c>
      <c r="AQ7" s="73">
        <f t="shared" si="2"/>
        <v>3.7704072838963265</v>
      </c>
      <c r="AR7" s="73">
        <f t="shared" ref="AR7:AR33" si="3">(Z7/H7)*10</f>
        <v>3.23032985814777</v>
      </c>
      <c r="AS7" s="73">
        <f t="shared" ref="AS7:AS33" si="4">(AA7/I7)*10</f>
        <v>3.5973161805174114</v>
      </c>
      <c r="AT7" s="73">
        <f t="shared" ref="AT7:AV22" si="5">(AB7/J7)*10</f>
        <v>4.2229516894969095</v>
      </c>
      <c r="AU7" s="73">
        <f t="shared" si="5"/>
        <v>4.047188752046555</v>
      </c>
      <c r="AV7" s="17">
        <f t="shared" si="5"/>
        <v>4.5619305817097402</v>
      </c>
      <c r="AW7" s="42">
        <f>(AV7-AU7)/AU7</f>
        <v>0.12718503168474513</v>
      </c>
      <c r="AX7" s="8"/>
    </row>
    <row r="8" spans="1:50" ht="20.100000000000001" customHeight="1">
      <c r="A8" s="47" t="s">
        <v>135</v>
      </c>
      <c r="B8" s="81">
        <v>20173.400000000001</v>
      </c>
      <c r="C8" s="61">
        <v>23204.82</v>
      </c>
      <c r="D8" s="61">
        <v>23716.379999999997</v>
      </c>
      <c r="E8" s="61">
        <v>28152.579999999998</v>
      </c>
      <c r="F8" s="61">
        <v>30205.18</v>
      </c>
      <c r="G8" s="61">
        <v>32740.41</v>
      </c>
      <c r="H8" s="61">
        <v>34324.06</v>
      </c>
      <c r="I8" s="61">
        <v>37277.879999999997</v>
      </c>
      <c r="J8" s="61">
        <v>39407.160000000003</v>
      </c>
      <c r="K8" s="61">
        <v>39298.750000000007</v>
      </c>
      <c r="L8" s="82">
        <v>44048.45</v>
      </c>
      <c r="M8" s="42">
        <f t="shared" si="0"/>
        <v>0.12086135055186205</v>
      </c>
      <c r="O8" s="361">
        <f t="shared" ref="O8:O32" si="6">B8/$B$33</f>
        <v>8.9860211410742158E-2</v>
      </c>
      <c r="P8" s="362">
        <f t="shared" ref="P8:P32" si="7">G8/$G$33</f>
        <v>0.12688895622971039</v>
      </c>
      <c r="Q8" s="362">
        <f t="shared" ref="Q8:Q32" si="8">K8/$K$33</f>
        <v>0.13482688072412785</v>
      </c>
      <c r="R8" s="363">
        <f t="shared" ref="R8:R32" si="9">L8/$L$33</f>
        <v>0.13352452616601393</v>
      </c>
      <c r="T8" s="81">
        <v>7368.3829999999998</v>
      </c>
      <c r="U8" s="61">
        <v>8570.5970000000016</v>
      </c>
      <c r="V8" s="61">
        <v>9347.6139999999996</v>
      </c>
      <c r="W8" s="61">
        <v>10434.394</v>
      </c>
      <c r="X8" s="61">
        <v>10180.727999999999</v>
      </c>
      <c r="Y8" s="61">
        <v>11386.393</v>
      </c>
      <c r="Z8" s="61">
        <v>12466.064</v>
      </c>
      <c r="AA8" s="61">
        <v>14002.059000000001</v>
      </c>
      <c r="AB8" s="61">
        <v>14444.328000000001</v>
      </c>
      <c r="AC8" s="61">
        <v>14904.782999999999</v>
      </c>
      <c r="AD8" s="82">
        <v>15977.630000000001</v>
      </c>
      <c r="AE8" s="42">
        <f t="shared" si="1"/>
        <v>7.1980048283829534E-2</v>
      </c>
      <c r="AG8" s="361">
        <f t="shared" ref="AG8:AG32" si="10">T8/$T$33</f>
        <v>0.10848861308640365</v>
      </c>
      <c r="AH8" s="362">
        <f t="shared" ref="AH8:AH32" si="11">Y8/$Y$33</f>
        <v>0.1212069913390342</v>
      </c>
      <c r="AI8" s="362">
        <f t="shared" ref="AI8:AI32" si="12">AC8/$AC$33</f>
        <v>0.13344344584876106</v>
      </c>
      <c r="AJ8" s="363">
        <f t="shared" ref="AJ8:AJ32" si="13">AD8/$AD$33</f>
        <v>0.13372804190235643</v>
      </c>
      <c r="AL8" s="52">
        <f t="shared" si="2"/>
        <v>3.6525241159150164</v>
      </c>
      <c r="AM8" s="74">
        <f t="shared" si="2"/>
        <v>3.6934554976078253</v>
      </c>
      <c r="AN8" s="74">
        <f t="shared" si="2"/>
        <v>3.9414168604146167</v>
      </c>
      <c r="AO8" s="74">
        <f t="shared" si="2"/>
        <v>3.7063722046078906</v>
      </c>
      <c r="AP8" s="74">
        <f t="shared" si="2"/>
        <v>3.3705238637876018</v>
      </c>
      <c r="AQ8" s="74">
        <f t="shared" si="2"/>
        <v>3.4777796001943777</v>
      </c>
      <c r="AR8" s="74">
        <f t="shared" si="3"/>
        <v>3.6318733856076468</v>
      </c>
      <c r="AS8" s="74">
        <f t="shared" si="4"/>
        <v>3.7561307134418591</v>
      </c>
      <c r="AT8" s="74">
        <f t="shared" si="5"/>
        <v>3.6654069971040797</v>
      </c>
      <c r="AU8" s="74">
        <f t="shared" si="5"/>
        <v>3.7926862813702718</v>
      </c>
      <c r="AV8" s="17">
        <f t="shared" si="5"/>
        <v>3.6272854095887603</v>
      </c>
      <c r="AW8" s="42">
        <f t="shared" ref="AW8:AW33" si="14">(AV8-AU8)/AU8</f>
        <v>-4.3610480675389057E-2</v>
      </c>
      <c r="AX8" s="8"/>
    </row>
    <row r="9" spans="1:50" ht="20.100000000000001" customHeight="1">
      <c r="A9" s="47" t="s">
        <v>133</v>
      </c>
      <c r="B9" s="81">
        <v>15631.619999999999</v>
      </c>
      <c r="C9" s="61">
        <v>16844.059999999998</v>
      </c>
      <c r="D9" s="61">
        <v>17347.11</v>
      </c>
      <c r="E9" s="61">
        <v>18372.89</v>
      </c>
      <c r="F9" s="61">
        <v>26458.200000000004</v>
      </c>
      <c r="G9" s="61">
        <v>25822.22</v>
      </c>
      <c r="H9" s="61">
        <v>28866.34</v>
      </c>
      <c r="I9" s="61">
        <v>29544.5</v>
      </c>
      <c r="J9" s="61">
        <v>28336.25</v>
      </c>
      <c r="K9" s="61">
        <v>28320.479999999996</v>
      </c>
      <c r="L9" s="82">
        <v>29129.27</v>
      </c>
      <c r="M9" s="42">
        <f t="shared" si="0"/>
        <v>2.8558484884437151E-2</v>
      </c>
      <c r="O9" s="361">
        <f t="shared" si="6"/>
        <v>6.9629347452208612E-2</v>
      </c>
      <c r="P9" s="362">
        <f t="shared" si="7"/>
        <v>0.1000767718954635</v>
      </c>
      <c r="Q9" s="362">
        <f t="shared" si="8"/>
        <v>9.716242829632106E-2</v>
      </c>
      <c r="R9" s="363">
        <f t="shared" si="9"/>
        <v>8.8299860138367756E-2</v>
      </c>
      <c r="T9" s="81">
        <v>5016.3739999999998</v>
      </c>
      <c r="U9" s="61">
        <v>5626.4890000000005</v>
      </c>
      <c r="V9" s="61">
        <v>6068.8239999999996</v>
      </c>
      <c r="W9" s="61">
        <v>6528.4120000000003</v>
      </c>
      <c r="X9" s="61">
        <v>8916.4010000000017</v>
      </c>
      <c r="Y9" s="61">
        <v>10049.835999999999</v>
      </c>
      <c r="Z9" s="61">
        <v>10926.777</v>
      </c>
      <c r="AA9" s="61">
        <v>11090.554</v>
      </c>
      <c r="AB9" s="61">
        <v>10550.259</v>
      </c>
      <c r="AC9" s="61">
        <v>11723.028999999999</v>
      </c>
      <c r="AD9" s="82">
        <v>11066.026</v>
      </c>
      <c r="AE9" s="42">
        <f t="shared" si="1"/>
        <v>-5.6043792095029271E-2</v>
      </c>
      <c r="AG9" s="361">
        <f t="shared" si="10"/>
        <v>7.3858736439554651E-2</v>
      </c>
      <c r="AH9" s="362">
        <f t="shared" si="11"/>
        <v>0.10697947848899243</v>
      </c>
      <c r="AI9" s="362">
        <f t="shared" si="12"/>
        <v>0.10495700511338912</v>
      </c>
      <c r="AJ9" s="363">
        <f t="shared" si="13"/>
        <v>9.2619367742310069E-2</v>
      </c>
      <c r="AL9" s="52">
        <f t="shared" si="2"/>
        <v>3.2091197201569637</v>
      </c>
      <c r="AM9" s="74">
        <f t="shared" si="2"/>
        <v>3.3403401555207006</v>
      </c>
      <c r="AN9" s="74">
        <f t="shared" si="2"/>
        <v>3.4984640092787789</v>
      </c>
      <c r="AO9" s="74">
        <f t="shared" si="2"/>
        <v>3.5532853024211217</v>
      </c>
      <c r="AP9" s="74">
        <f t="shared" si="2"/>
        <v>3.3699953133622089</v>
      </c>
      <c r="AQ9" s="74">
        <f t="shared" si="2"/>
        <v>3.8919333814056261</v>
      </c>
      <c r="AR9" s="74">
        <f t="shared" si="3"/>
        <v>3.7853004572107167</v>
      </c>
      <c r="AS9" s="74">
        <f t="shared" si="4"/>
        <v>3.7538472473726077</v>
      </c>
      <c r="AT9" s="74">
        <f t="shared" si="5"/>
        <v>3.7232375490758307</v>
      </c>
      <c r="AU9" s="74">
        <f t="shared" si="5"/>
        <v>4.139417481624605</v>
      </c>
      <c r="AV9" s="17">
        <f t="shared" si="5"/>
        <v>3.7989369455533901</v>
      </c>
      <c r="AW9" s="42">
        <f t="shared" si="14"/>
        <v>-8.2253248816445981E-2</v>
      </c>
      <c r="AX9" s="8"/>
    </row>
    <row r="10" spans="1:50" ht="20.100000000000001" customHeight="1">
      <c r="A10" s="47" t="s">
        <v>139</v>
      </c>
      <c r="B10" s="81">
        <v>14884.769999999999</v>
      </c>
      <c r="C10" s="61">
        <v>15498.150000000001</v>
      </c>
      <c r="D10" s="61">
        <v>17787.22</v>
      </c>
      <c r="E10" s="61">
        <v>17668.52</v>
      </c>
      <c r="F10" s="61">
        <v>22659.809999999998</v>
      </c>
      <c r="G10" s="61">
        <v>23163.64</v>
      </c>
      <c r="H10" s="61">
        <v>24349.449999999997</v>
      </c>
      <c r="I10" s="61">
        <v>21548.73</v>
      </c>
      <c r="J10" s="61">
        <v>23766.27</v>
      </c>
      <c r="K10" s="61">
        <v>24022.030000000002</v>
      </c>
      <c r="L10" s="82">
        <v>25991.899999999998</v>
      </c>
      <c r="M10" s="42">
        <f t="shared" si="0"/>
        <v>8.2002645072044078E-2</v>
      </c>
      <c r="O10" s="361">
        <f t="shared" si="6"/>
        <v>6.6302585533438707E-2</v>
      </c>
      <c r="P10" s="362">
        <f t="shared" si="7"/>
        <v>8.9773161120485917E-2</v>
      </c>
      <c r="Q10" s="362">
        <f t="shared" si="8"/>
        <v>8.2415226274663203E-2</v>
      </c>
      <c r="R10" s="363">
        <f t="shared" si="9"/>
        <v>7.8789517716387689E-2</v>
      </c>
      <c r="T10" s="81">
        <v>5346.9340000000002</v>
      </c>
      <c r="U10" s="61">
        <v>5498.13</v>
      </c>
      <c r="V10" s="61">
        <v>6216.4440000000004</v>
      </c>
      <c r="W10" s="61">
        <v>7002.9989999999998</v>
      </c>
      <c r="X10" s="61">
        <v>7859.6179999999995</v>
      </c>
      <c r="Y10" s="61">
        <v>8637.4809999999998</v>
      </c>
      <c r="Z10" s="61">
        <v>9514.6059999999998</v>
      </c>
      <c r="AA10" s="61">
        <v>8976.1410000000014</v>
      </c>
      <c r="AB10" s="61">
        <v>9643.4570000000003</v>
      </c>
      <c r="AC10" s="61">
        <v>10348.002999999999</v>
      </c>
      <c r="AD10" s="82">
        <v>10995.438</v>
      </c>
      <c r="AE10" s="42">
        <f t="shared" si="1"/>
        <v>6.2566178227818584E-2</v>
      </c>
      <c r="AG10" s="361">
        <f t="shared" si="10"/>
        <v>7.8725746737722049E-2</v>
      </c>
      <c r="AH10" s="362">
        <f t="shared" si="11"/>
        <v>9.1945103665232036E-2</v>
      </c>
      <c r="AI10" s="362">
        <f t="shared" si="12"/>
        <v>9.2646312124994828E-2</v>
      </c>
      <c r="AJ10" s="363">
        <f t="shared" si="13"/>
        <v>9.2028567040215739E-2</v>
      </c>
      <c r="AL10" s="52">
        <f t="shared" si="2"/>
        <v>3.5922180860033448</v>
      </c>
      <c r="AM10" s="74">
        <f t="shared" si="2"/>
        <v>3.5476040688727362</v>
      </c>
      <c r="AN10" s="74">
        <f t="shared" si="2"/>
        <v>3.4948935246767059</v>
      </c>
      <c r="AO10" s="74">
        <f t="shared" si="2"/>
        <v>3.9635458997131616</v>
      </c>
      <c r="AP10" s="74">
        <f t="shared" si="2"/>
        <v>3.4685277590588806</v>
      </c>
      <c r="AQ10" s="74">
        <f t="shared" si="2"/>
        <v>3.7288962356520821</v>
      </c>
      <c r="AR10" s="74">
        <f t="shared" si="3"/>
        <v>3.907523989248217</v>
      </c>
      <c r="AS10" s="74">
        <f t="shared" si="4"/>
        <v>4.1655081297134453</v>
      </c>
      <c r="AT10" s="74">
        <f t="shared" si="5"/>
        <v>4.0576232618749177</v>
      </c>
      <c r="AU10" s="74">
        <f t="shared" si="5"/>
        <v>4.3077137943795742</v>
      </c>
      <c r="AV10" s="17">
        <f t="shared" si="5"/>
        <v>4.2303325266717708</v>
      </c>
      <c r="AW10" s="42">
        <f t="shared" si="14"/>
        <v>-1.7963418973833745E-2</v>
      </c>
      <c r="AX10" s="8"/>
    </row>
    <row r="11" spans="1:50" ht="20.100000000000001" customHeight="1">
      <c r="A11" s="47" t="s">
        <v>132</v>
      </c>
      <c r="B11" s="81">
        <v>8469</v>
      </c>
      <c r="C11" s="61">
        <v>10975.6</v>
      </c>
      <c r="D11" s="61">
        <v>7628.87</v>
      </c>
      <c r="E11" s="61">
        <v>7807.6100000000006</v>
      </c>
      <c r="F11" s="61">
        <v>11031.72</v>
      </c>
      <c r="G11" s="61">
        <v>11597.519999999999</v>
      </c>
      <c r="H11" s="61">
        <v>11862.730000000001</v>
      </c>
      <c r="I11" s="61">
        <v>21142.05</v>
      </c>
      <c r="J11" s="61">
        <v>31054.76</v>
      </c>
      <c r="K11" s="61">
        <v>17157.999999999996</v>
      </c>
      <c r="L11" s="82">
        <v>29565.599999999999</v>
      </c>
      <c r="M11" s="42">
        <f t="shared" si="0"/>
        <v>0.72313789485954105</v>
      </c>
      <c r="O11" s="361">
        <f t="shared" si="6"/>
        <v>3.7724237383761551E-2</v>
      </c>
      <c r="P11" s="362">
        <f t="shared" si="7"/>
        <v>4.4947427587290159E-2</v>
      </c>
      <c r="Q11" s="362">
        <f t="shared" si="8"/>
        <v>5.8865984782329843E-2</v>
      </c>
      <c r="R11" s="363">
        <f t="shared" si="9"/>
        <v>8.9622511820822343E-2</v>
      </c>
      <c r="T11" s="81">
        <v>2386.65</v>
      </c>
      <c r="U11" s="61">
        <v>3189.1350000000002</v>
      </c>
      <c r="V11" s="61">
        <v>2389.4269999999997</v>
      </c>
      <c r="W11" s="61">
        <v>2530.8969999999999</v>
      </c>
      <c r="X11" s="61">
        <v>3594.1950000000002</v>
      </c>
      <c r="Y11" s="61">
        <v>3964.5860000000002</v>
      </c>
      <c r="Z11" s="61">
        <v>3976.98</v>
      </c>
      <c r="AA11" s="61">
        <v>6501.6629999999996</v>
      </c>
      <c r="AB11" s="61">
        <v>9152.8980000000029</v>
      </c>
      <c r="AC11" s="61">
        <v>6123.7120000000014</v>
      </c>
      <c r="AD11" s="82">
        <v>10151.297</v>
      </c>
      <c r="AE11" s="42">
        <f t="shared" si="1"/>
        <v>0.6577032035471293</v>
      </c>
      <c r="AG11" s="361">
        <f t="shared" si="10"/>
        <v>3.5139914472777173E-2</v>
      </c>
      <c r="AH11" s="362">
        <f t="shared" si="11"/>
        <v>4.2202613326701117E-2</v>
      </c>
      <c r="AI11" s="362">
        <f t="shared" si="12"/>
        <v>5.4825973022579959E-2</v>
      </c>
      <c r="AJ11" s="363">
        <f t="shared" si="13"/>
        <v>8.4963356303736234E-2</v>
      </c>
      <c r="AL11" s="52">
        <f t="shared" si="2"/>
        <v>2.8181013106624158</v>
      </c>
      <c r="AM11" s="74">
        <f t="shared" si="2"/>
        <v>2.9056589161412587</v>
      </c>
      <c r="AN11" s="74">
        <f t="shared" si="2"/>
        <v>3.1320850925497479</v>
      </c>
      <c r="AO11" s="74">
        <f t="shared" si="2"/>
        <v>3.2415771279559298</v>
      </c>
      <c r="AP11" s="74">
        <f t="shared" si="2"/>
        <v>3.258054954259173</v>
      </c>
      <c r="AQ11" s="74">
        <f t="shared" si="2"/>
        <v>3.4184773986162567</v>
      </c>
      <c r="AR11" s="74">
        <f t="shared" si="3"/>
        <v>3.3524998040080147</v>
      </c>
      <c r="AS11" s="74">
        <f t="shared" si="4"/>
        <v>3.0752282772957211</v>
      </c>
      <c r="AT11" s="74">
        <f t="shared" si="5"/>
        <v>2.947341405955159</v>
      </c>
      <c r="AU11" s="74">
        <f t="shared" si="5"/>
        <v>3.5690127054435266</v>
      </c>
      <c r="AV11" s="17">
        <f t="shared" si="5"/>
        <v>3.4334824931677361</v>
      </c>
      <c r="AW11" s="42">
        <f t="shared" si="14"/>
        <v>-3.7974146763074604E-2</v>
      </c>
      <c r="AX11" s="8"/>
    </row>
    <row r="12" spans="1:50" ht="20.100000000000001" customHeight="1">
      <c r="A12" s="47" t="s">
        <v>136</v>
      </c>
      <c r="B12" s="81">
        <v>17344.349999999999</v>
      </c>
      <c r="C12" s="61">
        <v>16364.859999999999</v>
      </c>
      <c r="D12" s="61">
        <v>16040.25</v>
      </c>
      <c r="E12" s="61">
        <v>16538.150000000001</v>
      </c>
      <c r="F12" s="61">
        <v>21485.19</v>
      </c>
      <c r="G12" s="61">
        <v>23176.399999999998</v>
      </c>
      <c r="H12" s="61">
        <v>23506.07</v>
      </c>
      <c r="I12" s="61">
        <v>26018.719999999998</v>
      </c>
      <c r="J12" s="61">
        <v>23146.28</v>
      </c>
      <c r="K12" s="61">
        <v>24587</v>
      </c>
      <c r="L12" s="82">
        <v>26831.37</v>
      </c>
      <c r="M12" s="42">
        <f t="shared" si="0"/>
        <v>9.1282791719201159E-2</v>
      </c>
      <c r="O12" s="361">
        <f t="shared" si="6"/>
        <v>7.7258516550601564E-2</v>
      </c>
      <c r="P12" s="362">
        <f t="shared" si="7"/>
        <v>8.9822613863487333E-2</v>
      </c>
      <c r="Q12" s="362">
        <f t="shared" si="8"/>
        <v>8.4353535834196525E-2</v>
      </c>
      <c r="R12" s="363">
        <f t="shared" si="9"/>
        <v>8.1334211887932523E-2</v>
      </c>
      <c r="T12" s="81">
        <v>5051.75</v>
      </c>
      <c r="U12" s="61">
        <v>5176.5820000000003</v>
      </c>
      <c r="V12" s="61">
        <v>5019.1620000000003</v>
      </c>
      <c r="W12" s="61">
        <v>5353.982</v>
      </c>
      <c r="X12" s="61">
        <v>6750.6539999999995</v>
      </c>
      <c r="Y12" s="61">
        <v>7488.7219999999998</v>
      </c>
      <c r="Z12" s="61">
        <v>7852.5319999999992</v>
      </c>
      <c r="AA12" s="61">
        <v>8394.5430000000015</v>
      </c>
      <c r="AB12" s="61">
        <v>8185.0640000000003</v>
      </c>
      <c r="AC12" s="61">
        <v>8781.9670000000006</v>
      </c>
      <c r="AD12" s="82">
        <v>9423.143</v>
      </c>
      <c r="AE12" s="42">
        <f t="shared" si="1"/>
        <v>7.3010522585657572E-2</v>
      </c>
      <c r="AG12" s="361">
        <f t="shared" si="10"/>
        <v>7.4379596060525036E-2</v>
      </c>
      <c r="AH12" s="362">
        <f t="shared" si="11"/>
        <v>7.9716681357690264E-2</v>
      </c>
      <c r="AI12" s="362">
        <f t="shared" si="12"/>
        <v>7.8625494769706247E-2</v>
      </c>
      <c r="AJ12" s="363">
        <f t="shared" si="13"/>
        <v>7.8868922484492177E-2</v>
      </c>
      <c r="AL12" s="52">
        <f t="shared" si="2"/>
        <v>2.9126199598140028</v>
      </c>
      <c r="AM12" s="74">
        <f t="shared" si="2"/>
        <v>3.1632302384499473</v>
      </c>
      <c r="AN12" s="74">
        <f t="shared" si="2"/>
        <v>3.1291045962500585</v>
      </c>
      <c r="AO12" s="74">
        <f t="shared" si="2"/>
        <v>3.2373524245456715</v>
      </c>
      <c r="AP12" s="74">
        <f t="shared" si="2"/>
        <v>3.1420033986201656</v>
      </c>
      <c r="AQ12" s="74">
        <f t="shared" si="2"/>
        <v>3.2311843081755582</v>
      </c>
      <c r="AR12" s="74">
        <f t="shared" si="3"/>
        <v>3.3406400984937079</v>
      </c>
      <c r="AS12" s="74">
        <f t="shared" si="4"/>
        <v>3.2263474144769622</v>
      </c>
      <c r="AT12" s="74">
        <f t="shared" si="5"/>
        <v>3.53623303615095</v>
      </c>
      <c r="AU12" s="74">
        <f t="shared" si="5"/>
        <v>3.5717928173424984</v>
      </c>
      <c r="AV12" s="17">
        <f t="shared" si="5"/>
        <v>3.5119872745968621</v>
      </c>
      <c r="AW12" s="42">
        <f t="shared" si="14"/>
        <v>-1.674384428325636E-2</v>
      </c>
      <c r="AX12" s="8"/>
    </row>
    <row r="13" spans="1:50" ht="20.100000000000001" customHeight="1">
      <c r="A13" s="47" t="s">
        <v>131</v>
      </c>
      <c r="B13" s="81">
        <v>14329.68</v>
      </c>
      <c r="C13" s="61">
        <v>11884.44</v>
      </c>
      <c r="D13" s="61">
        <v>13582.779999999999</v>
      </c>
      <c r="E13" s="61">
        <v>24811.17</v>
      </c>
      <c r="F13" s="61">
        <v>15322.199999999999</v>
      </c>
      <c r="G13" s="61">
        <v>17289.39</v>
      </c>
      <c r="H13" s="61">
        <v>17570.669999999998</v>
      </c>
      <c r="I13" s="61">
        <v>24714.35</v>
      </c>
      <c r="J13" s="61">
        <v>22655.64</v>
      </c>
      <c r="K13" s="61">
        <v>23854.93</v>
      </c>
      <c r="L13" s="82">
        <v>33008.14</v>
      </c>
      <c r="M13" s="42">
        <f t="shared" si="0"/>
        <v>0.38370307521338354</v>
      </c>
      <c r="O13" s="361">
        <f t="shared" si="6"/>
        <v>6.3829997632936619E-2</v>
      </c>
      <c r="P13" s="362">
        <f t="shared" si="7"/>
        <v>6.7006877768127901E-2</v>
      </c>
      <c r="Q13" s="362">
        <f t="shared" si="8"/>
        <v>8.1841936493970383E-2</v>
      </c>
      <c r="R13" s="363">
        <f t="shared" si="9"/>
        <v>0.10005791924849686</v>
      </c>
      <c r="T13" s="81">
        <v>3563.877</v>
      </c>
      <c r="U13" s="61">
        <v>3047.2179999999998</v>
      </c>
      <c r="V13" s="61">
        <v>3454.6869999999999</v>
      </c>
      <c r="W13" s="61">
        <v>4484.8099999999995</v>
      </c>
      <c r="X13" s="61">
        <v>4441.0139999999992</v>
      </c>
      <c r="Y13" s="61">
        <v>4874.4089999999997</v>
      </c>
      <c r="Z13" s="61">
        <v>4759.1380000000008</v>
      </c>
      <c r="AA13" s="61">
        <v>6861.2370000000001</v>
      </c>
      <c r="AB13" s="61">
        <v>5394.0330000000004</v>
      </c>
      <c r="AC13" s="61">
        <v>5392.9309999999996</v>
      </c>
      <c r="AD13" s="82">
        <v>6504.1560000000009</v>
      </c>
      <c r="AE13" s="42">
        <f t="shared" si="1"/>
        <v>0.20605214492824056</v>
      </c>
      <c r="AG13" s="361">
        <f t="shared" si="10"/>
        <v>5.2472852312445348E-2</v>
      </c>
      <c r="AH13" s="362">
        <f t="shared" si="11"/>
        <v>5.1887586301114876E-2</v>
      </c>
      <c r="AI13" s="362">
        <f t="shared" si="12"/>
        <v>4.8283245443063796E-2</v>
      </c>
      <c r="AJ13" s="363">
        <f t="shared" si="13"/>
        <v>5.4437863820069883E-2</v>
      </c>
      <c r="AL13" s="52">
        <f t="shared" si="2"/>
        <v>2.4870597249903694</v>
      </c>
      <c r="AM13" s="74">
        <f t="shared" si="2"/>
        <v>2.5640400389080176</v>
      </c>
      <c r="AN13" s="74">
        <f t="shared" si="2"/>
        <v>2.5434314624841159</v>
      </c>
      <c r="AO13" s="74">
        <f t="shared" si="2"/>
        <v>1.807576990524832</v>
      </c>
      <c r="AP13" s="74">
        <f t="shared" si="2"/>
        <v>2.8984179817519671</v>
      </c>
      <c r="AQ13" s="74">
        <f t="shared" si="2"/>
        <v>2.81930652267084</v>
      </c>
      <c r="AR13" s="74">
        <f t="shared" si="3"/>
        <v>2.7085694512502947</v>
      </c>
      <c r="AS13" s="74">
        <f t="shared" si="4"/>
        <v>2.7762158422131273</v>
      </c>
      <c r="AT13" s="74">
        <f t="shared" si="5"/>
        <v>2.3808786686229126</v>
      </c>
      <c r="AU13" s="74">
        <f t="shared" si="5"/>
        <v>2.2607196919043568</v>
      </c>
      <c r="AV13" s="17">
        <f t="shared" si="5"/>
        <v>1.9704703142921718</v>
      </c>
      <c r="AW13" s="42">
        <f t="shared" si="14"/>
        <v>-0.12838804326408482</v>
      </c>
      <c r="AX13" s="8"/>
    </row>
    <row r="14" spans="1:50" ht="20.100000000000001" customHeight="1">
      <c r="A14" s="47" t="s">
        <v>146</v>
      </c>
      <c r="B14" s="81">
        <v>3439.81</v>
      </c>
      <c r="C14" s="61">
        <v>6308.64</v>
      </c>
      <c r="D14" s="61">
        <v>6418.38</v>
      </c>
      <c r="E14" s="61">
        <v>6757.6200000000008</v>
      </c>
      <c r="F14" s="61">
        <v>8193.41</v>
      </c>
      <c r="G14" s="61">
        <v>10289.58</v>
      </c>
      <c r="H14" s="61">
        <v>12779.529999999999</v>
      </c>
      <c r="I14" s="61">
        <v>14799.800000000001</v>
      </c>
      <c r="J14" s="61">
        <v>14920.029999999997</v>
      </c>
      <c r="K14" s="61">
        <v>12961.670000000002</v>
      </c>
      <c r="L14" s="82">
        <v>8057.5800000000008</v>
      </c>
      <c r="M14" s="42">
        <f t="shared" si="0"/>
        <v>-0.37835325232011002</v>
      </c>
      <c r="O14" s="361">
        <f t="shared" si="6"/>
        <v>1.5322258707643975E-2</v>
      </c>
      <c r="P14" s="362">
        <f t="shared" si="7"/>
        <v>3.9878366405371936E-2</v>
      </c>
      <c r="Q14" s="362">
        <f t="shared" si="8"/>
        <v>4.4469137951601671E-2</v>
      </c>
      <c r="R14" s="363">
        <f t="shared" si="9"/>
        <v>2.4425026341329849E-2</v>
      </c>
      <c r="T14" s="81">
        <v>1272.8789999999999</v>
      </c>
      <c r="U14" s="61">
        <v>2323.23</v>
      </c>
      <c r="V14" s="61">
        <v>2712.1749999999997</v>
      </c>
      <c r="W14" s="61">
        <v>2509.4530000000004</v>
      </c>
      <c r="X14" s="61">
        <v>2824.55</v>
      </c>
      <c r="Y14" s="61">
        <v>3594.056</v>
      </c>
      <c r="Z14" s="61">
        <v>4458.8940000000002</v>
      </c>
      <c r="AA14" s="61">
        <v>6018.5569999999998</v>
      </c>
      <c r="AB14" s="61">
        <v>6260.6899999999987</v>
      </c>
      <c r="AC14" s="61">
        <v>6235.41</v>
      </c>
      <c r="AD14" s="82">
        <v>4054.2889999999998</v>
      </c>
      <c r="AE14" s="42">
        <f t="shared" si="1"/>
        <v>-0.34979592360406137</v>
      </c>
      <c r="AG14" s="361">
        <f t="shared" si="10"/>
        <v>1.874127299528382E-2</v>
      </c>
      <c r="AH14" s="362">
        <f t="shared" si="11"/>
        <v>3.8258359294642642E-2</v>
      </c>
      <c r="AI14" s="362">
        <f t="shared" si="12"/>
        <v>5.5826012138507693E-2</v>
      </c>
      <c r="AJ14" s="363">
        <f t="shared" si="13"/>
        <v>3.3933200936325521E-2</v>
      </c>
      <c r="AL14" s="52">
        <f t="shared" si="2"/>
        <v>3.7004340356008032</v>
      </c>
      <c r="AM14" s="74">
        <f t="shared" si="2"/>
        <v>3.6826162215628089</v>
      </c>
      <c r="AN14" s="74">
        <f t="shared" si="2"/>
        <v>4.2256379335595584</v>
      </c>
      <c r="AO14" s="74">
        <f t="shared" si="2"/>
        <v>3.7135160011956874</v>
      </c>
      <c r="AP14" s="74">
        <f t="shared" si="2"/>
        <v>3.4473436578909151</v>
      </c>
      <c r="AQ14" s="74">
        <f t="shared" si="2"/>
        <v>3.4929083597192498</v>
      </c>
      <c r="AR14" s="74">
        <f t="shared" si="3"/>
        <v>3.489090756858821</v>
      </c>
      <c r="AS14" s="74">
        <f t="shared" si="4"/>
        <v>4.0666475222638141</v>
      </c>
      <c r="AT14" s="74">
        <f t="shared" si="5"/>
        <v>4.1961644849239574</v>
      </c>
      <c r="AU14" s="74">
        <f t="shared" si="5"/>
        <v>4.8106532568719915</v>
      </c>
      <c r="AV14" s="17">
        <f t="shared" si="5"/>
        <v>5.0316459780728193</v>
      </c>
      <c r="AW14" s="42">
        <f t="shared" si="14"/>
        <v>4.5938193713118053E-2</v>
      </c>
      <c r="AX14" s="8"/>
    </row>
    <row r="15" spans="1:50" ht="20.100000000000001" customHeight="1">
      <c r="A15" s="47" t="s">
        <v>138</v>
      </c>
      <c r="B15" s="81">
        <v>15176.349999999999</v>
      </c>
      <c r="C15" s="61">
        <v>11402.789999999999</v>
      </c>
      <c r="D15" s="61">
        <v>4286.3099999999995</v>
      </c>
      <c r="E15" s="61">
        <v>3678.44</v>
      </c>
      <c r="F15" s="61">
        <v>6166.8600000000006</v>
      </c>
      <c r="G15" s="61">
        <v>6602.1399999999994</v>
      </c>
      <c r="H15" s="61">
        <v>8831.98</v>
      </c>
      <c r="I15" s="61">
        <v>10721.77</v>
      </c>
      <c r="J15" s="61">
        <v>10634.59</v>
      </c>
      <c r="K15" s="61">
        <v>10640.71</v>
      </c>
      <c r="L15" s="82">
        <v>8950.09</v>
      </c>
      <c r="M15" s="42">
        <f t="shared" si="0"/>
        <v>-0.1588822550374927</v>
      </c>
      <c r="O15" s="361">
        <f t="shared" si="6"/>
        <v>6.760139686138264E-2</v>
      </c>
      <c r="P15" s="362">
        <f t="shared" si="7"/>
        <v>2.5587298799325361E-2</v>
      </c>
      <c r="Q15" s="362">
        <f t="shared" si="8"/>
        <v>3.650634531607326E-2</v>
      </c>
      <c r="R15" s="363">
        <f t="shared" si="9"/>
        <v>2.7130501218389745E-2</v>
      </c>
      <c r="T15" s="81">
        <v>2984.498</v>
      </c>
      <c r="U15" s="61">
        <v>2633.5820000000003</v>
      </c>
      <c r="V15" s="61">
        <v>1445.9690000000001</v>
      </c>
      <c r="W15" s="61">
        <v>1215.982</v>
      </c>
      <c r="X15" s="61">
        <v>2240.096</v>
      </c>
      <c r="Y15" s="61">
        <v>2365.7709999999997</v>
      </c>
      <c r="Z15" s="61">
        <v>3172.6440000000002</v>
      </c>
      <c r="AA15" s="61">
        <v>3798.5639999999999</v>
      </c>
      <c r="AB15" s="61">
        <v>3582.5769999999998</v>
      </c>
      <c r="AC15" s="61">
        <v>3603.1039999999998</v>
      </c>
      <c r="AD15" s="82">
        <v>3161.5720000000001</v>
      </c>
      <c r="AE15" s="42">
        <f t="shared" si="1"/>
        <v>-0.12254211923941127</v>
      </c>
      <c r="AG15" s="361">
        <f t="shared" si="10"/>
        <v>4.3942347836580367E-2</v>
      </c>
      <c r="AH15" s="362">
        <f t="shared" si="11"/>
        <v>2.5183390833878494E-2</v>
      </c>
      <c r="AI15" s="362">
        <f t="shared" si="12"/>
        <v>3.225881339644155E-2</v>
      </c>
      <c r="AJ15" s="363">
        <f t="shared" si="13"/>
        <v>2.6461423433470223E-2</v>
      </c>
      <c r="AL15" s="52">
        <f t="shared" si="2"/>
        <v>1.966545315573244</v>
      </c>
      <c r="AM15" s="74">
        <f t="shared" si="2"/>
        <v>2.3095944062812701</v>
      </c>
      <c r="AN15" s="74">
        <f t="shared" si="2"/>
        <v>3.373458755899597</v>
      </c>
      <c r="AO15" s="74">
        <f t="shared" si="2"/>
        <v>3.3057002424941007</v>
      </c>
      <c r="AP15" s="74">
        <f t="shared" si="2"/>
        <v>3.6324742251324009</v>
      </c>
      <c r="AQ15" s="74">
        <f t="shared" si="2"/>
        <v>3.5833396444183245</v>
      </c>
      <c r="AR15" s="74">
        <f t="shared" si="3"/>
        <v>3.592222808475563</v>
      </c>
      <c r="AS15" s="74">
        <f t="shared" si="4"/>
        <v>3.5428516000623027</v>
      </c>
      <c r="AT15" s="74">
        <f t="shared" si="5"/>
        <v>3.3687965403461724</v>
      </c>
      <c r="AU15" s="74">
        <f t="shared" si="5"/>
        <v>3.3861499843525475</v>
      </c>
      <c r="AV15" s="17">
        <f t="shared" si="5"/>
        <v>3.532447159749232</v>
      </c>
      <c r="AW15" s="42">
        <f t="shared" si="14"/>
        <v>4.3204576310182943E-2</v>
      </c>
      <c r="AX15" s="8"/>
    </row>
    <row r="16" spans="1:50" ht="20.100000000000001" customHeight="1">
      <c r="A16" s="47" t="s">
        <v>141</v>
      </c>
      <c r="B16" s="81">
        <v>29156.230000000003</v>
      </c>
      <c r="C16" s="61">
        <v>34363.300000000003</v>
      </c>
      <c r="D16" s="61">
        <v>36289.170000000006</v>
      </c>
      <c r="E16" s="61">
        <v>35406.649999999994</v>
      </c>
      <c r="F16" s="61">
        <v>36873.25</v>
      </c>
      <c r="G16" s="61">
        <v>27781.51</v>
      </c>
      <c r="H16" s="61">
        <v>15022.8</v>
      </c>
      <c r="I16" s="61">
        <v>20706.960000000003</v>
      </c>
      <c r="J16" s="61">
        <v>16902.88</v>
      </c>
      <c r="K16" s="61">
        <v>12286.94</v>
      </c>
      <c r="L16" s="82">
        <v>6882.0600000000013</v>
      </c>
      <c r="M16" s="42">
        <f t="shared" si="0"/>
        <v>-0.43988820650218841</v>
      </c>
      <c r="O16" s="361">
        <f t="shared" si="6"/>
        <v>0.1298732485223226</v>
      </c>
      <c r="P16" s="362">
        <f t="shared" si="7"/>
        <v>0.10767020957847691</v>
      </c>
      <c r="Q16" s="362">
        <f t="shared" si="8"/>
        <v>4.215426174737149E-2</v>
      </c>
      <c r="R16" s="363">
        <f t="shared" si="9"/>
        <v>2.0861660297832912E-2</v>
      </c>
      <c r="T16" s="81">
        <v>9966.637999999999</v>
      </c>
      <c r="U16" s="61">
        <v>11338.057000000001</v>
      </c>
      <c r="V16" s="61">
        <v>12380.514999999999</v>
      </c>
      <c r="W16" s="61">
        <v>14970.466</v>
      </c>
      <c r="X16" s="61">
        <v>16493.987999999998</v>
      </c>
      <c r="Y16" s="61">
        <v>12650.348</v>
      </c>
      <c r="Z16" s="61">
        <v>7435.2950000000001</v>
      </c>
      <c r="AA16" s="61">
        <v>9341.2749999999996</v>
      </c>
      <c r="AB16" s="61">
        <v>8465.2070000000003</v>
      </c>
      <c r="AC16" s="61">
        <v>5478.8669999999993</v>
      </c>
      <c r="AD16" s="82">
        <v>2985.7019999999998</v>
      </c>
      <c r="AE16" s="42">
        <f t="shared" si="1"/>
        <v>-0.4550511994541937</v>
      </c>
      <c r="AG16" s="361">
        <f t="shared" si="10"/>
        <v>0.14674410026653714</v>
      </c>
      <c r="AH16" s="362">
        <f t="shared" si="11"/>
        <v>0.13466166330915932</v>
      </c>
      <c r="AI16" s="362">
        <f t="shared" si="12"/>
        <v>4.9052635776519783E-2</v>
      </c>
      <c r="AJ16" s="363">
        <f t="shared" si="13"/>
        <v>2.498944350094159E-2</v>
      </c>
      <c r="AL16" s="52">
        <f t="shared" si="2"/>
        <v>3.4183562140921504</v>
      </c>
      <c r="AM16" s="74">
        <f t="shared" si="2"/>
        <v>3.2994668730884404</v>
      </c>
      <c r="AN16" s="74">
        <f t="shared" si="2"/>
        <v>3.4116280421955079</v>
      </c>
      <c r="AO16" s="74">
        <f t="shared" si="2"/>
        <v>4.2281509264502581</v>
      </c>
      <c r="AP16" s="74">
        <f t="shared" si="2"/>
        <v>4.4731581837782128</v>
      </c>
      <c r="AQ16" s="74">
        <f t="shared" si="2"/>
        <v>4.5535134699301807</v>
      </c>
      <c r="AR16" s="74">
        <f t="shared" si="3"/>
        <v>4.9493403360225789</v>
      </c>
      <c r="AS16" s="74">
        <f t="shared" si="4"/>
        <v>4.5111764353627954</v>
      </c>
      <c r="AT16" s="74">
        <f t="shared" si="5"/>
        <v>5.0081447658623857</v>
      </c>
      <c r="AU16" s="74">
        <f t="shared" si="5"/>
        <v>4.459098034172869</v>
      </c>
      <c r="AV16" s="17">
        <f t="shared" si="5"/>
        <v>4.3383841466072646</v>
      </c>
      <c r="AW16" s="42">
        <f t="shared" si="14"/>
        <v>-2.7071368837486433E-2</v>
      </c>
      <c r="AX16" s="8"/>
    </row>
    <row r="17" spans="1:50" ht="20.100000000000001" customHeight="1">
      <c r="A17" s="47" t="s">
        <v>140</v>
      </c>
      <c r="B17" s="81">
        <v>12261.73</v>
      </c>
      <c r="C17" s="61">
        <v>12114.34</v>
      </c>
      <c r="D17" s="61">
        <v>10318.75</v>
      </c>
      <c r="E17" s="61">
        <v>8703.7799999999988</v>
      </c>
      <c r="F17" s="61">
        <v>6907.08</v>
      </c>
      <c r="G17" s="61">
        <v>5617.35</v>
      </c>
      <c r="H17" s="61">
        <v>8784.8499999999985</v>
      </c>
      <c r="I17" s="61">
        <v>8733.0300000000007</v>
      </c>
      <c r="J17" s="61">
        <v>7526.43</v>
      </c>
      <c r="K17" s="61">
        <v>9352.4699999999993</v>
      </c>
      <c r="L17" s="82">
        <v>11066.619999999999</v>
      </c>
      <c r="M17" s="42">
        <f t="shared" si="0"/>
        <v>0.18328313269115001</v>
      </c>
      <c r="O17" s="361">
        <f t="shared" si="6"/>
        <v>5.4618539763323946E-2</v>
      </c>
      <c r="P17" s="362">
        <f t="shared" si="7"/>
        <v>2.1770639960738539E-2</v>
      </c>
      <c r="Q17" s="362">
        <f t="shared" si="8"/>
        <v>3.2086627619605804E-2</v>
      </c>
      <c r="R17" s="363">
        <f t="shared" si="9"/>
        <v>3.3546360695083099E-2</v>
      </c>
      <c r="T17" s="81">
        <v>3092.259</v>
      </c>
      <c r="U17" s="61">
        <v>2824.5120000000002</v>
      </c>
      <c r="V17" s="61">
        <v>2696.7830000000004</v>
      </c>
      <c r="W17" s="61">
        <v>2497.37</v>
      </c>
      <c r="X17" s="61">
        <v>2080.355</v>
      </c>
      <c r="Y17" s="61">
        <v>1554.671</v>
      </c>
      <c r="Z17" s="61">
        <v>2367.6950000000002</v>
      </c>
      <c r="AA17" s="61">
        <v>1941.2800000000002</v>
      </c>
      <c r="AB17" s="61">
        <v>1637.5740000000001</v>
      </c>
      <c r="AC17" s="61">
        <v>2462.8330000000001</v>
      </c>
      <c r="AD17" s="82">
        <v>2717.2079999999996</v>
      </c>
      <c r="AE17" s="42">
        <f t="shared" si="1"/>
        <v>0.10328552524673802</v>
      </c>
      <c r="AG17" s="361">
        <f t="shared" si="10"/>
        <v>4.5528970225075092E-2</v>
      </c>
      <c r="AH17" s="362">
        <f t="shared" si="11"/>
        <v>1.65493141183558E-2</v>
      </c>
      <c r="AI17" s="362">
        <f t="shared" si="12"/>
        <v>2.2049896470820257E-2</v>
      </c>
      <c r="AJ17" s="363">
        <f t="shared" si="13"/>
        <v>2.2742228057691789E-2</v>
      </c>
      <c r="AL17" s="52">
        <f t="shared" si="2"/>
        <v>2.5218782341480361</v>
      </c>
      <c r="AM17" s="74">
        <f t="shared" si="2"/>
        <v>2.3315442690233228</v>
      </c>
      <c r="AN17" s="74">
        <f t="shared" si="2"/>
        <v>2.6134783767413694</v>
      </c>
      <c r="AO17" s="74">
        <f t="shared" si="2"/>
        <v>2.8692935712989072</v>
      </c>
      <c r="AP17" s="74">
        <f t="shared" si="2"/>
        <v>3.0119167578774242</v>
      </c>
      <c r="AQ17" s="74">
        <f t="shared" si="2"/>
        <v>2.7676235235475799</v>
      </c>
      <c r="AR17" s="74">
        <f t="shared" si="3"/>
        <v>2.6952025361844543</v>
      </c>
      <c r="AS17" s="74">
        <f t="shared" si="4"/>
        <v>2.2229169028389917</v>
      </c>
      <c r="AT17" s="74">
        <f t="shared" si="5"/>
        <v>2.1757646055301119</v>
      </c>
      <c r="AU17" s="74">
        <f t="shared" si="5"/>
        <v>2.6333503341897919</v>
      </c>
      <c r="AV17" s="17">
        <f t="shared" si="5"/>
        <v>2.4553187874888627</v>
      </c>
      <c r="AW17" s="42">
        <f t="shared" si="14"/>
        <v>-6.7606479999822944E-2</v>
      </c>
      <c r="AX17" s="8"/>
    </row>
    <row r="18" spans="1:50" ht="20.100000000000001" customHeight="1">
      <c r="A18" s="47" t="s">
        <v>142</v>
      </c>
      <c r="B18" s="81">
        <v>4035.34</v>
      </c>
      <c r="C18" s="61">
        <v>5763.13</v>
      </c>
      <c r="D18" s="61">
        <v>5141.67</v>
      </c>
      <c r="E18" s="61">
        <v>7496.11</v>
      </c>
      <c r="F18" s="61">
        <v>6670.9</v>
      </c>
      <c r="G18" s="61">
        <v>6777.53</v>
      </c>
      <c r="H18" s="61">
        <v>5775.9699999999993</v>
      </c>
      <c r="I18" s="61">
        <v>9532.7199999999993</v>
      </c>
      <c r="J18" s="61">
        <v>12311.98</v>
      </c>
      <c r="K18" s="61">
        <v>9451.41</v>
      </c>
      <c r="L18" s="82">
        <v>9976.7099999999991</v>
      </c>
      <c r="M18" s="42">
        <f t="shared" si="0"/>
        <v>5.5579008846299051E-2</v>
      </c>
      <c r="O18" s="361">
        <f t="shared" si="6"/>
        <v>1.7974982180208803E-2</v>
      </c>
      <c r="P18" s="362">
        <f t="shared" si="7"/>
        <v>2.6267041479185783E-2</v>
      </c>
      <c r="Q18" s="362">
        <f t="shared" si="8"/>
        <v>3.2426072807527698E-2</v>
      </c>
      <c r="R18" s="363">
        <f t="shared" si="9"/>
        <v>3.0242505137995385E-2</v>
      </c>
      <c r="T18" s="81">
        <v>1034.5810000000001</v>
      </c>
      <c r="U18" s="61">
        <v>1720.9749999999999</v>
      </c>
      <c r="V18" s="61">
        <v>1504.0930000000001</v>
      </c>
      <c r="W18" s="61">
        <v>2233.9250000000002</v>
      </c>
      <c r="X18" s="61">
        <v>1833.6990000000001</v>
      </c>
      <c r="Y18" s="61">
        <v>1885.796</v>
      </c>
      <c r="Z18" s="61">
        <v>1599.4010000000001</v>
      </c>
      <c r="AA18" s="61">
        <v>2794.402</v>
      </c>
      <c r="AB18" s="61">
        <v>3647.4939999999997</v>
      </c>
      <c r="AC18" s="61">
        <v>2833.4270000000001</v>
      </c>
      <c r="AD18" s="82">
        <v>2672.8919999999998</v>
      </c>
      <c r="AE18" s="42">
        <f t="shared" si="1"/>
        <v>-5.6657538733131396E-2</v>
      </c>
      <c r="AG18" s="361">
        <f t="shared" si="10"/>
        <v>1.5232685083761877E-2</v>
      </c>
      <c r="AH18" s="362">
        <f t="shared" si="11"/>
        <v>2.0074105947264016E-2</v>
      </c>
      <c r="AI18" s="362">
        <f t="shared" si="12"/>
        <v>2.5367847518539349E-2</v>
      </c>
      <c r="AJ18" s="363">
        <f t="shared" si="13"/>
        <v>2.2371316232537197E-2</v>
      </c>
      <c r="AL18" s="52">
        <f t="shared" si="2"/>
        <v>2.5638013153786297</v>
      </c>
      <c r="AM18" s="74">
        <f t="shared" si="2"/>
        <v>2.9861811203287103</v>
      </c>
      <c r="AN18" s="74">
        <f t="shared" si="2"/>
        <v>2.9253005346511936</v>
      </c>
      <c r="AO18" s="74">
        <f t="shared" si="2"/>
        <v>2.9801123516063672</v>
      </c>
      <c r="AP18" s="74">
        <f t="shared" si="2"/>
        <v>2.7488030100885941</v>
      </c>
      <c r="AQ18" s="74">
        <f t="shared" si="2"/>
        <v>2.7824236853248903</v>
      </c>
      <c r="AR18" s="74">
        <f t="shared" si="3"/>
        <v>2.7690604348706804</v>
      </c>
      <c r="AS18" s="74">
        <f t="shared" si="4"/>
        <v>2.9313795013385482</v>
      </c>
      <c r="AT18" s="74">
        <f t="shared" si="5"/>
        <v>2.9625567942767939</v>
      </c>
      <c r="AU18" s="74">
        <f t="shared" si="5"/>
        <v>2.9978881457898874</v>
      </c>
      <c r="AV18" s="17">
        <f t="shared" si="5"/>
        <v>2.6791316977239994</v>
      </c>
      <c r="AW18" s="42">
        <f t="shared" si="14"/>
        <v>-0.10632699839503239</v>
      </c>
      <c r="AX18" s="8"/>
    </row>
    <row r="19" spans="1:50" ht="20.100000000000001" customHeight="1">
      <c r="A19" s="47" t="s">
        <v>145</v>
      </c>
      <c r="B19" s="81">
        <v>7513.12</v>
      </c>
      <c r="C19" s="61">
        <v>7000.01</v>
      </c>
      <c r="D19" s="61">
        <v>8133.5899999999992</v>
      </c>
      <c r="E19" s="61">
        <v>8426.24</v>
      </c>
      <c r="F19" s="61">
        <v>8604.130000000001</v>
      </c>
      <c r="G19" s="61">
        <v>8793.36</v>
      </c>
      <c r="H19" s="61">
        <v>9364.16</v>
      </c>
      <c r="I19" s="61">
        <v>4941.8999999999996</v>
      </c>
      <c r="J19" s="61">
        <v>6461.1799999999994</v>
      </c>
      <c r="K19" s="61">
        <v>5179.26</v>
      </c>
      <c r="L19" s="82">
        <v>7531.95</v>
      </c>
      <c r="M19" s="42">
        <f t="shared" si="0"/>
        <v>0.45425215185180884</v>
      </c>
      <c r="O19" s="361">
        <f t="shared" si="6"/>
        <v>3.3466374114144125E-2</v>
      </c>
      <c r="P19" s="362">
        <f t="shared" si="7"/>
        <v>3.4079605971705493E-2</v>
      </c>
      <c r="Q19" s="362">
        <f t="shared" si="8"/>
        <v>1.7769101313890298E-2</v>
      </c>
      <c r="R19" s="363">
        <f t="shared" si="9"/>
        <v>2.2831678636957911E-2</v>
      </c>
      <c r="T19" s="81">
        <v>1475.6699999999998</v>
      </c>
      <c r="U19" s="61">
        <v>1370.4749999999999</v>
      </c>
      <c r="V19" s="61">
        <v>1651.15</v>
      </c>
      <c r="W19" s="61">
        <v>1568.684</v>
      </c>
      <c r="X19" s="61">
        <v>1788.6239999999998</v>
      </c>
      <c r="Y19" s="61">
        <v>1911.8319999999999</v>
      </c>
      <c r="Z19" s="61">
        <v>2167.3620000000001</v>
      </c>
      <c r="AA19" s="61">
        <v>1613.663</v>
      </c>
      <c r="AB19" s="61">
        <v>2103.4119999999998</v>
      </c>
      <c r="AC19" s="61">
        <v>1821.873</v>
      </c>
      <c r="AD19" s="82">
        <v>2548.0969999999998</v>
      </c>
      <c r="AE19" s="42">
        <f t="shared" si="1"/>
        <v>0.39861395388152726</v>
      </c>
      <c r="AG19" s="361">
        <f t="shared" si="10"/>
        <v>2.1727072503317655E-2</v>
      </c>
      <c r="AH19" s="362">
        <f t="shared" si="11"/>
        <v>2.0351256509913932E-2</v>
      </c>
      <c r="AI19" s="362">
        <f t="shared" si="12"/>
        <v>1.6311341870513637E-2</v>
      </c>
      <c r="AJ19" s="363">
        <f t="shared" si="13"/>
        <v>2.1326818957959889E-2</v>
      </c>
      <c r="AL19" s="52">
        <f t="shared" si="2"/>
        <v>1.9641240922546157</v>
      </c>
      <c r="AM19" s="74">
        <f t="shared" si="2"/>
        <v>1.9578186316876689</v>
      </c>
      <c r="AN19" s="74">
        <f t="shared" si="2"/>
        <v>2.0300383963292963</v>
      </c>
      <c r="AO19" s="74">
        <f t="shared" si="2"/>
        <v>1.8616654640741304</v>
      </c>
      <c r="AP19" s="74">
        <f t="shared" si="2"/>
        <v>2.0787970428154847</v>
      </c>
      <c r="AQ19" s="74">
        <f t="shared" si="2"/>
        <v>2.1741768789177285</v>
      </c>
      <c r="AR19" s="74">
        <f t="shared" si="3"/>
        <v>2.3145290127464717</v>
      </c>
      <c r="AS19" s="74">
        <f t="shared" si="4"/>
        <v>3.2652684190291188</v>
      </c>
      <c r="AT19" s="74">
        <f t="shared" si="5"/>
        <v>3.2554610767692589</v>
      </c>
      <c r="AU19" s="74">
        <f t="shared" si="5"/>
        <v>3.517631862466839</v>
      </c>
      <c r="AV19" s="17">
        <f t="shared" si="5"/>
        <v>3.3830508699606341</v>
      </c>
      <c r="AW19" s="42">
        <f t="shared" si="14"/>
        <v>-3.8258975858783073E-2</v>
      </c>
      <c r="AX19" s="8"/>
    </row>
    <row r="20" spans="1:50" ht="20.100000000000001" customHeight="1">
      <c r="A20" s="47" t="s">
        <v>147</v>
      </c>
      <c r="B20" s="81">
        <v>5010.6000000000004</v>
      </c>
      <c r="C20" s="61">
        <v>4443.17</v>
      </c>
      <c r="D20" s="61">
        <v>5218.1499999999996</v>
      </c>
      <c r="E20" s="61">
        <v>3741.71</v>
      </c>
      <c r="F20" s="61">
        <v>4496.4500000000007</v>
      </c>
      <c r="G20" s="61">
        <v>4608.1100000000006</v>
      </c>
      <c r="H20" s="61">
        <v>5157.8600000000006</v>
      </c>
      <c r="I20" s="61">
        <v>5808.65</v>
      </c>
      <c r="J20" s="61">
        <v>5576.93</v>
      </c>
      <c r="K20" s="61">
        <v>5585.45</v>
      </c>
      <c r="L20" s="82">
        <v>6502.98</v>
      </c>
      <c r="M20" s="42">
        <f t="shared" si="0"/>
        <v>0.16427145529903583</v>
      </c>
      <c r="O20" s="361">
        <f t="shared" si="6"/>
        <v>2.2319171547417124E-2</v>
      </c>
      <c r="P20" s="362">
        <f t="shared" si="7"/>
        <v>1.7859222535444447E-2</v>
      </c>
      <c r="Q20" s="362">
        <f t="shared" si="8"/>
        <v>1.9162665503115996E-2</v>
      </c>
      <c r="R20" s="363">
        <f t="shared" si="9"/>
        <v>1.9712551137828126E-2</v>
      </c>
      <c r="T20" s="81">
        <v>1356.932</v>
      </c>
      <c r="U20" s="61">
        <v>1308.212</v>
      </c>
      <c r="V20" s="61">
        <v>1591.46</v>
      </c>
      <c r="W20" s="61">
        <v>1221.2750000000001</v>
      </c>
      <c r="X20" s="61">
        <v>1604.047</v>
      </c>
      <c r="Y20" s="61">
        <v>1536.915</v>
      </c>
      <c r="Z20" s="61">
        <v>1824.1849999999999</v>
      </c>
      <c r="AA20" s="61">
        <v>2220.9189999999999</v>
      </c>
      <c r="AB20" s="61">
        <v>2090.8959999999997</v>
      </c>
      <c r="AC20" s="61">
        <v>2189.1729999999998</v>
      </c>
      <c r="AD20" s="82">
        <v>2425.922</v>
      </c>
      <c r="AE20" s="42">
        <f t="shared" si="1"/>
        <v>0.10814540468021498</v>
      </c>
      <c r="AG20" s="361">
        <f t="shared" si="10"/>
        <v>1.9978829918661921E-2</v>
      </c>
      <c r="AH20" s="362">
        <f t="shared" si="11"/>
        <v>1.6360303310612216E-2</v>
      </c>
      <c r="AI20" s="362">
        <f t="shared" si="12"/>
        <v>1.9599801532103469E-2</v>
      </c>
      <c r="AJ20" s="363">
        <f t="shared" si="13"/>
        <v>2.0304250309204075E-2</v>
      </c>
      <c r="AL20" s="52">
        <f t="shared" si="2"/>
        <v>2.7081227797070211</v>
      </c>
      <c r="AM20" s="74">
        <f t="shared" si="2"/>
        <v>2.9443212841282236</v>
      </c>
      <c r="AN20" s="74">
        <f t="shared" si="2"/>
        <v>3.0498548336096127</v>
      </c>
      <c r="AO20" s="74">
        <f t="shared" si="2"/>
        <v>3.2639488362272866</v>
      </c>
      <c r="AP20" s="74">
        <f t="shared" si="2"/>
        <v>3.5673631420342709</v>
      </c>
      <c r="AQ20" s="74">
        <f t="shared" si="2"/>
        <v>3.3352393931568471</v>
      </c>
      <c r="AR20" s="74">
        <f t="shared" si="3"/>
        <v>3.5367090227342342</v>
      </c>
      <c r="AS20" s="74">
        <f t="shared" si="4"/>
        <v>3.8234684479181906</v>
      </c>
      <c r="AT20" s="74">
        <f t="shared" si="5"/>
        <v>3.7491881734215768</v>
      </c>
      <c r="AU20" s="74">
        <f t="shared" si="5"/>
        <v>3.9194209956225547</v>
      </c>
      <c r="AV20" s="17">
        <f t="shared" si="5"/>
        <v>3.7304774118942396</v>
      </c>
      <c r="AW20" s="42">
        <f t="shared" si="14"/>
        <v>-4.8207014234841999E-2</v>
      </c>
      <c r="AX20" s="8"/>
    </row>
    <row r="21" spans="1:50" ht="20.100000000000001" customHeight="1">
      <c r="A21" s="47" t="s">
        <v>137</v>
      </c>
      <c r="B21" s="81">
        <v>6300.49</v>
      </c>
      <c r="C21" s="61">
        <v>4274.74</v>
      </c>
      <c r="D21" s="61">
        <v>3453.6400000000003</v>
      </c>
      <c r="E21" s="61">
        <v>4258.47</v>
      </c>
      <c r="F21" s="61">
        <v>2914.97</v>
      </c>
      <c r="G21" s="61">
        <v>3949.92</v>
      </c>
      <c r="H21" s="61">
        <v>3956.88</v>
      </c>
      <c r="I21" s="61">
        <v>3727.91</v>
      </c>
      <c r="J21" s="61">
        <v>5097.16</v>
      </c>
      <c r="K21" s="61">
        <v>4444.33</v>
      </c>
      <c r="L21" s="82">
        <v>5085.07</v>
      </c>
      <c r="M21" s="42">
        <f t="shared" si="0"/>
        <v>0.14417021238296882</v>
      </c>
      <c r="O21" s="361">
        <f t="shared" si="6"/>
        <v>2.8064845955132343E-2</v>
      </c>
      <c r="P21" s="362">
        <f t="shared" si="7"/>
        <v>1.5308336883712135E-2</v>
      </c>
      <c r="Q21" s="362">
        <f t="shared" si="8"/>
        <v>1.5247689832594244E-2</v>
      </c>
      <c r="R21" s="363">
        <f t="shared" si="9"/>
        <v>1.5414425757796528E-2</v>
      </c>
      <c r="T21" s="81">
        <v>1704.58</v>
      </c>
      <c r="U21" s="61">
        <v>1277.2600000000002</v>
      </c>
      <c r="V21" s="61">
        <v>1055.7090000000001</v>
      </c>
      <c r="W21" s="61">
        <v>1295.2240000000002</v>
      </c>
      <c r="X21" s="61">
        <v>1014.198</v>
      </c>
      <c r="Y21" s="61">
        <v>1403.6890000000001</v>
      </c>
      <c r="Z21" s="61">
        <v>1471.087</v>
      </c>
      <c r="AA21" s="61">
        <v>1525.251</v>
      </c>
      <c r="AB21" s="61">
        <v>1759.6860000000001</v>
      </c>
      <c r="AC21" s="61">
        <v>1660.971</v>
      </c>
      <c r="AD21" s="82">
        <v>1963.1079999999999</v>
      </c>
      <c r="AE21" s="42">
        <f t="shared" si="1"/>
        <v>0.18190383817658462</v>
      </c>
      <c r="AG21" s="361">
        <f t="shared" si="10"/>
        <v>2.5097435908912707E-2</v>
      </c>
      <c r="AH21" s="362">
        <f t="shared" si="11"/>
        <v>1.4942126138250945E-2</v>
      </c>
      <c r="AI21" s="362">
        <f t="shared" si="12"/>
        <v>1.4870776293412826E-2</v>
      </c>
      <c r="AJ21" s="363">
        <f t="shared" si="13"/>
        <v>1.6430633885178909E-2</v>
      </c>
      <c r="AL21" s="52">
        <f t="shared" si="2"/>
        <v>2.7054721140736673</v>
      </c>
      <c r="AM21" s="74">
        <f t="shared" si="2"/>
        <v>2.9879244117770916</v>
      </c>
      <c r="AN21" s="74">
        <f t="shared" si="2"/>
        <v>3.0568009404570251</v>
      </c>
      <c r="AO21" s="74">
        <f t="shared" si="2"/>
        <v>3.0415243033295996</v>
      </c>
      <c r="AP21" s="74">
        <f t="shared" si="2"/>
        <v>3.4792742292373506</v>
      </c>
      <c r="AQ21" s="74">
        <f t="shared" si="2"/>
        <v>3.5537150119496093</v>
      </c>
      <c r="AR21" s="74">
        <f t="shared" si="3"/>
        <v>3.7177953336972562</v>
      </c>
      <c r="AS21" s="74">
        <f t="shared" si="4"/>
        <v>4.0914372932822953</v>
      </c>
      <c r="AT21" s="74">
        <f t="shared" si="5"/>
        <v>3.4522871559849015</v>
      </c>
      <c r="AU21" s="74">
        <f t="shared" si="5"/>
        <v>3.7372809849853632</v>
      </c>
      <c r="AV21" s="17">
        <f t="shared" si="5"/>
        <v>3.8605328933525005</v>
      </c>
      <c r="AW21" s="42">
        <f t="shared" si="14"/>
        <v>3.2979031777997284E-2</v>
      </c>
      <c r="AX21" s="8"/>
    </row>
    <row r="22" spans="1:50" ht="20.100000000000001" customHeight="1">
      <c r="A22" s="47" t="s">
        <v>144</v>
      </c>
      <c r="B22" s="81">
        <v>1683.5100000000002</v>
      </c>
      <c r="C22" s="61">
        <v>6802.1</v>
      </c>
      <c r="D22" s="61">
        <v>2131.04</v>
      </c>
      <c r="E22" s="61">
        <v>1640.9699999999998</v>
      </c>
      <c r="F22" s="61">
        <v>1679.5500000000002</v>
      </c>
      <c r="G22" s="61">
        <v>1484.5899999999997</v>
      </c>
      <c r="H22" s="61">
        <v>2272.7999999999997</v>
      </c>
      <c r="I22" s="61">
        <v>3853.6100000000006</v>
      </c>
      <c r="J22" s="61">
        <v>2654.7000000000003</v>
      </c>
      <c r="K22" s="61">
        <v>1302.8599999999999</v>
      </c>
      <c r="L22" s="82">
        <v>2990.91</v>
      </c>
      <c r="M22" s="42">
        <f t="shared" si="0"/>
        <v>1.2956495709439235</v>
      </c>
      <c r="O22" s="361">
        <f t="shared" si="6"/>
        <v>7.4990117933565253E-3</v>
      </c>
      <c r="P22" s="362">
        <f t="shared" si="7"/>
        <v>5.7536871263696972E-3</v>
      </c>
      <c r="Q22" s="362">
        <f t="shared" si="8"/>
        <v>4.4698762637548819E-3</v>
      </c>
      <c r="R22" s="363">
        <f t="shared" si="9"/>
        <v>9.0663766955521186E-3</v>
      </c>
      <c r="T22" s="81">
        <v>519.70299999999997</v>
      </c>
      <c r="U22" s="61">
        <v>782.31500000000005</v>
      </c>
      <c r="V22" s="61">
        <v>688.27200000000005</v>
      </c>
      <c r="W22" s="61">
        <v>561.51499999999999</v>
      </c>
      <c r="X22" s="61">
        <v>924.77700000000004</v>
      </c>
      <c r="Y22" s="61">
        <v>921.5200000000001</v>
      </c>
      <c r="Z22" s="61">
        <v>1309.23</v>
      </c>
      <c r="AA22" s="61">
        <v>1460.6469999999995</v>
      </c>
      <c r="AB22" s="61">
        <v>1261.4140000000002</v>
      </c>
      <c r="AC22" s="61">
        <v>649.52500000000009</v>
      </c>
      <c r="AD22" s="82">
        <v>1510.0919999999999</v>
      </c>
      <c r="AE22" s="42">
        <f t="shared" si="1"/>
        <v>1.3249174396674488</v>
      </c>
      <c r="AG22" s="361">
        <f t="shared" si="10"/>
        <v>7.6518630596215257E-3</v>
      </c>
      <c r="AH22" s="362">
        <f t="shared" si="11"/>
        <v>9.8094863455658703E-3</v>
      </c>
      <c r="AI22" s="362">
        <f t="shared" si="12"/>
        <v>5.8152375760798757E-3</v>
      </c>
      <c r="AJ22" s="363">
        <f t="shared" si="13"/>
        <v>1.2639023825962499E-2</v>
      </c>
      <c r="AL22" s="52">
        <f t="shared" si="2"/>
        <v>3.0870205701183826</v>
      </c>
      <c r="AM22" s="74">
        <f t="shared" si="2"/>
        <v>1.1501080548654092</v>
      </c>
      <c r="AN22" s="74">
        <f t="shared" si="2"/>
        <v>3.2297469780013515</v>
      </c>
      <c r="AO22" s="74">
        <f t="shared" si="2"/>
        <v>3.4218480532855571</v>
      </c>
      <c r="AP22" s="74">
        <f t="shared" si="2"/>
        <v>5.5060998481736174</v>
      </c>
      <c r="AQ22" s="74">
        <f t="shared" si="2"/>
        <v>6.2072356677601253</v>
      </c>
      <c r="AR22" s="74">
        <f t="shared" si="3"/>
        <v>5.760427666314679</v>
      </c>
      <c r="AS22" s="74">
        <f t="shared" si="4"/>
        <v>3.7903342580074249</v>
      </c>
      <c r="AT22" s="74">
        <f t="shared" si="5"/>
        <v>4.751625419068068</v>
      </c>
      <c r="AU22" s="74">
        <f t="shared" si="5"/>
        <v>4.9853783215387697</v>
      </c>
      <c r="AV22" s="17">
        <f t="shared" si="5"/>
        <v>5.0489382829974829</v>
      </c>
      <c r="AW22" s="42">
        <f t="shared" si="14"/>
        <v>1.2749275453000131E-2</v>
      </c>
      <c r="AX22" s="8"/>
    </row>
    <row r="23" spans="1:50" ht="20.100000000000001" customHeight="1">
      <c r="A23" s="47" t="s">
        <v>143</v>
      </c>
      <c r="B23" s="81">
        <v>6898.02</v>
      </c>
      <c r="C23" s="61">
        <v>4097.3</v>
      </c>
      <c r="D23" s="61">
        <v>2674.95</v>
      </c>
      <c r="E23" s="61">
        <v>3051.91</v>
      </c>
      <c r="F23" s="61">
        <v>5241.9400000000005</v>
      </c>
      <c r="G23" s="61">
        <v>3718.59</v>
      </c>
      <c r="H23" s="61">
        <v>3140.55</v>
      </c>
      <c r="I23" s="61">
        <v>2412.2200000000003</v>
      </c>
      <c r="J23" s="61">
        <v>2643.1800000000007</v>
      </c>
      <c r="K23" s="61">
        <v>2047.8199999999997</v>
      </c>
      <c r="L23" s="82">
        <v>2945.23</v>
      </c>
      <c r="M23" s="42">
        <f t="shared" si="0"/>
        <v>0.43822699260677228</v>
      </c>
      <c r="O23" s="361">
        <f t="shared" si="6"/>
        <v>3.0726478209698295E-2</v>
      </c>
      <c r="P23" s="362">
        <f t="shared" si="7"/>
        <v>1.4411792758436402E-2</v>
      </c>
      <c r="Q23" s="362">
        <f t="shared" si="8"/>
        <v>7.0256988551667269E-3</v>
      </c>
      <c r="R23" s="363">
        <f t="shared" si="9"/>
        <v>8.9279064348445694E-3</v>
      </c>
      <c r="T23" s="81">
        <v>1357.364</v>
      </c>
      <c r="U23" s="61">
        <v>1056.3309999999999</v>
      </c>
      <c r="V23" s="61">
        <v>923.72600000000011</v>
      </c>
      <c r="W23" s="61">
        <v>852.35</v>
      </c>
      <c r="X23" s="61">
        <v>1441.7369999999999</v>
      </c>
      <c r="Y23" s="61">
        <v>1258.0749999999998</v>
      </c>
      <c r="Z23" s="61">
        <v>1218.991</v>
      </c>
      <c r="AA23" s="61">
        <v>1127.2869999999998</v>
      </c>
      <c r="AB23" s="61">
        <v>1276.7469999999998</v>
      </c>
      <c r="AC23" s="61">
        <v>1149.943</v>
      </c>
      <c r="AD23" s="82">
        <v>1494.865</v>
      </c>
      <c r="AE23" s="42">
        <f t="shared" si="1"/>
        <v>0.29994704085332929</v>
      </c>
      <c r="AG23" s="361">
        <f t="shared" si="10"/>
        <v>1.998519048391122E-2</v>
      </c>
      <c r="AH23" s="362">
        <f t="shared" si="11"/>
        <v>1.3392079970264106E-2</v>
      </c>
      <c r="AI23" s="362">
        <f t="shared" si="12"/>
        <v>1.0295510940995373E-2</v>
      </c>
      <c r="AJ23" s="363">
        <f t="shared" si="13"/>
        <v>1.2511578335358001E-2</v>
      </c>
      <c r="AL23" s="52">
        <f t="shared" si="2"/>
        <v>1.967758864137825</v>
      </c>
      <c r="AM23" s="74">
        <f t="shared" si="2"/>
        <v>2.5781148561247647</v>
      </c>
      <c r="AN23" s="74">
        <f t="shared" si="2"/>
        <v>3.4532458550627121</v>
      </c>
      <c r="AO23" s="74">
        <f t="shared" si="2"/>
        <v>2.7928412043605482</v>
      </c>
      <c r="AP23" s="74">
        <f t="shared" si="2"/>
        <v>2.7503882150501524</v>
      </c>
      <c r="AQ23" s="74">
        <f t="shared" si="2"/>
        <v>3.3832043866089023</v>
      </c>
      <c r="AR23" s="74">
        <f t="shared" si="3"/>
        <v>3.8814570696215629</v>
      </c>
      <c r="AS23" s="74">
        <f t="shared" si="4"/>
        <v>4.6732346137582788</v>
      </c>
      <c r="AT23" s="74">
        <f t="shared" ref="AT23:AV33" si="15">(AB23/J23)*10</f>
        <v>4.8303445092653527</v>
      </c>
      <c r="AU23" s="74">
        <f t="shared" si="15"/>
        <v>5.6154496000625063</v>
      </c>
      <c r="AV23" s="17">
        <f t="shared" si="15"/>
        <v>5.0755458826645121</v>
      </c>
      <c r="AW23" s="42">
        <f t="shared" si="14"/>
        <v>-9.6146124682872119E-2</v>
      </c>
      <c r="AX23" s="8"/>
    </row>
    <row r="24" spans="1:50" ht="20.100000000000001" customHeight="1">
      <c r="A24" s="47" t="s">
        <v>152</v>
      </c>
      <c r="B24" s="81">
        <v>3506.4199999999996</v>
      </c>
      <c r="C24" s="61">
        <v>4482.63</v>
      </c>
      <c r="D24" s="61">
        <v>4292.79</v>
      </c>
      <c r="E24" s="61">
        <v>3217.9900000000002</v>
      </c>
      <c r="F24" s="61">
        <v>3465.3199999999997</v>
      </c>
      <c r="G24" s="61">
        <v>3589.6899999999996</v>
      </c>
      <c r="H24" s="61">
        <v>3377.65</v>
      </c>
      <c r="I24" s="61">
        <v>3598.91</v>
      </c>
      <c r="J24" s="61">
        <v>3072.99</v>
      </c>
      <c r="K24" s="61">
        <v>2787.85</v>
      </c>
      <c r="L24" s="82">
        <v>2336.0100000000002</v>
      </c>
      <c r="M24" s="42">
        <f t="shared" si="0"/>
        <v>-0.16207471707588275</v>
      </c>
      <c r="O24" s="361">
        <f t="shared" si="6"/>
        <v>1.5618965692191423E-2</v>
      </c>
      <c r="P24" s="362">
        <f t="shared" si="7"/>
        <v>1.3912227039558423E-2</v>
      </c>
      <c r="Q24" s="362">
        <f t="shared" si="8"/>
        <v>9.5646075110979289E-3</v>
      </c>
      <c r="R24" s="363">
        <f t="shared" si="9"/>
        <v>7.0811714911437349E-3</v>
      </c>
      <c r="T24" s="81">
        <v>1778.0239999999999</v>
      </c>
      <c r="U24" s="61">
        <v>2436.4059999999999</v>
      </c>
      <c r="V24" s="61">
        <v>2332.4969999999998</v>
      </c>
      <c r="W24" s="61">
        <v>1756.3670000000002</v>
      </c>
      <c r="X24" s="61">
        <v>2065.8029999999999</v>
      </c>
      <c r="Y24" s="61">
        <v>2042.1100000000001</v>
      </c>
      <c r="Z24" s="61">
        <v>2293.607</v>
      </c>
      <c r="AA24" s="61">
        <v>2270.826</v>
      </c>
      <c r="AB24" s="61">
        <v>2112.797</v>
      </c>
      <c r="AC24" s="61">
        <v>1970.6870000000001</v>
      </c>
      <c r="AD24" s="82">
        <v>1458.133</v>
      </c>
      <c r="AE24" s="42">
        <f t="shared" si="1"/>
        <v>-0.26008899434562671</v>
      </c>
      <c r="AG24" s="361">
        <f t="shared" si="10"/>
        <v>2.6178790895416235E-2</v>
      </c>
      <c r="AH24" s="362">
        <f t="shared" si="11"/>
        <v>2.1738052523161213E-2</v>
      </c>
      <c r="AI24" s="362">
        <f t="shared" si="12"/>
        <v>1.7643682834520797E-2</v>
      </c>
      <c r="AJ24" s="363">
        <f t="shared" si="13"/>
        <v>1.220414234922255E-2</v>
      </c>
      <c r="AL24" s="52">
        <f t="shared" si="2"/>
        <v>5.0707673353448826</v>
      </c>
      <c r="AM24" s="74">
        <f t="shared" si="2"/>
        <v>5.4352154873366754</v>
      </c>
      <c r="AN24" s="74">
        <f t="shared" si="2"/>
        <v>5.4335222547573947</v>
      </c>
      <c r="AO24" s="74">
        <f t="shared" si="2"/>
        <v>5.4579628898784645</v>
      </c>
      <c r="AP24" s="74">
        <f t="shared" si="2"/>
        <v>5.9613628755785903</v>
      </c>
      <c r="AQ24" s="74">
        <f t="shared" si="2"/>
        <v>5.6888199259546104</v>
      </c>
      <c r="AR24" s="74">
        <f t="shared" si="3"/>
        <v>6.7905407605879819</v>
      </c>
      <c r="AS24" s="74">
        <f t="shared" si="4"/>
        <v>6.3097604552489504</v>
      </c>
      <c r="AT24" s="74">
        <f t="shared" si="15"/>
        <v>6.8753787028268887</v>
      </c>
      <c r="AU24" s="74">
        <f t="shared" si="15"/>
        <v>7.0688415804293641</v>
      </c>
      <c r="AV24" s="17">
        <f t="shared" si="15"/>
        <v>6.2419809846704419</v>
      </c>
      <c r="AW24" s="42">
        <f t="shared" si="14"/>
        <v>-0.11697257412701818</v>
      </c>
      <c r="AX24" s="8"/>
    </row>
    <row r="25" spans="1:50" ht="20.100000000000001" customHeight="1">
      <c r="A25" s="47" t="s">
        <v>154</v>
      </c>
      <c r="B25" s="81">
        <v>876.84999999999991</v>
      </c>
      <c r="C25" s="61">
        <v>546.71</v>
      </c>
      <c r="D25" s="61">
        <v>511.90999999999997</v>
      </c>
      <c r="E25" s="61">
        <v>327.44000000000005</v>
      </c>
      <c r="F25" s="61">
        <v>448.92</v>
      </c>
      <c r="G25" s="61">
        <v>1202.46</v>
      </c>
      <c r="H25" s="61">
        <v>682.06</v>
      </c>
      <c r="I25" s="61">
        <v>1670.46</v>
      </c>
      <c r="J25" s="61">
        <v>2818.35</v>
      </c>
      <c r="K25" s="61">
        <v>776.16</v>
      </c>
      <c r="L25" s="82">
        <v>2722.1</v>
      </c>
      <c r="M25" s="42">
        <f t="shared" si="0"/>
        <v>2.5071377035662752</v>
      </c>
      <c r="O25" s="361">
        <f t="shared" si="6"/>
        <v>3.9058327488429934E-3</v>
      </c>
      <c r="P25" s="362">
        <f t="shared" si="7"/>
        <v>4.6602621747246767E-3</v>
      </c>
      <c r="Q25" s="362">
        <f t="shared" si="8"/>
        <v>2.6628641303562848E-3</v>
      </c>
      <c r="R25" s="363">
        <f t="shared" si="9"/>
        <v>8.2515301373035036E-3</v>
      </c>
      <c r="T25" s="81">
        <v>269.52800000000002</v>
      </c>
      <c r="U25" s="61">
        <v>197.67499999999998</v>
      </c>
      <c r="V25" s="61">
        <v>196.89299999999997</v>
      </c>
      <c r="W25" s="61">
        <v>120.467</v>
      </c>
      <c r="X25" s="61">
        <v>173.32999999999998</v>
      </c>
      <c r="Y25" s="61">
        <v>378.91200000000003</v>
      </c>
      <c r="Z25" s="61">
        <v>259.35000000000002</v>
      </c>
      <c r="AA25" s="61">
        <v>490.1</v>
      </c>
      <c r="AB25" s="61">
        <v>902.91499999999996</v>
      </c>
      <c r="AC25" s="61">
        <v>364.13900000000001</v>
      </c>
      <c r="AD25" s="82">
        <v>906.77</v>
      </c>
      <c r="AE25" s="42">
        <f t="shared" si="1"/>
        <v>1.4901754549773574</v>
      </c>
      <c r="AG25" s="361">
        <f t="shared" si="10"/>
        <v>3.9684037743358625E-3</v>
      </c>
      <c r="AH25" s="362">
        <f t="shared" si="11"/>
        <v>4.033479566554231E-3</v>
      </c>
      <c r="AI25" s="362">
        <f t="shared" si="12"/>
        <v>3.2601590327025897E-3</v>
      </c>
      <c r="AJ25" s="363">
        <f t="shared" si="13"/>
        <v>7.5893969603626904E-3</v>
      </c>
      <c r="AL25" s="52">
        <f t="shared" si="2"/>
        <v>3.0738210640360384</v>
      </c>
      <c r="AM25" s="74">
        <f t="shared" si="2"/>
        <v>3.6157194856505273</v>
      </c>
      <c r="AN25" s="74">
        <f t="shared" si="2"/>
        <v>3.8462425035650796</v>
      </c>
      <c r="AO25" s="74">
        <f t="shared" si="2"/>
        <v>3.679055704861959</v>
      </c>
      <c r="AP25" s="74">
        <f t="shared" si="2"/>
        <v>3.86104428405952</v>
      </c>
      <c r="AQ25" s="74">
        <f t="shared" si="2"/>
        <v>3.1511401626665334</v>
      </c>
      <c r="AR25" s="74">
        <f t="shared" si="3"/>
        <v>3.8024513972377805</v>
      </c>
      <c r="AS25" s="74">
        <f t="shared" si="4"/>
        <v>2.9339223926343645</v>
      </c>
      <c r="AT25" s="74">
        <f t="shared" si="15"/>
        <v>3.2037007468909113</v>
      </c>
      <c r="AU25" s="74">
        <f t="shared" si="15"/>
        <v>4.6915455576169869</v>
      </c>
      <c r="AV25" s="17">
        <f t="shared" si="15"/>
        <v>3.3311413981852245</v>
      </c>
      <c r="AW25" s="42">
        <f t="shared" si="14"/>
        <v>-0.28996929534725929</v>
      </c>
      <c r="AX25" s="8"/>
    </row>
    <row r="26" spans="1:50" ht="20.100000000000001" customHeight="1">
      <c r="A26" s="47" t="s">
        <v>148</v>
      </c>
      <c r="B26" s="81">
        <v>5345.01</v>
      </c>
      <c r="C26" s="61">
        <v>3046.94</v>
      </c>
      <c r="D26" s="61">
        <v>1131.69</v>
      </c>
      <c r="E26" s="61">
        <v>1196.07</v>
      </c>
      <c r="F26" s="61">
        <v>612.54999999999995</v>
      </c>
      <c r="G26" s="61">
        <v>1109.4099999999999</v>
      </c>
      <c r="H26" s="61">
        <v>1250.97</v>
      </c>
      <c r="I26" s="61">
        <v>2017.3600000000001</v>
      </c>
      <c r="J26" s="61">
        <v>1244.74</v>
      </c>
      <c r="K26" s="61">
        <v>1856.73</v>
      </c>
      <c r="L26" s="82">
        <v>2795.95</v>
      </c>
      <c r="M26" s="42">
        <f t="shared" si="0"/>
        <v>0.5058462996773897</v>
      </c>
      <c r="O26" s="361">
        <f t="shared" si="6"/>
        <v>2.3808764441915143E-2</v>
      </c>
      <c r="P26" s="362">
        <f t="shared" si="7"/>
        <v>4.2996369602825062E-3</v>
      </c>
      <c r="Q26" s="362">
        <f t="shared" si="8"/>
        <v>6.3701037373175961E-3</v>
      </c>
      <c r="R26" s="363">
        <f t="shared" si="9"/>
        <v>8.4753924129876684E-3</v>
      </c>
      <c r="T26" s="81">
        <v>1144.3150000000001</v>
      </c>
      <c r="U26" s="61">
        <v>736.56899999999996</v>
      </c>
      <c r="V26" s="61">
        <v>529.78099999999995</v>
      </c>
      <c r="W26" s="61">
        <v>403.779</v>
      </c>
      <c r="X26" s="61">
        <v>228.63900000000001</v>
      </c>
      <c r="Y26" s="61">
        <v>401.363</v>
      </c>
      <c r="Z26" s="61">
        <v>558.31299999999999</v>
      </c>
      <c r="AA26" s="61">
        <v>812.59799999999996</v>
      </c>
      <c r="AB26" s="61">
        <v>504.39</v>
      </c>
      <c r="AC26" s="61">
        <v>631.25800000000004</v>
      </c>
      <c r="AD26" s="82">
        <v>879.34400000000005</v>
      </c>
      <c r="AE26" s="42">
        <f t="shared" si="1"/>
        <v>0.39300254412617347</v>
      </c>
      <c r="AG26" s="361">
        <f t="shared" si="10"/>
        <v>1.684835699826787E-2</v>
      </c>
      <c r="AH26" s="362">
        <f t="shared" si="11"/>
        <v>4.2724681701052109E-3</v>
      </c>
      <c r="AI26" s="362">
        <f t="shared" si="12"/>
        <v>5.6516919930734459E-3</v>
      </c>
      <c r="AJ26" s="363">
        <f t="shared" si="13"/>
        <v>7.359849444416082E-3</v>
      </c>
      <c r="AL26" s="52">
        <f t="shared" si="2"/>
        <v>2.1409033846522272</v>
      </c>
      <c r="AM26" s="74">
        <f t="shared" si="2"/>
        <v>2.4174056594484958</v>
      </c>
      <c r="AN26" s="74">
        <f t="shared" si="2"/>
        <v>4.6813261582235413</v>
      </c>
      <c r="AO26" s="74">
        <f t="shared" si="2"/>
        <v>3.3758810103087611</v>
      </c>
      <c r="AP26" s="74">
        <f t="shared" si="2"/>
        <v>3.7325769324953066</v>
      </c>
      <c r="AQ26" s="74">
        <f t="shared" si="2"/>
        <v>3.6178058607728438</v>
      </c>
      <c r="AR26" s="74">
        <f t="shared" si="3"/>
        <v>4.463040680431984</v>
      </c>
      <c r="AS26" s="74">
        <f t="shared" si="4"/>
        <v>4.0280267280009516</v>
      </c>
      <c r="AT26" s="74">
        <f t="shared" si="15"/>
        <v>4.0521715378311933</v>
      </c>
      <c r="AU26" s="74">
        <f t="shared" si="15"/>
        <v>3.3998373484566957</v>
      </c>
      <c r="AV26" s="17">
        <f t="shared" si="15"/>
        <v>3.1450633952681564</v>
      </c>
      <c r="AW26" s="42">
        <f t="shared" si="14"/>
        <v>-7.4937100536350693E-2</v>
      </c>
      <c r="AX26" s="8"/>
    </row>
    <row r="27" spans="1:50" ht="20.100000000000001" customHeight="1">
      <c r="A27" s="47" t="s">
        <v>168</v>
      </c>
      <c r="B27" s="81">
        <v>1435.09</v>
      </c>
      <c r="C27" s="61">
        <v>2204.88</v>
      </c>
      <c r="D27" s="61">
        <v>2858.55</v>
      </c>
      <c r="E27" s="61">
        <v>3712.96</v>
      </c>
      <c r="F27" s="61">
        <v>4425.0599999999995</v>
      </c>
      <c r="G27" s="61">
        <v>3150.72</v>
      </c>
      <c r="H27" s="61">
        <v>3240.27</v>
      </c>
      <c r="I27" s="61">
        <v>1656.5</v>
      </c>
      <c r="J27" s="61">
        <v>2808.05</v>
      </c>
      <c r="K27" s="61">
        <v>1743.17</v>
      </c>
      <c r="L27" s="82">
        <v>2205.62</v>
      </c>
      <c r="M27" s="42">
        <f t="shared" si="0"/>
        <v>0.26529254174865319</v>
      </c>
      <c r="O27" s="361">
        <f t="shared" si="6"/>
        <v>6.3924519809968544E-3</v>
      </c>
      <c r="P27" s="362">
        <f t="shared" si="7"/>
        <v>1.2210951914532319E-2</v>
      </c>
      <c r="Q27" s="362">
        <f t="shared" si="8"/>
        <v>5.9804999821082838E-3</v>
      </c>
      <c r="R27" s="363">
        <f t="shared" si="9"/>
        <v>6.6859189234191822E-3</v>
      </c>
      <c r="T27" s="81">
        <v>428.36800000000005</v>
      </c>
      <c r="U27" s="61">
        <v>675.37099999999998</v>
      </c>
      <c r="V27" s="61">
        <v>845.91300000000001</v>
      </c>
      <c r="W27" s="61">
        <v>1220.8050000000001</v>
      </c>
      <c r="X27" s="61">
        <v>1569.95</v>
      </c>
      <c r="Y27" s="61">
        <v>1227.1219999999998</v>
      </c>
      <c r="Z27" s="61">
        <v>1174.249</v>
      </c>
      <c r="AA27" s="61">
        <v>567.95399999999995</v>
      </c>
      <c r="AB27" s="61">
        <v>1090.961</v>
      </c>
      <c r="AC27" s="61">
        <v>697.755</v>
      </c>
      <c r="AD27" s="82">
        <v>831.798</v>
      </c>
      <c r="AE27" s="42">
        <f t="shared" si="1"/>
        <v>0.19210611174409356</v>
      </c>
      <c r="AG27" s="361">
        <f t="shared" si="10"/>
        <v>6.3070893859068621E-3</v>
      </c>
      <c r="AH27" s="362">
        <f t="shared" si="11"/>
        <v>1.30625884444651E-2</v>
      </c>
      <c r="AI27" s="362">
        <f t="shared" si="12"/>
        <v>6.2470437548941349E-3</v>
      </c>
      <c r="AJ27" s="363">
        <f t="shared" si="13"/>
        <v>6.9619034736876665E-3</v>
      </c>
      <c r="AL27" s="52">
        <f t="shared" si="2"/>
        <v>2.9849556473810015</v>
      </c>
      <c r="AM27" s="74">
        <f t="shared" si="2"/>
        <v>3.0630737273683826</v>
      </c>
      <c r="AN27" s="74">
        <f t="shared" si="2"/>
        <v>2.9592380752479404</v>
      </c>
      <c r="AO27" s="74">
        <f t="shared" si="2"/>
        <v>3.2879562397655784</v>
      </c>
      <c r="AP27" s="74">
        <f t="shared" si="2"/>
        <v>3.5478614979231926</v>
      </c>
      <c r="AQ27" s="74">
        <f t="shared" si="2"/>
        <v>3.8947351716433065</v>
      </c>
      <c r="AR27" s="74">
        <f t="shared" si="3"/>
        <v>3.6239233150323895</v>
      </c>
      <c r="AS27" s="74">
        <f t="shared" si="4"/>
        <v>3.4286386960458799</v>
      </c>
      <c r="AT27" s="74">
        <f t="shared" si="15"/>
        <v>3.8851195669592773</v>
      </c>
      <c r="AU27" s="74">
        <f t="shared" si="15"/>
        <v>4.0027937607921196</v>
      </c>
      <c r="AV27" s="17">
        <f t="shared" si="15"/>
        <v>3.7712661292516394</v>
      </c>
      <c r="AW27" s="42">
        <f t="shared" si="14"/>
        <v>-5.7841509050084755E-2</v>
      </c>
      <c r="AX27" s="8"/>
    </row>
    <row r="28" spans="1:50" ht="20.100000000000001" customHeight="1">
      <c r="A28" s="47" t="s">
        <v>151</v>
      </c>
      <c r="B28" s="81">
        <v>1180.0999999999999</v>
      </c>
      <c r="C28" s="61">
        <v>1334.39</v>
      </c>
      <c r="D28" s="61">
        <v>1459.85</v>
      </c>
      <c r="E28" s="61">
        <v>1351.79</v>
      </c>
      <c r="F28" s="61">
        <v>1485.83</v>
      </c>
      <c r="G28" s="61">
        <v>1558.2</v>
      </c>
      <c r="H28" s="61">
        <v>1439.1599999999999</v>
      </c>
      <c r="I28" s="61">
        <v>1535.48</v>
      </c>
      <c r="J28" s="61">
        <v>1335.03</v>
      </c>
      <c r="K28" s="61">
        <v>1099.3399999999999</v>
      </c>
      <c r="L28" s="82">
        <v>1186.1300000000001</v>
      </c>
      <c r="M28" s="42">
        <f t="shared" si="0"/>
        <v>7.8947368421052808E-2</v>
      </c>
      <c r="O28" s="361">
        <f t="shared" si="6"/>
        <v>5.256626819763491E-3</v>
      </c>
      <c r="P28" s="362">
        <f t="shared" si="7"/>
        <v>6.0389705442642511E-3</v>
      </c>
      <c r="Q28" s="362">
        <f t="shared" si="8"/>
        <v>3.7716360712557696E-3</v>
      </c>
      <c r="R28" s="363">
        <f t="shared" si="9"/>
        <v>3.5955282472208247E-3</v>
      </c>
      <c r="T28" s="81">
        <v>388.13</v>
      </c>
      <c r="U28" s="61">
        <v>451.81400000000002</v>
      </c>
      <c r="V28" s="61">
        <v>514.39400000000001</v>
      </c>
      <c r="W28" s="61">
        <v>402.09499999999997</v>
      </c>
      <c r="X28" s="61">
        <v>477.42700000000002</v>
      </c>
      <c r="Y28" s="61">
        <v>464.79300000000001</v>
      </c>
      <c r="Z28" s="61">
        <v>489.363</v>
      </c>
      <c r="AA28" s="61">
        <v>625.28500000000008</v>
      </c>
      <c r="AB28" s="61">
        <v>542.92200000000003</v>
      </c>
      <c r="AC28" s="61">
        <v>449.57000000000005</v>
      </c>
      <c r="AD28" s="82">
        <v>616.18700000000001</v>
      </c>
      <c r="AE28" s="42">
        <f t="shared" si="1"/>
        <v>0.37061414240274027</v>
      </c>
      <c r="AG28" s="361">
        <f t="shared" si="10"/>
        <v>5.714643958820524E-3</v>
      </c>
      <c r="AH28" s="362">
        <f t="shared" si="11"/>
        <v>4.9476740461569984E-3</v>
      </c>
      <c r="AI28" s="362">
        <f t="shared" si="12"/>
        <v>4.0250280698637154E-3</v>
      </c>
      <c r="AJ28" s="363">
        <f t="shared" si="13"/>
        <v>5.1573031141469231E-3</v>
      </c>
      <c r="AL28" s="52">
        <f t="shared" si="2"/>
        <v>3.288958562833658</v>
      </c>
      <c r="AM28" s="74">
        <f t="shared" si="2"/>
        <v>3.3859216570867585</v>
      </c>
      <c r="AN28" s="74">
        <f t="shared" si="2"/>
        <v>3.5236085899236222</v>
      </c>
      <c r="AO28" s="74">
        <f t="shared" si="2"/>
        <v>2.9745374651388157</v>
      </c>
      <c r="AP28" s="74">
        <f t="shared" si="2"/>
        <v>3.2132007026375833</v>
      </c>
      <c r="AQ28" s="74">
        <f t="shared" si="2"/>
        <v>2.9828840970350408</v>
      </c>
      <c r="AR28" s="74">
        <f t="shared" si="3"/>
        <v>3.4003376969899115</v>
      </c>
      <c r="AS28" s="74">
        <f t="shared" si="4"/>
        <v>4.0722445098601092</v>
      </c>
      <c r="AT28" s="74">
        <f t="shared" si="15"/>
        <v>4.0667400732567813</v>
      </c>
      <c r="AU28" s="74">
        <f t="shared" si="15"/>
        <v>4.089453672203323</v>
      </c>
      <c r="AV28" s="17">
        <f t="shared" si="15"/>
        <v>5.1949364740795687</v>
      </c>
      <c r="AW28" s="42">
        <f t="shared" si="14"/>
        <v>0.27032530271473443</v>
      </c>
      <c r="AX28" s="8"/>
    </row>
    <row r="29" spans="1:50" ht="20.100000000000001" customHeight="1">
      <c r="A29" s="47" t="s">
        <v>149</v>
      </c>
      <c r="B29" s="81">
        <v>8.33</v>
      </c>
      <c r="C29" s="61">
        <v>214.86</v>
      </c>
      <c r="D29" s="61">
        <v>366.42000000000007</v>
      </c>
      <c r="E29" s="61">
        <v>573.54999999999995</v>
      </c>
      <c r="F29" s="61">
        <v>546.89</v>
      </c>
      <c r="G29" s="61">
        <v>412.64</v>
      </c>
      <c r="H29" s="61">
        <v>727.49</v>
      </c>
      <c r="I29" s="61">
        <v>1624.22</v>
      </c>
      <c r="J29" s="61">
        <v>1489.31</v>
      </c>
      <c r="K29" s="61">
        <v>2819.42</v>
      </c>
      <c r="L29" s="82">
        <v>2573.91</v>
      </c>
      <c r="M29" s="42">
        <f t="shared" si="0"/>
        <v>-8.7078193387292502E-2</v>
      </c>
      <c r="O29" s="361">
        <f t="shared" si="6"/>
        <v>3.7105077034683399E-5</v>
      </c>
      <c r="P29" s="362">
        <f t="shared" si="7"/>
        <v>1.5992303975004493E-3</v>
      </c>
      <c r="Q29" s="362">
        <f t="shared" si="8"/>
        <v>9.6729184529080574E-3</v>
      </c>
      <c r="R29" s="363">
        <f t="shared" si="9"/>
        <v>7.802320243821631E-3</v>
      </c>
      <c r="T29" s="81">
        <v>4.45</v>
      </c>
      <c r="U29" s="61">
        <v>87.213999999999999</v>
      </c>
      <c r="V29" s="61">
        <v>175.91000000000003</v>
      </c>
      <c r="W29" s="61">
        <v>140.37899999999999</v>
      </c>
      <c r="X29" s="61">
        <v>147.57900000000001</v>
      </c>
      <c r="Y29" s="61">
        <v>173.47900000000001</v>
      </c>
      <c r="Z29" s="61">
        <v>287.63299999999998</v>
      </c>
      <c r="AA29" s="61">
        <v>563.63099999999997</v>
      </c>
      <c r="AB29" s="61">
        <v>371.80799999999999</v>
      </c>
      <c r="AC29" s="61">
        <v>795.45699999999999</v>
      </c>
      <c r="AD29" s="82">
        <v>583.40199999999993</v>
      </c>
      <c r="AE29" s="42">
        <f t="shared" si="1"/>
        <v>-0.26658260597367306</v>
      </c>
      <c r="AG29" s="361">
        <f t="shared" si="10"/>
        <v>6.551971148004878E-5</v>
      </c>
      <c r="AH29" s="362">
        <f t="shared" si="11"/>
        <v>1.8466662489608709E-3</v>
      </c>
      <c r="AI29" s="362">
        <f t="shared" si="12"/>
        <v>7.1217758154894254E-3</v>
      </c>
      <c r="AJ29" s="363">
        <f t="shared" si="13"/>
        <v>4.8829023517204077E-3</v>
      </c>
      <c r="AL29" s="52">
        <f t="shared" si="2"/>
        <v>5.3421368547418968</v>
      </c>
      <c r="AM29" s="74">
        <f t="shared" si="2"/>
        <v>4.0591082565391412</v>
      </c>
      <c r="AN29" s="74">
        <f t="shared" si="2"/>
        <v>4.8007750668631619</v>
      </c>
      <c r="AO29" s="74">
        <f t="shared" si="2"/>
        <v>2.4475459855287247</v>
      </c>
      <c r="AP29" s="74">
        <f t="shared" si="2"/>
        <v>2.6985134122035515</v>
      </c>
      <c r="AQ29" s="74">
        <f t="shared" si="2"/>
        <v>4.2041246607212104</v>
      </c>
      <c r="AR29" s="74">
        <f t="shared" si="3"/>
        <v>3.953772560447566</v>
      </c>
      <c r="AS29" s="74">
        <f t="shared" si="4"/>
        <v>3.4701641403258177</v>
      </c>
      <c r="AT29" s="74">
        <f t="shared" si="15"/>
        <v>2.4965118074813168</v>
      </c>
      <c r="AU29" s="74">
        <f t="shared" si="15"/>
        <v>2.8213497811606643</v>
      </c>
      <c r="AV29" s="17">
        <f t="shared" si="15"/>
        <v>2.2665982882074354</v>
      </c>
      <c r="AW29" s="42">
        <f t="shared" si="14"/>
        <v>-0.19662627323188966</v>
      </c>
      <c r="AX29" s="8"/>
    </row>
    <row r="30" spans="1:50" ht="20.100000000000001" customHeight="1">
      <c r="A30" s="47" t="s">
        <v>169</v>
      </c>
      <c r="B30" s="81">
        <v>160.68</v>
      </c>
      <c r="C30" s="61">
        <v>207.48000000000002</v>
      </c>
      <c r="D30" s="61">
        <v>234.39</v>
      </c>
      <c r="E30" s="61">
        <v>285.45999999999998</v>
      </c>
      <c r="F30" s="61">
        <v>304.25</v>
      </c>
      <c r="G30" s="61">
        <v>314.10000000000002</v>
      </c>
      <c r="H30" s="61">
        <v>387.09</v>
      </c>
      <c r="I30" s="61">
        <v>560.34999999999991</v>
      </c>
      <c r="J30" s="61">
        <v>578.6</v>
      </c>
      <c r="K30" s="61">
        <v>680.7</v>
      </c>
      <c r="L30" s="82">
        <v>246.09</v>
      </c>
      <c r="M30" s="42">
        <f t="shared" si="0"/>
        <v>-0.63847509916262668</v>
      </c>
      <c r="O30" s="361">
        <f t="shared" si="6"/>
        <v>7.1573154597033963E-4</v>
      </c>
      <c r="P30" s="362">
        <f t="shared" si="7"/>
        <v>1.2173281016258511E-3</v>
      </c>
      <c r="Q30" s="362">
        <f t="shared" si="8"/>
        <v>2.3353581910089717E-3</v>
      </c>
      <c r="R30" s="363">
        <f t="shared" si="9"/>
        <v>7.4597518514713619E-4</v>
      </c>
      <c r="T30" s="81">
        <v>294.90300000000002</v>
      </c>
      <c r="U30" s="61">
        <v>454.96100000000001</v>
      </c>
      <c r="V30" s="61">
        <v>516.024</v>
      </c>
      <c r="W30" s="61">
        <v>657.53099999999995</v>
      </c>
      <c r="X30" s="61">
        <v>676.33699999999999</v>
      </c>
      <c r="Y30" s="61">
        <v>892.91300000000001</v>
      </c>
      <c r="Z30" s="61">
        <v>843.62199999999996</v>
      </c>
      <c r="AA30" s="61">
        <v>1324.951</v>
      </c>
      <c r="AB30" s="61">
        <v>1390.518</v>
      </c>
      <c r="AC30" s="61">
        <v>1556.58</v>
      </c>
      <c r="AD30" s="82">
        <v>557.31700000000001</v>
      </c>
      <c r="AE30" s="42">
        <f t="shared" si="1"/>
        <v>-0.64196058024643765</v>
      </c>
      <c r="AG30" s="361">
        <f t="shared" si="10"/>
        <v>4.3420133650788374E-3</v>
      </c>
      <c r="AH30" s="362">
        <f t="shared" si="11"/>
        <v>9.5049677503236587E-3</v>
      </c>
      <c r="AI30" s="362">
        <f t="shared" si="12"/>
        <v>1.3936157201300044E-2</v>
      </c>
      <c r="AJ30" s="363">
        <f t="shared" si="13"/>
        <v>4.6645786095244153E-3</v>
      </c>
      <c r="AL30" s="52">
        <f t="shared" si="2"/>
        <v>18.353435399551906</v>
      </c>
      <c r="AM30" s="74">
        <f t="shared" si="2"/>
        <v>21.927944862155385</v>
      </c>
      <c r="AN30" s="74">
        <f t="shared" si="2"/>
        <v>22.015615000639958</v>
      </c>
      <c r="AO30" s="74">
        <f t="shared" si="2"/>
        <v>23.034085335948994</v>
      </c>
      <c r="AP30" s="74">
        <f t="shared" si="2"/>
        <v>22.229646672144618</v>
      </c>
      <c r="AQ30" s="74">
        <f t="shared" si="2"/>
        <v>28.427666348296722</v>
      </c>
      <c r="AR30" s="74">
        <f t="shared" si="3"/>
        <v>21.793949727453565</v>
      </c>
      <c r="AS30" s="74">
        <f t="shared" si="4"/>
        <v>23.645061122512718</v>
      </c>
      <c r="AT30" s="74">
        <f t="shared" si="15"/>
        <v>24.032457656412028</v>
      </c>
      <c r="AU30" s="74">
        <f t="shared" si="15"/>
        <v>22.867342441604229</v>
      </c>
      <c r="AV30" s="17">
        <f t="shared" si="15"/>
        <v>22.646877158763054</v>
      </c>
      <c r="AW30" s="42">
        <f t="shared" si="14"/>
        <v>-9.641053979235762E-3</v>
      </c>
      <c r="AX30" s="8"/>
    </row>
    <row r="31" spans="1:50" ht="20.100000000000001" customHeight="1">
      <c r="A31" s="47" t="s">
        <v>153</v>
      </c>
      <c r="B31" s="81">
        <v>547.84</v>
      </c>
      <c r="C31" s="61">
        <v>1022.48</v>
      </c>
      <c r="D31" s="61">
        <v>610.73</v>
      </c>
      <c r="E31" s="61">
        <v>1005.3799999999999</v>
      </c>
      <c r="F31" s="61">
        <v>852.1</v>
      </c>
      <c r="G31" s="61">
        <v>529.11</v>
      </c>
      <c r="H31" s="61">
        <v>757.14</v>
      </c>
      <c r="I31" s="61">
        <v>349.08</v>
      </c>
      <c r="J31" s="61">
        <v>669.81</v>
      </c>
      <c r="K31" s="61">
        <v>1055.17</v>
      </c>
      <c r="L31" s="82">
        <v>3982.72</v>
      </c>
      <c r="M31" s="42">
        <f t="shared" si="0"/>
        <v>2.7744818370499535</v>
      </c>
      <c r="O31" s="361">
        <f t="shared" si="6"/>
        <v>2.4402935657480136E-3</v>
      </c>
      <c r="P31" s="362">
        <f t="shared" si="7"/>
        <v>2.0506223236270425E-3</v>
      </c>
      <c r="Q31" s="362">
        <f t="shared" si="8"/>
        <v>3.6200968156411585E-3</v>
      </c>
      <c r="R31" s="363">
        <f t="shared" si="9"/>
        <v>1.2072860698887408E-2</v>
      </c>
      <c r="T31" s="81">
        <v>91.83</v>
      </c>
      <c r="U31" s="61">
        <v>173.148</v>
      </c>
      <c r="V31" s="61">
        <v>99.587000000000003</v>
      </c>
      <c r="W31" s="61">
        <v>182.21700000000001</v>
      </c>
      <c r="X31" s="61">
        <v>167.06399999999999</v>
      </c>
      <c r="Y31" s="61">
        <v>117.34</v>
      </c>
      <c r="Z31" s="61">
        <v>176.536</v>
      </c>
      <c r="AA31" s="61">
        <v>118.605</v>
      </c>
      <c r="AB31" s="61">
        <v>220.27600000000001</v>
      </c>
      <c r="AC31" s="61">
        <v>296.96300000000008</v>
      </c>
      <c r="AD31" s="82">
        <v>473.37900000000002</v>
      </c>
      <c r="AE31" s="42">
        <f t="shared" si="1"/>
        <v>0.59406727437424833</v>
      </c>
      <c r="AG31" s="361">
        <f t="shared" si="10"/>
        <v>1.3520618213961526E-3</v>
      </c>
      <c r="AH31" s="362">
        <f t="shared" si="11"/>
        <v>1.2490723237571612E-3</v>
      </c>
      <c r="AI31" s="362">
        <f t="shared" si="12"/>
        <v>2.6587281418042545E-3</v>
      </c>
      <c r="AJ31" s="363">
        <f t="shared" si="13"/>
        <v>3.9620423521946361E-3</v>
      </c>
      <c r="AL31" s="52">
        <f t="shared" si="2"/>
        <v>1.6762193341121496</v>
      </c>
      <c r="AM31" s="74">
        <f t="shared" si="2"/>
        <v>1.6934120960801189</v>
      </c>
      <c r="AN31" s="74">
        <f t="shared" si="2"/>
        <v>1.6306223699507147</v>
      </c>
      <c r="AO31" s="74">
        <f t="shared" si="2"/>
        <v>1.8124191847858526</v>
      </c>
      <c r="AP31" s="74">
        <f t="shared" si="2"/>
        <v>1.9606149512967961</v>
      </c>
      <c r="AQ31" s="74">
        <f t="shared" si="2"/>
        <v>2.217686303415169</v>
      </c>
      <c r="AR31" s="74">
        <f t="shared" si="3"/>
        <v>2.3316163457220593</v>
      </c>
      <c r="AS31" s="74">
        <f t="shared" si="4"/>
        <v>3.3976452389137162</v>
      </c>
      <c r="AT31" s="74">
        <f t="shared" si="15"/>
        <v>3.288634090264404</v>
      </c>
      <c r="AU31" s="74">
        <f t="shared" si="15"/>
        <v>2.8143616668404148</v>
      </c>
      <c r="AV31" s="17">
        <f t="shared" si="15"/>
        <v>1.1885821749959828</v>
      </c>
      <c r="AW31" s="42">
        <f t="shared" si="14"/>
        <v>-0.57767255395772843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8378.5500000000175</v>
      </c>
      <c r="C32" s="61">
        <f t="shared" si="16"/>
        <v>10244.80999999991</v>
      </c>
      <c r="D32" s="61">
        <f t="shared" si="16"/>
        <v>9938.8600000000733</v>
      </c>
      <c r="E32" s="61">
        <f t="shared" si="16"/>
        <v>11714.829999999871</v>
      </c>
      <c r="F32" s="61">
        <f t="shared" si="16"/>
        <v>11835.600000000006</v>
      </c>
      <c r="G32" s="61">
        <f t="shared" si="16"/>
        <v>10756.190000000177</v>
      </c>
      <c r="H32" s="61">
        <f t="shared" si="16"/>
        <v>11243.229999999952</v>
      </c>
      <c r="I32" s="61">
        <f t="shared" si="16"/>
        <v>12877.15000000014</v>
      </c>
      <c r="J32" s="61">
        <f t="shared" si="16"/>
        <v>12464.820000000065</v>
      </c>
      <c r="K32" s="61">
        <f t="shared" ref="K32:L32" si="17">K33-SUM(K7:K31)</f>
        <v>11021.289999999979</v>
      </c>
      <c r="L32" s="82">
        <f t="shared" si="17"/>
        <v>12334.770000000251</v>
      </c>
      <c r="M32" s="42">
        <f t="shared" si="0"/>
        <v>0.11917661181225382</v>
      </c>
      <c r="O32" s="361">
        <f t="shared" si="6"/>
        <v>3.7321337717760777E-2</v>
      </c>
      <c r="P32" s="370">
        <f t="shared" si="7"/>
        <v>4.1686763302856346E-2</v>
      </c>
      <c r="Q32" s="370">
        <f t="shared" si="8"/>
        <v>3.7812046242082002E-2</v>
      </c>
      <c r="R32" s="363">
        <f t="shared" si="9"/>
        <v>3.7390517024249378E-2</v>
      </c>
      <c r="T32" s="81">
        <f t="shared" ref="T32:AD32" si="18">T33-SUM(T7:T31)</f>
        <v>2820.3479999999909</v>
      </c>
      <c r="U32" s="61">
        <f t="shared" si="18"/>
        <v>3466.6369999999733</v>
      </c>
      <c r="V32" s="61">
        <f t="shared" si="18"/>
        <v>3187.4499999999825</v>
      </c>
      <c r="W32" s="61">
        <f t="shared" si="18"/>
        <v>3591.8799999999901</v>
      </c>
      <c r="X32" s="61">
        <f t="shared" si="18"/>
        <v>3999.8790000000154</v>
      </c>
      <c r="Y32" s="61">
        <f t="shared" si="18"/>
        <v>4468.713000000047</v>
      </c>
      <c r="Z32" s="61">
        <f t="shared" si="18"/>
        <v>4591.3280000000232</v>
      </c>
      <c r="AA32" s="61">
        <f t="shared" si="18"/>
        <v>5186.4099999999307</v>
      </c>
      <c r="AB32" s="61">
        <f t="shared" si="18"/>
        <v>4742.6119999999937</v>
      </c>
      <c r="AC32" s="61">
        <f t="shared" si="18"/>
        <v>4539.7280000000028</v>
      </c>
      <c r="AD32" s="82">
        <f t="shared" si="18"/>
        <v>4842.8060000000405</v>
      </c>
      <c r="AE32" s="42">
        <f t="shared" si="1"/>
        <v>6.6761268516536132E-2</v>
      </c>
      <c r="AG32" s="361">
        <f t="shared" si="10"/>
        <v>4.1525480277153262E-2</v>
      </c>
      <c r="AH32" s="370">
        <f t="shared" si="11"/>
        <v>4.7568993788255444E-2</v>
      </c>
      <c r="AI32" s="370">
        <f t="shared" si="12"/>
        <v>4.0644466111053393E-2</v>
      </c>
      <c r="AJ32" s="363">
        <f t="shared" si="13"/>
        <v>4.0532855229028872E-2</v>
      </c>
      <c r="AL32" s="52">
        <f t="shared" si="2"/>
        <v>3.3661528546108634</v>
      </c>
      <c r="AM32" s="76">
        <f t="shared" si="2"/>
        <v>3.3837982353991958</v>
      </c>
      <c r="AN32" s="76">
        <f t="shared" si="2"/>
        <v>3.2070579523204463</v>
      </c>
      <c r="AO32" s="76">
        <f t="shared" si="2"/>
        <v>3.0660965630743506</v>
      </c>
      <c r="AP32" s="76">
        <f t="shared" si="2"/>
        <v>3.3795320896279133</v>
      </c>
      <c r="AQ32" s="76">
        <f t="shared" si="2"/>
        <v>4.1545500776761788</v>
      </c>
      <c r="AR32" s="76">
        <f t="shared" si="3"/>
        <v>4.0836378869773569</v>
      </c>
      <c r="AS32" s="76">
        <f t="shared" si="4"/>
        <v>4.0276070403776263</v>
      </c>
      <c r="AT32" s="76">
        <f t="shared" si="15"/>
        <v>3.8047978229930068</v>
      </c>
      <c r="AU32" s="76">
        <f t="shared" si="15"/>
        <v>4.11905321427892</v>
      </c>
      <c r="AV32" s="17">
        <f t="shared" si="15"/>
        <v>3.9261421169587614</v>
      </c>
      <c r="AW32" s="42">
        <f t="shared" si="14"/>
        <v>-4.6833844401772219E-2</v>
      </c>
      <c r="AX32" s="8"/>
    </row>
    <row r="33" spans="1:50" s="6" customFormat="1" ht="26.25" customHeight="1" thickBot="1">
      <c r="A33" s="56" t="s">
        <v>34</v>
      </c>
      <c r="B33" s="84">
        <v>224497.58000000002</v>
      </c>
      <c r="C33" s="69">
        <v>240370.76999999993</v>
      </c>
      <c r="D33" s="69">
        <v>225690.52000000016</v>
      </c>
      <c r="E33" s="69">
        <v>241917.94999999984</v>
      </c>
      <c r="F33" s="69">
        <v>260638.80000000002</v>
      </c>
      <c r="G33" s="69">
        <v>258024.11000000019</v>
      </c>
      <c r="H33" s="69">
        <v>265211.34999999992</v>
      </c>
      <c r="I33" s="69">
        <v>307804.48</v>
      </c>
      <c r="J33" s="69">
        <v>313501.42</v>
      </c>
      <c r="K33" s="69">
        <v>291475.62999999989</v>
      </c>
      <c r="L33" s="85">
        <v>329890.33000000019</v>
      </c>
      <c r="M33" s="86">
        <f t="shared" si="0"/>
        <v>0.13179386557977529</v>
      </c>
      <c r="N33"/>
      <c r="O33" s="355">
        <f>SUM(O7:O32)</f>
        <v>1.0000000000000002</v>
      </c>
      <c r="P33" s="359">
        <f t="shared" ref="P33:R33" si="19">SUM(P7:P32)</f>
        <v>1</v>
      </c>
      <c r="Q33" s="359">
        <f t="shared" si="19"/>
        <v>1</v>
      </c>
      <c r="R33" s="356">
        <f t="shared" si="19"/>
        <v>1.0000000000000002</v>
      </c>
      <c r="T33" s="99">
        <v>67918.491999999984</v>
      </c>
      <c r="U33" s="69">
        <v>75477.221999999994</v>
      </c>
      <c r="V33" s="69">
        <v>76297.396999999983</v>
      </c>
      <c r="W33" s="69">
        <v>81791.785999999978</v>
      </c>
      <c r="X33" s="69">
        <v>91527.020999999993</v>
      </c>
      <c r="Y33" s="69">
        <v>93941.718000000052</v>
      </c>
      <c r="Z33" s="69">
        <v>95768.045000000013</v>
      </c>
      <c r="AA33" s="69">
        <v>112733.48599999992</v>
      </c>
      <c r="AB33" s="69">
        <v>115661.003</v>
      </c>
      <c r="AC33" s="69">
        <v>111693.63100000001</v>
      </c>
      <c r="AD33" s="85">
        <v>119478.53100000006</v>
      </c>
      <c r="AE33" s="86">
        <f t="shared" si="1"/>
        <v>6.9698692130440734E-2</v>
      </c>
      <c r="AF33"/>
      <c r="AG33" s="355">
        <f>SUM(AG7:AG32)</f>
        <v>1</v>
      </c>
      <c r="AH33" s="359">
        <f t="shared" ref="AH33:AJ33" si="20">SUM(AH7:AH32)</f>
        <v>0.99999999999999989</v>
      </c>
      <c r="AI33" s="359">
        <f t="shared" si="20"/>
        <v>1</v>
      </c>
      <c r="AJ33" s="356">
        <f t="shared" si="20"/>
        <v>0.99999999999999978</v>
      </c>
      <c r="AL33" s="72">
        <f t="shared" si="2"/>
        <v>3.0253551953655795</v>
      </c>
      <c r="AM33" s="77">
        <f t="shared" si="2"/>
        <v>3.1400332910694595</v>
      </c>
      <c r="AN33" s="77">
        <f t="shared" si="2"/>
        <v>3.3806203734210873</v>
      </c>
      <c r="AO33" s="77">
        <f t="shared" si="2"/>
        <v>3.3809721849908216</v>
      </c>
      <c r="AP33" s="77">
        <f t="shared" si="2"/>
        <v>3.5116422036933863</v>
      </c>
      <c r="AQ33" s="77">
        <f t="shared" si="2"/>
        <v>3.6408116280296436</v>
      </c>
      <c r="AR33" s="77">
        <f t="shared" si="3"/>
        <v>3.6110085409240611</v>
      </c>
      <c r="AS33" s="77">
        <f t="shared" si="4"/>
        <v>3.66250309287246</v>
      </c>
      <c r="AT33" s="77">
        <f t="shared" si="15"/>
        <v>3.6893294773593048</v>
      </c>
      <c r="AU33" s="77">
        <f t="shared" si="15"/>
        <v>3.8320058181193417</v>
      </c>
      <c r="AV33" s="87">
        <f t="shared" si="15"/>
        <v>3.6217651787489498</v>
      </c>
      <c r="AW33" s="86">
        <f t="shared" si="14"/>
        <v>-5.4864384176110961E-2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136</v>
      </c>
      <c r="B39" s="89">
        <v>17344.349999999999</v>
      </c>
      <c r="C39" s="60">
        <v>16364.86</v>
      </c>
      <c r="D39" s="60">
        <v>16040.25</v>
      </c>
      <c r="E39" s="60">
        <v>16538.150000000001</v>
      </c>
      <c r="F39" s="60">
        <v>21485.19</v>
      </c>
      <c r="G39" s="60">
        <v>23176.399999999998</v>
      </c>
      <c r="H39" s="60">
        <v>23506.07</v>
      </c>
      <c r="I39" s="60">
        <v>26018.719999999998</v>
      </c>
      <c r="J39" s="60">
        <v>23146.28</v>
      </c>
      <c r="K39" s="60">
        <v>24587</v>
      </c>
      <c r="L39" s="80">
        <v>26831.37</v>
      </c>
      <c r="M39" s="42">
        <f>(L39-K39)/K39</f>
        <v>9.1282791719201159E-2</v>
      </c>
      <c r="O39" s="361">
        <f>B39/$B$66</f>
        <v>0.17427867828206331</v>
      </c>
      <c r="P39" s="362">
        <f>G39/$G$66</f>
        <v>0.2553025926821863</v>
      </c>
      <c r="Q39" s="362">
        <f>K39/$K$66</f>
        <v>0.21669666917115971</v>
      </c>
      <c r="R39" s="363">
        <f>L39/$L$66</f>
        <v>0.23159186809656476</v>
      </c>
      <c r="T39" s="97">
        <v>5051.75</v>
      </c>
      <c r="U39" s="60">
        <v>5176.5820000000003</v>
      </c>
      <c r="V39" s="60">
        <v>5019.1620000000003</v>
      </c>
      <c r="W39" s="60">
        <v>5353.982</v>
      </c>
      <c r="X39" s="60">
        <v>6750.6539999999995</v>
      </c>
      <c r="Y39" s="60">
        <v>7488.7219999999998</v>
      </c>
      <c r="Z39" s="60">
        <v>7852.5319999999992</v>
      </c>
      <c r="AA39" s="60">
        <v>8394.5430000000015</v>
      </c>
      <c r="AB39" s="60">
        <v>8185.0640000000003</v>
      </c>
      <c r="AC39" s="60">
        <v>8781.9670000000006</v>
      </c>
      <c r="AD39" s="80">
        <v>9423.143</v>
      </c>
      <c r="AE39" s="42">
        <f t="shared" ref="AE39:AE66" si="21">(AD39-AC39)/AC39</f>
        <v>7.3010522585657572E-2</v>
      </c>
      <c r="AG39" s="361">
        <f>T39/$T$66</f>
        <v>0.20092913242326599</v>
      </c>
      <c r="AH39" s="362">
        <f>Y39/$Y$66</f>
        <v>0.25493958245480769</v>
      </c>
      <c r="AI39" s="362">
        <f>AC39/$AC$66</f>
        <v>0.23790282481002581</v>
      </c>
      <c r="AJ39" s="363">
        <f>AD39/$AD$66</f>
        <v>0.27014914196625106</v>
      </c>
      <c r="AL39" s="100">
        <f t="shared" ref="AL39:AV62" si="22">(T39/B39)*10</f>
        <v>2.9126199598140028</v>
      </c>
      <c r="AM39" s="73">
        <f t="shared" si="22"/>
        <v>3.1632302384499473</v>
      </c>
      <c r="AN39" s="73">
        <f t="shared" si="22"/>
        <v>3.1291045962500585</v>
      </c>
      <c r="AO39" s="73">
        <f t="shared" si="22"/>
        <v>3.2373524245456715</v>
      </c>
      <c r="AP39" s="73">
        <f t="shared" si="22"/>
        <v>3.1420033986201656</v>
      </c>
      <c r="AQ39" s="73">
        <f t="shared" si="22"/>
        <v>3.2311843081755582</v>
      </c>
      <c r="AR39" s="73">
        <f t="shared" si="22"/>
        <v>3.3406400984937079</v>
      </c>
      <c r="AS39" s="73">
        <f t="shared" si="22"/>
        <v>3.2263474144769622</v>
      </c>
      <c r="AT39" s="73">
        <f t="shared" si="22"/>
        <v>3.53623303615095</v>
      </c>
      <c r="AU39" s="73">
        <f t="shared" si="22"/>
        <v>3.5717928173424984</v>
      </c>
      <c r="AV39" s="101">
        <f t="shared" si="22"/>
        <v>3.5119872745968621</v>
      </c>
      <c r="AW39" s="42">
        <f>(AV39-AU39)/AU39</f>
        <v>-1.674384428325636E-2</v>
      </c>
    </row>
    <row r="40" spans="1:50" ht="20.100000000000001" customHeight="1">
      <c r="A40" s="88" t="s">
        <v>131</v>
      </c>
      <c r="B40" s="90">
        <v>14329.68</v>
      </c>
      <c r="C40" s="61">
        <v>11884.439999999999</v>
      </c>
      <c r="D40" s="61">
        <v>13582.779999999999</v>
      </c>
      <c r="E40" s="61">
        <v>24811.17</v>
      </c>
      <c r="F40" s="61">
        <v>15322.199999999999</v>
      </c>
      <c r="G40" s="61">
        <v>17289.39</v>
      </c>
      <c r="H40" s="61">
        <v>17570.669999999998</v>
      </c>
      <c r="I40" s="61">
        <v>24714.35</v>
      </c>
      <c r="J40" s="61">
        <v>22655.64</v>
      </c>
      <c r="K40" s="61">
        <v>23854.93</v>
      </c>
      <c r="L40" s="82">
        <v>33008.14</v>
      </c>
      <c r="M40" s="42">
        <f t="shared" ref="M40:M66" si="23">(L40-K40)/K40</f>
        <v>0.38370307521338354</v>
      </c>
      <c r="O40" s="361">
        <f t="shared" ref="O40:O65" si="24">B40/$B$66</f>
        <v>0.14398681360817311</v>
      </c>
      <c r="P40" s="362">
        <f t="shared" ref="P40:P65" si="25">G40/$G$66</f>
        <v>0.1904534825466192</v>
      </c>
      <c r="Q40" s="362">
        <f t="shared" ref="Q40:Q65" si="26">K40/$K$66</f>
        <v>0.21024459569330023</v>
      </c>
      <c r="R40" s="363">
        <f t="shared" ref="R40:R65" si="27">L40/$L$66</f>
        <v>0.28490594423590537</v>
      </c>
      <c r="T40" s="97">
        <v>3563.877</v>
      </c>
      <c r="U40" s="61">
        <v>3047.2179999999998</v>
      </c>
      <c r="V40" s="61">
        <v>3454.6869999999999</v>
      </c>
      <c r="W40" s="61">
        <v>4484.8099999999995</v>
      </c>
      <c r="X40" s="61">
        <v>4441.0139999999992</v>
      </c>
      <c r="Y40" s="61">
        <v>4874.4089999999997</v>
      </c>
      <c r="Z40" s="61">
        <v>4759.1380000000008</v>
      </c>
      <c r="AA40" s="61">
        <v>6861.2370000000001</v>
      </c>
      <c r="AB40" s="61">
        <v>5394.0330000000004</v>
      </c>
      <c r="AC40" s="61">
        <v>5392.9309999999996</v>
      </c>
      <c r="AD40" s="82">
        <v>6504.1560000000009</v>
      </c>
      <c r="AE40" s="42">
        <f t="shared" si="21"/>
        <v>0.20605214492824056</v>
      </c>
      <c r="AG40" s="361">
        <f t="shared" ref="AG40:AG65" si="28">T40/$T$66</f>
        <v>0.14175022787612845</v>
      </c>
      <c r="AH40" s="362">
        <f t="shared" ref="AH40:AH65" si="29">Y40/$Y$66</f>
        <v>0.16594016912017254</v>
      </c>
      <c r="AI40" s="362">
        <f t="shared" ref="AI40:AI65" si="30">AC40/$AC$66</f>
        <v>0.1460940947404559</v>
      </c>
      <c r="AJ40" s="363">
        <f t="shared" ref="AJ40:AJ65" si="31">AD40/$AD$66</f>
        <v>0.18646561583694996</v>
      </c>
      <c r="AL40" s="102">
        <f t="shared" si="22"/>
        <v>2.4870597249903694</v>
      </c>
      <c r="AM40" s="74">
        <f t="shared" si="22"/>
        <v>2.5640400389080176</v>
      </c>
      <c r="AN40" s="74">
        <f t="shared" si="22"/>
        <v>2.5434314624841159</v>
      </c>
      <c r="AO40" s="74">
        <f t="shared" si="22"/>
        <v>1.807576990524832</v>
      </c>
      <c r="AP40" s="74">
        <f t="shared" si="22"/>
        <v>2.8984179817519671</v>
      </c>
      <c r="AQ40" s="74">
        <f t="shared" si="22"/>
        <v>2.81930652267084</v>
      </c>
      <c r="AR40" s="74">
        <f t="shared" si="22"/>
        <v>2.7085694512502947</v>
      </c>
      <c r="AS40" s="74">
        <f t="shared" si="22"/>
        <v>2.7762158422131273</v>
      </c>
      <c r="AT40" s="74">
        <f t="shared" si="22"/>
        <v>2.3808786686229126</v>
      </c>
      <c r="AU40" s="74">
        <f t="shared" si="22"/>
        <v>2.2607196919043568</v>
      </c>
      <c r="AV40" s="103">
        <f t="shared" si="22"/>
        <v>1.9704703142921718</v>
      </c>
      <c r="AW40" s="42">
        <f t="shared" ref="AW40:AW66" si="32">(AV40-AU40)/AU40</f>
        <v>-0.12838804326408482</v>
      </c>
    </row>
    <row r="41" spans="1:50" ht="20.100000000000001" customHeight="1">
      <c r="A41" s="88" t="s">
        <v>138</v>
      </c>
      <c r="B41" s="90">
        <v>15176.349999999999</v>
      </c>
      <c r="C41" s="61">
        <v>11402.79</v>
      </c>
      <c r="D41" s="61">
        <v>4286.3099999999995</v>
      </c>
      <c r="E41" s="61">
        <v>3678.44</v>
      </c>
      <c r="F41" s="61">
        <v>6166.8600000000006</v>
      </c>
      <c r="G41" s="61">
        <v>6602.1399999999994</v>
      </c>
      <c r="H41" s="61">
        <v>8831.98</v>
      </c>
      <c r="I41" s="61">
        <v>10721.77</v>
      </c>
      <c r="J41" s="61">
        <v>10634.59</v>
      </c>
      <c r="K41" s="61">
        <v>10640.71</v>
      </c>
      <c r="L41" s="82">
        <v>8950.09</v>
      </c>
      <c r="M41" s="42">
        <f t="shared" si="23"/>
        <v>-0.1588822550374927</v>
      </c>
      <c r="O41" s="361">
        <f t="shared" si="24"/>
        <v>0.15249428310348856</v>
      </c>
      <c r="P41" s="362">
        <f t="shared" si="25"/>
        <v>7.2726715937366002E-2</v>
      </c>
      <c r="Q41" s="362">
        <f t="shared" si="26"/>
        <v>9.3781527417588578E-2</v>
      </c>
      <c r="R41" s="363">
        <f t="shared" si="27"/>
        <v>7.7251667087158929E-2</v>
      </c>
      <c r="T41" s="97">
        <v>2984.498</v>
      </c>
      <c r="U41" s="61">
        <v>2633.5820000000003</v>
      </c>
      <c r="V41" s="61">
        <v>1445.9690000000001</v>
      </c>
      <c r="W41" s="61">
        <v>1215.982</v>
      </c>
      <c r="X41" s="61">
        <v>2240.096</v>
      </c>
      <c r="Y41" s="61">
        <v>2365.7709999999997</v>
      </c>
      <c r="Z41" s="61">
        <v>3172.6440000000002</v>
      </c>
      <c r="AA41" s="61">
        <v>3798.5639999999999</v>
      </c>
      <c r="AB41" s="61">
        <v>3582.5769999999998</v>
      </c>
      <c r="AC41" s="61">
        <v>3603.1039999999998</v>
      </c>
      <c r="AD41" s="82">
        <v>3161.5720000000001</v>
      </c>
      <c r="AE41" s="42">
        <f t="shared" si="21"/>
        <v>-0.12254211923941127</v>
      </c>
      <c r="AG41" s="361">
        <f t="shared" si="28"/>
        <v>0.11870591257662642</v>
      </c>
      <c r="AH41" s="362">
        <f t="shared" si="29"/>
        <v>8.0538264195638837E-2</v>
      </c>
      <c r="AI41" s="362">
        <f t="shared" si="30"/>
        <v>9.7607816071764233E-2</v>
      </c>
      <c r="AJ41" s="363">
        <f t="shared" si="31"/>
        <v>9.0638119687298013E-2</v>
      </c>
      <c r="AL41" s="102">
        <f t="shared" si="22"/>
        <v>1.966545315573244</v>
      </c>
      <c r="AM41" s="74">
        <f t="shared" si="22"/>
        <v>2.3095944062812697</v>
      </c>
      <c r="AN41" s="74">
        <f t="shared" si="22"/>
        <v>3.373458755899597</v>
      </c>
      <c r="AO41" s="74">
        <f t="shared" si="22"/>
        <v>3.3057002424941007</v>
      </c>
      <c r="AP41" s="74">
        <f t="shared" si="22"/>
        <v>3.6324742251324009</v>
      </c>
      <c r="AQ41" s="74">
        <f t="shared" si="22"/>
        <v>3.5833396444183245</v>
      </c>
      <c r="AR41" s="74">
        <f t="shared" si="22"/>
        <v>3.592222808475563</v>
      </c>
      <c r="AS41" s="74">
        <f t="shared" si="22"/>
        <v>3.5428516000623027</v>
      </c>
      <c r="AT41" s="74">
        <f t="shared" si="22"/>
        <v>3.3687965403461724</v>
      </c>
      <c r="AU41" s="74">
        <f t="shared" si="22"/>
        <v>3.3861499843525475</v>
      </c>
      <c r="AV41" s="103">
        <f t="shared" si="22"/>
        <v>3.532447159749232</v>
      </c>
      <c r="AW41" s="42">
        <f t="shared" si="32"/>
        <v>4.3204576310182943E-2</v>
      </c>
    </row>
    <row r="42" spans="1:50" ht="20.100000000000001" customHeight="1">
      <c r="A42" s="88" t="s">
        <v>140</v>
      </c>
      <c r="B42" s="90">
        <v>12261.73</v>
      </c>
      <c r="C42" s="61">
        <v>12114.34</v>
      </c>
      <c r="D42" s="61">
        <v>10318.75</v>
      </c>
      <c r="E42" s="61">
        <v>8703.7799999999988</v>
      </c>
      <c r="F42" s="61">
        <v>6907.08</v>
      </c>
      <c r="G42" s="61">
        <v>5617.35</v>
      </c>
      <c r="H42" s="61">
        <v>8784.8499999999985</v>
      </c>
      <c r="I42" s="61">
        <v>8733.0300000000007</v>
      </c>
      <c r="J42" s="61">
        <v>7526.43</v>
      </c>
      <c r="K42" s="61">
        <v>9352.4699999999993</v>
      </c>
      <c r="L42" s="82">
        <v>11066.619999999999</v>
      </c>
      <c r="M42" s="42">
        <f t="shared" si="23"/>
        <v>0.18328313269115001</v>
      </c>
      <c r="O42" s="361">
        <f t="shared" si="24"/>
        <v>0.12320773611300073</v>
      </c>
      <c r="P42" s="362">
        <f t="shared" si="25"/>
        <v>6.1878635983296779E-2</v>
      </c>
      <c r="Q42" s="362">
        <f t="shared" si="26"/>
        <v>8.2427668992687025E-2</v>
      </c>
      <c r="R42" s="363">
        <f t="shared" si="27"/>
        <v>9.5520251083519234E-2</v>
      </c>
      <c r="T42" s="97">
        <v>3092.259</v>
      </c>
      <c r="U42" s="61">
        <v>2824.5119999999997</v>
      </c>
      <c r="V42" s="61">
        <v>2696.7830000000004</v>
      </c>
      <c r="W42" s="61">
        <v>2497.37</v>
      </c>
      <c r="X42" s="61">
        <v>2080.355</v>
      </c>
      <c r="Y42" s="61">
        <v>1554.671</v>
      </c>
      <c r="Z42" s="61">
        <v>2367.6950000000002</v>
      </c>
      <c r="AA42" s="61">
        <v>1941.2800000000002</v>
      </c>
      <c r="AB42" s="61">
        <v>1637.5740000000001</v>
      </c>
      <c r="AC42" s="61">
        <v>2462.8330000000001</v>
      </c>
      <c r="AD42" s="82">
        <v>2717.2079999999996</v>
      </c>
      <c r="AE42" s="42">
        <f t="shared" si="21"/>
        <v>0.10328552524673802</v>
      </c>
      <c r="AG42" s="361">
        <f t="shared" si="28"/>
        <v>0.12299201625140517</v>
      </c>
      <c r="AH42" s="362">
        <f t="shared" si="29"/>
        <v>5.2925876483944576E-2</v>
      </c>
      <c r="AI42" s="362">
        <f t="shared" si="30"/>
        <v>6.6717960536102031E-2</v>
      </c>
      <c r="AJ42" s="363">
        <f t="shared" si="31"/>
        <v>7.7898787033565453E-2</v>
      </c>
      <c r="AL42" s="102">
        <f t="shared" si="22"/>
        <v>2.5218782341480361</v>
      </c>
      <c r="AM42" s="74">
        <f t="shared" si="22"/>
        <v>2.3315442690233228</v>
      </c>
      <c r="AN42" s="74">
        <f t="shared" si="22"/>
        <v>2.6134783767413694</v>
      </c>
      <c r="AO42" s="74">
        <f t="shared" si="22"/>
        <v>2.8692935712989072</v>
      </c>
      <c r="AP42" s="74">
        <f t="shared" si="22"/>
        <v>3.0119167578774242</v>
      </c>
      <c r="AQ42" s="74">
        <f t="shared" si="22"/>
        <v>2.7676235235475799</v>
      </c>
      <c r="AR42" s="74">
        <f t="shared" si="22"/>
        <v>2.6952025361844543</v>
      </c>
      <c r="AS42" s="74">
        <f t="shared" si="22"/>
        <v>2.2229169028389917</v>
      </c>
      <c r="AT42" s="74">
        <f t="shared" si="22"/>
        <v>2.1757646055301119</v>
      </c>
      <c r="AU42" s="74">
        <f t="shared" si="22"/>
        <v>2.6333503341897919</v>
      </c>
      <c r="AV42" s="103">
        <f t="shared" si="22"/>
        <v>2.4553187874888627</v>
      </c>
      <c r="AW42" s="42">
        <f t="shared" si="32"/>
        <v>-6.7606479999822944E-2</v>
      </c>
    </row>
    <row r="43" spans="1:50" ht="20.100000000000001" customHeight="1">
      <c r="A43" s="88" t="s">
        <v>142</v>
      </c>
      <c r="B43" s="90">
        <v>4035.34</v>
      </c>
      <c r="C43" s="61">
        <v>5763.13</v>
      </c>
      <c r="D43" s="61">
        <v>5141.67</v>
      </c>
      <c r="E43" s="61">
        <v>7496.11</v>
      </c>
      <c r="F43" s="61">
        <v>6670.9</v>
      </c>
      <c r="G43" s="61">
        <v>6777.53</v>
      </c>
      <c r="H43" s="61">
        <v>5775.9699999999993</v>
      </c>
      <c r="I43" s="61">
        <v>9532.7199999999993</v>
      </c>
      <c r="J43" s="61">
        <v>12311.98</v>
      </c>
      <c r="K43" s="61">
        <v>9451.41</v>
      </c>
      <c r="L43" s="82">
        <v>9976.7099999999991</v>
      </c>
      <c r="M43" s="42">
        <f t="shared" si="23"/>
        <v>5.5579008846299051E-2</v>
      </c>
      <c r="O43" s="361">
        <f t="shared" si="24"/>
        <v>4.0547712749035937E-2</v>
      </c>
      <c r="P43" s="362">
        <f t="shared" si="25"/>
        <v>7.4658746871010956E-2</v>
      </c>
      <c r="Q43" s="362">
        <f t="shared" si="26"/>
        <v>8.3299673240777264E-2</v>
      </c>
      <c r="R43" s="363">
        <f t="shared" si="27"/>
        <v>8.6112818926416299E-2</v>
      </c>
      <c r="T43" s="97">
        <v>1034.5810000000001</v>
      </c>
      <c r="U43" s="61">
        <v>1720.9749999999999</v>
      </c>
      <c r="V43" s="61">
        <v>1504.0930000000001</v>
      </c>
      <c r="W43" s="61">
        <v>2233.9250000000002</v>
      </c>
      <c r="X43" s="61">
        <v>1833.6990000000001</v>
      </c>
      <c r="Y43" s="61">
        <v>1885.796</v>
      </c>
      <c r="Z43" s="61">
        <v>1599.4010000000001</v>
      </c>
      <c r="AA43" s="61">
        <v>2794.402</v>
      </c>
      <c r="AB43" s="61">
        <v>3647.4939999999997</v>
      </c>
      <c r="AC43" s="61">
        <v>2833.4270000000001</v>
      </c>
      <c r="AD43" s="82">
        <v>2672.8919999999998</v>
      </c>
      <c r="AE43" s="42">
        <f t="shared" si="21"/>
        <v>-5.6657538733131396E-2</v>
      </c>
      <c r="AG43" s="361">
        <f t="shared" si="28"/>
        <v>4.1149594249833221E-2</v>
      </c>
      <c r="AH43" s="362">
        <f t="shared" si="29"/>
        <v>6.4198409933623732E-2</v>
      </c>
      <c r="AI43" s="362">
        <f t="shared" si="30"/>
        <v>7.675732409299614E-2</v>
      </c>
      <c r="AJ43" s="363">
        <f t="shared" si="31"/>
        <v>7.662830547816761E-2</v>
      </c>
      <c r="AL43" s="102">
        <f t="shared" si="22"/>
        <v>2.5638013153786297</v>
      </c>
      <c r="AM43" s="74">
        <f t="shared" si="22"/>
        <v>2.9861811203287103</v>
      </c>
      <c r="AN43" s="74">
        <f t="shared" si="22"/>
        <v>2.9253005346511936</v>
      </c>
      <c r="AO43" s="74">
        <f t="shared" si="22"/>
        <v>2.9801123516063672</v>
      </c>
      <c r="AP43" s="74">
        <f t="shared" si="22"/>
        <v>2.7488030100885941</v>
      </c>
      <c r="AQ43" s="74">
        <f t="shared" si="22"/>
        <v>2.7824236853248903</v>
      </c>
      <c r="AR43" s="74">
        <f t="shared" si="22"/>
        <v>2.7690604348706804</v>
      </c>
      <c r="AS43" s="74">
        <f t="shared" si="22"/>
        <v>2.9313795013385482</v>
      </c>
      <c r="AT43" s="74">
        <f t="shared" si="22"/>
        <v>2.9625567942767939</v>
      </c>
      <c r="AU43" s="74">
        <f t="shared" si="22"/>
        <v>2.9978881457898874</v>
      </c>
      <c r="AV43" s="103">
        <f t="shared" si="22"/>
        <v>2.6791316977239994</v>
      </c>
      <c r="AW43" s="42">
        <f t="shared" si="32"/>
        <v>-0.10632699839503239</v>
      </c>
    </row>
    <row r="44" spans="1:50" ht="20.100000000000001" customHeight="1">
      <c r="A44" s="88" t="s">
        <v>147</v>
      </c>
      <c r="B44" s="90">
        <v>5010.6000000000004</v>
      </c>
      <c r="C44" s="61">
        <v>4443.17</v>
      </c>
      <c r="D44" s="61">
        <v>5218.1499999999996</v>
      </c>
      <c r="E44" s="61">
        <v>3741.71</v>
      </c>
      <c r="F44" s="61">
        <v>4496.4500000000007</v>
      </c>
      <c r="G44" s="61">
        <v>4608.1100000000006</v>
      </c>
      <c r="H44" s="61">
        <v>5157.8600000000006</v>
      </c>
      <c r="I44" s="61">
        <v>5808.65</v>
      </c>
      <c r="J44" s="61">
        <v>5576.93</v>
      </c>
      <c r="K44" s="61">
        <v>5585.45</v>
      </c>
      <c r="L44" s="82">
        <v>6502.98</v>
      </c>
      <c r="M44" s="42">
        <f t="shared" si="23"/>
        <v>0.16427145529903583</v>
      </c>
      <c r="O44" s="361">
        <f t="shared" si="24"/>
        <v>5.0347274207456987E-2</v>
      </c>
      <c r="P44" s="362">
        <f t="shared" si="25"/>
        <v>5.0761223933169508E-2</v>
      </c>
      <c r="Q44" s="362">
        <f t="shared" si="26"/>
        <v>4.9227169269209496E-2</v>
      </c>
      <c r="R44" s="363">
        <f t="shared" si="27"/>
        <v>5.612972004018426E-2</v>
      </c>
      <c r="T44" s="97">
        <v>1356.932</v>
      </c>
      <c r="U44" s="61">
        <v>1308.212</v>
      </c>
      <c r="V44" s="61">
        <v>1591.46</v>
      </c>
      <c r="W44" s="61">
        <v>1221.2750000000001</v>
      </c>
      <c r="X44" s="61">
        <v>1604.047</v>
      </c>
      <c r="Y44" s="61">
        <v>1536.915</v>
      </c>
      <c r="Z44" s="61">
        <v>1824.1849999999999</v>
      </c>
      <c r="AA44" s="61">
        <v>2220.9189999999999</v>
      </c>
      <c r="AB44" s="61">
        <v>2090.8959999999997</v>
      </c>
      <c r="AC44" s="61">
        <v>2189.1729999999998</v>
      </c>
      <c r="AD44" s="82">
        <v>2425.922</v>
      </c>
      <c r="AE44" s="42">
        <f t="shared" si="21"/>
        <v>0.10814540468021498</v>
      </c>
      <c r="AG44" s="361">
        <f t="shared" si="28"/>
        <v>5.3970835753425477E-2</v>
      </c>
      <c r="AH44" s="362">
        <f t="shared" si="29"/>
        <v>5.2321406558893599E-2</v>
      </c>
      <c r="AI44" s="362">
        <f t="shared" si="30"/>
        <v>5.9304531740763611E-2</v>
      </c>
      <c r="AJ44" s="363">
        <f t="shared" si="31"/>
        <v>6.9547999725468643E-2</v>
      </c>
      <c r="AL44" s="102">
        <f t="shared" si="22"/>
        <v>2.7081227797070211</v>
      </c>
      <c r="AM44" s="74">
        <f t="shared" si="22"/>
        <v>2.9443212841282236</v>
      </c>
      <c r="AN44" s="74">
        <f t="shared" si="22"/>
        <v>3.0498548336096127</v>
      </c>
      <c r="AO44" s="74">
        <f t="shared" si="22"/>
        <v>3.2639488362272866</v>
      </c>
      <c r="AP44" s="74">
        <f t="shared" si="22"/>
        <v>3.5673631420342709</v>
      </c>
      <c r="AQ44" s="74">
        <f t="shared" si="22"/>
        <v>3.3352393931568471</v>
      </c>
      <c r="AR44" s="74">
        <f t="shared" si="22"/>
        <v>3.5367090227342342</v>
      </c>
      <c r="AS44" s="74">
        <f t="shared" si="22"/>
        <v>3.8234684479181906</v>
      </c>
      <c r="AT44" s="74">
        <f t="shared" si="22"/>
        <v>3.7491881734215768</v>
      </c>
      <c r="AU44" s="74">
        <f t="shared" si="22"/>
        <v>3.9194209956225547</v>
      </c>
      <c r="AV44" s="103">
        <f t="shared" si="22"/>
        <v>3.7304774118942396</v>
      </c>
      <c r="AW44" s="42">
        <f t="shared" si="32"/>
        <v>-4.8207014234841999E-2</v>
      </c>
    </row>
    <row r="45" spans="1:50" ht="20.100000000000001" customHeight="1">
      <c r="A45" s="88" t="s">
        <v>137</v>
      </c>
      <c r="B45" s="90">
        <v>6300.49</v>
      </c>
      <c r="C45" s="61">
        <v>4274.74</v>
      </c>
      <c r="D45" s="61">
        <v>3453.6400000000003</v>
      </c>
      <c r="E45" s="61">
        <v>4258.47</v>
      </c>
      <c r="F45" s="61">
        <v>2914.97</v>
      </c>
      <c r="G45" s="61">
        <v>3949.92</v>
      </c>
      <c r="H45" s="61">
        <v>3956.88</v>
      </c>
      <c r="I45" s="61">
        <v>3727.91</v>
      </c>
      <c r="J45" s="61">
        <v>5097.16</v>
      </c>
      <c r="K45" s="61">
        <v>4444.33</v>
      </c>
      <c r="L45" s="82">
        <v>5085.07</v>
      </c>
      <c r="M45" s="42">
        <f t="shared" si="23"/>
        <v>0.14417021238296882</v>
      </c>
      <c r="O45" s="361">
        <f t="shared" si="24"/>
        <v>6.3308285968015937E-2</v>
      </c>
      <c r="P45" s="362">
        <f t="shared" si="25"/>
        <v>4.3510847969797789E-2</v>
      </c>
      <c r="Q45" s="362">
        <f t="shared" si="26"/>
        <v>3.9169947846319608E-2</v>
      </c>
      <c r="R45" s="363">
        <f t="shared" si="27"/>
        <v>4.3891193804185123E-2</v>
      </c>
      <c r="T45" s="97">
        <v>1704.58</v>
      </c>
      <c r="U45" s="61">
        <v>1277.26</v>
      </c>
      <c r="V45" s="61">
        <v>1055.7090000000001</v>
      </c>
      <c r="W45" s="61">
        <v>1295.2240000000002</v>
      </c>
      <c r="X45" s="61">
        <v>1014.198</v>
      </c>
      <c r="Y45" s="61">
        <v>1403.6890000000001</v>
      </c>
      <c r="Z45" s="61">
        <v>1471.087</v>
      </c>
      <c r="AA45" s="61">
        <v>1525.251</v>
      </c>
      <c r="AB45" s="61">
        <v>1759.6860000000001</v>
      </c>
      <c r="AC45" s="61">
        <v>1660.971</v>
      </c>
      <c r="AD45" s="82">
        <v>1963.1079999999999</v>
      </c>
      <c r="AE45" s="42">
        <f t="shared" si="21"/>
        <v>0.18190383817658462</v>
      </c>
      <c r="AG45" s="361">
        <f t="shared" si="28"/>
        <v>6.7798244280902795E-2</v>
      </c>
      <c r="AH45" s="362">
        <f t="shared" si="29"/>
        <v>4.7785975705388263E-2</v>
      </c>
      <c r="AI45" s="362">
        <f t="shared" si="30"/>
        <v>4.4995579330636672E-2</v>
      </c>
      <c r="AJ45" s="363">
        <f t="shared" si="31"/>
        <v>5.6279729787299546E-2</v>
      </c>
      <c r="AL45" s="102">
        <f t="shared" si="22"/>
        <v>2.7054721140736673</v>
      </c>
      <c r="AM45" s="74">
        <f t="shared" si="22"/>
        <v>2.9879244117770911</v>
      </c>
      <c r="AN45" s="74">
        <f t="shared" si="22"/>
        <v>3.0568009404570251</v>
      </c>
      <c r="AO45" s="74">
        <f t="shared" si="22"/>
        <v>3.0415243033295996</v>
      </c>
      <c r="AP45" s="74">
        <f t="shared" si="22"/>
        <v>3.4792742292373506</v>
      </c>
      <c r="AQ45" s="74">
        <f t="shared" si="22"/>
        <v>3.5537150119496093</v>
      </c>
      <c r="AR45" s="74">
        <f t="shared" si="22"/>
        <v>3.7177953336972562</v>
      </c>
      <c r="AS45" s="74">
        <f t="shared" si="22"/>
        <v>4.0914372932822953</v>
      </c>
      <c r="AT45" s="74">
        <f t="shared" si="22"/>
        <v>3.4522871559849015</v>
      </c>
      <c r="AU45" s="74">
        <f t="shared" si="22"/>
        <v>3.7372809849853632</v>
      </c>
      <c r="AV45" s="103">
        <f t="shared" si="22"/>
        <v>3.8605328933525005</v>
      </c>
      <c r="AW45" s="42">
        <f t="shared" si="32"/>
        <v>3.2979031777997284E-2</v>
      </c>
    </row>
    <row r="46" spans="1:50" ht="20.100000000000001" customHeight="1">
      <c r="A46" s="88" t="s">
        <v>144</v>
      </c>
      <c r="B46" s="90">
        <v>1683.5100000000002</v>
      </c>
      <c r="C46" s="61">
        <v>6802.1</v>
      </c>
      <c r="D46" s="61">
        <v>2131.04</v>
      </c>
      <c r="E46" s="61">
        <v>1640.9699999999998</v>
      </c>
      <c r="F46" s="61">
        <v>1679.5500000000002</v>
      </c>
      <c r="G46" s="61">
        <v>1484.5899999999997</v>
      </c>
      <c r="H46" s="61">
        <v>2272.7999999999997</v>
      </c>
      <c r="I46" s="61">
        <v>3853.6100000000006</v>
      </c>
      <c r="J46" s="61">
        <v>2654.7000000000003</v>
      </c>
      <c r="K46" s="61">
        <v>1302.8599999999999</v>
      </c>
      <c r="L46" s="82">
        <v>2990.91</v>
      </c>
      <c r="M46" s="42">
        <f t="shared" si="23"/>
        <v>1.2956495709439235</v>
      </c>
      <c r="O46" s="361">
        <f t="shared" si="24"/>
        <v>1.6916165649023256E-2</v>
      </c>
      <c r="P46" s="362">
        <f t="shared" si="25"/>
        <v>1.635369065385681E-2</v>
      </c>
      <c r="Q46" s="362">
        <f t="shared" si="26"/>
        <v>1.1482711286303213E-2</v>
      </c>
      <c r="R46" s="363">
        <f t="shared" si="27"/>
        <v>2.5815693876559288E-2</v>
      </c>
      <c r="T46" s="97">
        <v>519.70299999999997</v>
      </c>
      <c r="U46" s="61">
        <v>782.31500000000005</v>
      </c>
      <c r="V46" s="61">
        <v>688.27200000000005</v>
      </c>
      <c r="W46" s="61">
        <v>561.51499999999999</v>
      </c>
      <c r="X46" s="61">
        <v>924.77700000000004</v>
      </c>
      <c r="Y46" s="61">
        <v>921.5200000000001</v>
      </c>
      <c r="Z46" s="61">
        <v>1309.23</v>
      </c>
      <c r="AA46" s="61">
        <v>1460.6469999999995</v>
      </c>
      <c r="AB46" s="61">
        <v>1261.4140000000002</v>
      </c>
      <c r="AC46" s="61">
        <v>649.52500000000009</v>
      </c>
      <c r="AD46" s="82">
        <v>1510.0919999999999</v>
      </c>
      <c r="AE46" s="42">
        <f t="shared" si="21"/>
        <v>1.3249174396674488</v>
      </c>
      <c r="AG46" s="361">
        <f t="shared" si="28"/>
        <v>2.0670752295297391E-2</v>
      </c>
      <c r="AH46" s="362">
        <f t="shared" si="29"/>
        <v>3.1371430802712992E-2</v>
      </c>
      <c r="AI46" s="362">
        <f t="shared" si="30"/>
        <v>1.759558334536352E-2</v>
      </c>
      <c r="AJ46" s="363">
        <f t="shared" si="31"/>
        <v>4.3292355649288142E-2</v>
      </c>
      <c r="AL46" s="102">
        <f t="shared" si="22"/>
        <v>3.0870205701183826</v>
      </c>
      <c r="AM46" s="74">
        <f t="shared" si="22"/>
        <v>1.1501080548654092</v>
      </c>
      <c r="AN46" s="74">
        <f t="shared" si="22"/>
        <v>3.2297469780013515</v>
      </c>
      <c r="AO46" s="74">
        <f t="shared" si="22"/>
        <v>3.4218480532855571</v>
      </c>
      <c r="AP46" s="74">
        <f t="shared" si="22"/>
        <v>5.5060998481736174</v>
      </c>
      <c r="AQ46" s="74">
        <f t="shared" si="22"/>
        <v>6.2072356677601253</v>
      </c>
      <c r="AR46" s="74">
        <f t="shared" si="22"/>
        <v>5.760427666314679</v>
      </c>
      <c r="AS46" s="74">
        <f t="shared" si="22"/>
        <v>3.7903342580074249</v>
      </c>
      <c r="AT46" s="74">
        <f t="shared" si="22"/>
        <v>4.751625419068068</v>
      </c>
      <c r="AU46" s="74">
        <f t="shared" si="22"/>
        <v>4.9853783215387697</v>
      </c>
      <c r="AV46" s="103">
        <f t="shared" si="22"/>
        <v>5.0489382829974829</v>
      </c>
      <c r="AW46" s="42">
        <f t="shared" si="32"/>
        <v>1.2749275453000131E-2</v>
      </c>
    </row>
    <row r="47" spans="1:50" ht="20.100000000000001" customHeight="1">
      <c r="A47" s="88" t="s">
        <v>143</v>
      </c>
      <c r="B47" s="90">
        <v>6898.02</v>
      </c>
      <c r="C47" s="61">
        <v>4097.3</v>
      </c>
      <c r="D47" s="61">
        <v>2674.95</v>
      </c>
      <c r="E47" s="61">
        <v>3051.91</v>
      </c>
      <c r="F47" s="61">
        <v>5241.9400000000005</v>
      </c>
      <c r="G47" s="61">
        <v>3718.59</v>
      </c>
      <c r="H47" s="61">
        <v>3140.55</v>
      </c>
      <c r="I47" s="61">
        <v>2412.2200000000003</v>
      </c>
      <c r="J47" s="61">
        <v>2643.1800000000007</v>
      </c>
      <c r="K47" s="61">
        <v>2047.8199999999997</v>
      </c>
      <c r="L47" s="82">
        <v>2945.23</v>
      </c>
      <c r="M47" s="42">
        <f t="shared" si="23"/>
        <v>0.43822699260677228</v>
      </c>
      <c r="O47" s="361">
        <f t="shared" si="24"/>
        <v>6.9312358685291675E-2</v>
      </c>
      <c r="P47" s="362">
        <f t="shared" si="25"/>
        <v>4.0962602825376303E-2</v>
      </c>
      <c r="Q47" s="362">
        <f t="shared" si="26"/>
        <v>1.8048390330747312E-2</v>
      </c>
      <c r="R47" s="363">
        <f t="shared" si="27"/>
        <v>2.5421412237766672E-2</v>
      </c>
      <c r="T47" s="97">
        <v>1357.364</v>
      </c>
      <c r="U47" s="61">
        <v>1056.3310000000001</v>
      </c>
      <c r="V47" s="61">
        <v>923.72600000000011</v>
      </c>
      <c r="W47" s="61">
        <v>852.35</v>
      </c>
      <c r="X47" s="61">
        <v>1441.7369999999999</v>
      </c>
      <c r="Y47" s="61">
        <v>1258.0749999999998</v>
      </c>
      <c r="Z47" s="61">
        <v>1218.991</v>
      </c>
      <c r="AA47" s="61">
        <v>1127.2869999999998</v>
      </c>
      <c r="AB47" s="61">
        <v>1276.7469999999998</v>
      </c>
      <c r="AC47" s="61">
        <v>1149.943</v>
      </c>
      <c r="AD47" s="82">
        <v>1494.865</v>
      </c>
      <c r="AE47" s="42">
        <f t="shared" si="21"/>
        <v>0.29994704085332929</v>
      </c>
      <c r="AG47" s="361">
        <f t="shared" si="28"/>
        <v>5.3988018192225276E-2</v>
      </c>
      <c r="AH47" s="362">
        <f t="shared" si="29"/>
        <v>4.2828818481555619E-2</v>
      </c>
      <c r="AI47" s="362">
        <f t="shared" si="30"/>
        <v>3.1151869287429058E-2</v>
      </c>
      <c r="AJ47" s="363">
        <f t="shared" si="31"/>
        <v>4.2855817544674844E-2</v>
      </c>
      <c r="AL47" s="102">
        <f t="shared" si="22"/>
        <v>1.967758864137825</v>
      </c>
      <c r="AM47" s="74">
        <f t="shared" si="22"/>
        <v>2.5781148561247651</v>
      </c>
      <c r="AN47" s="74">
        <f t="shared" si="22"/>
        <v>3.4532458550627121</v>
      </c>
      <c r="AO47" s="74">
        <f t="shared" si="22"/>
        <v>2.7928412043605482</v>
      </c>
      <c r="AP47" s="74">
        <f t="shared" si="22"/>
        <v>2.7503882150501524</v>
      </c>
      <c r="AQ47" s="74">
        <f t="shared" si="22"/>
        <v>3.3832043866089023</v>
      </c>
      <c r="AR47" s="74">
        <f t="shared" si="22"/>
        <v>3.8814570696215629</v>
      </c>
      <c r="AS47" s="74">
        <f t="shared" si="22"/>
        <v>4.6732346137582788</v>
      </c>
      <c r="AT47" s="74">
        <f t="shared" si="22"/>
        <v>4.8303445092653527</v>
      </c>
      <c r="AU47" s="74">
        <f t="shared" si="22"/>
        <v>5.6154496000625063</v>
      </c>
      <c r="AV47" s="103">
        <f t="shared" si="22"/>
        <v>5.0755458826645121</v>
      </c>
      <c r="AW47" s="42">
        <f t="shared" si="32"/>
        <v>-9.6146124682872119E-2</v>
      </c>
    </row>
    <row r="48" spans="1:50" ht="20.100000000000001" customHeight="1">
      <c r="A48" s="88" t="s">
        <v>154</v>
      </c>
      <c r="B48" s="90">
        <v>876.84999999999991</v>
      </c>
      <c r="C48" s="61">
        <v>546.71</v>
      </c>
      <c r="D48" s="61">
        <v>511.90999999999997</v>
      </c>
      <c r="E48" s="61">
        <v>327.44000000000005</v>
      </c>
      <c r="F48" s="61">
        <v>448.92</v>
      </c>
      <c r="G48" s="61">
        <v>1202.46</v>
      </c>
      <c r="H48" s="61">
        <v>682.06</v>
      </c>
      <c r="I48" s="61">
        <v>1670.46</v>
      </c>
      <c r="J48" s="61">
        <v>2818.35</v>
      </c>
      <c r="K48" s="61">
        <v>776.16</v>
      </c>
      <c r="L48" s="82">
        <v>2722.1</v>
      </c>
      <c r="M48" s="42">
        <f t="shared" si="23"/>
        <v>2.5071377035662752</v>
      </c>
      <c r="O48" s="361">
        <f t="shared" si="24"/>
        <v>8.8107227455411826E-3</v>
      </c>
      <c r="P48" s="362">
        <f t="shared" si="25"/>
        <v>1.3245851624783046E-2</v>
      </c>
      <c r="Q48" s="362">
        <f t="shared" si="26"/>
        <v>6.8406591590632164E-3</v>
      </c>
      <c r="R48" s="363">
        <f t="shared" si="27"/>
        <v>2.3495491439522433E-2</v>
      </c>
      <c r="T48" s="97">
        <v>269.52800000000002</v>
      </c>
      <c r="U48" s="61">
        <v>197.67499999999998</v>
      </c>
      <c r="V48" s="61">
        <v>196.89299999999997</v>
      </c>
      <c r="W48" s="61">
        <v>120.467</v>
      </c>
      <c r="X48" s="61">
        <v>173.32999999999998</v>
      </c>
      <c r="Y48" s="61">
        <v>378.91200000000003</v>
      </c>
      <c r="Z48" s="61">
        <v>259.35000000000002</v>
      </c>
      <c r="AA48" s="61">
        <v>490.1</v>
      </c>
      <c r="AB48" s="61">
        <v>902.91499999999996</v>
      </c>
      <c r="AC48" s="61">
        <v>364.13900000000001</v>
      </c>
      <c r="AD48" s="82">
        <v>906.77</v>
      </c>
      <c r="AE48" s="42">
        <f t="shared" si="21"/>
        <v>1.4901754549773574</v>
      </c>
      <c r="AG48" s="361">
        <f t="shared" si="28"/>
        <v>1.0720250844514879E-2</v>
      </c>
      <c r="AH48" s="362">
        <f t="shared" si="29"/>
        <v>1.2899352795726175E-2</v>
      </c>
      <c r="AI48" s="362">
        <f t="shared" si="30"/>
        <v>9.864498092909936E-3</v>
      </c>
      <c r="AJ48" s="363">
        <f t="shared" si="31"/>
        <v>2.5995905767400272E-2</v>
      </c>
      <c r="AL48" s="102">
        <f t="shared" si="22"/>
        <v>3.0738210640360384</v>
      </c>
      <c r="AM48" s="74">
        <f t="shared" si="22"/>
        <v>3.6157194856505273</v>
      </c>
      <c r="AN48" s="74">
        <f t="shared" si="22"/>
        <v>3.8462425035650796</v>
      </c>
      <c r="AO48" s="74">
        <f t="shared" si="22"/>
        <v>3.679055704861959</v>
      </c>
      <c r="AP48" s="74">
        <f t="shared" si="22"/>
        <v>3.86104428405952</v>
      </c>
      <c r="AQ48" s="74">
        <f t="shared" si="22"/>
        <v>3.1511401626665334</v>
      </c>
      <c r="AR48" s="74">
        <f t="shared" si="22"/>
        <v>3.8024513972377805</v>
      </c>
      <c r="AS48" s="74">
        <f t="shared" si="22"/>
        <v>2.9339223926343645</v>
      </c>
      <c r="AT48" s="74">
        <f t="shared" si="22"/>
        <v>3.2037007468909113</v>
      </c>
      <c r="AU48" s="74">
        <f t="shared" si="22"/>
        <v>4.6915455576169869</v>
      </c>
      <c r="AV48" s="103">
        <f t="shared" si="22"/>
        <v>3.3311413981852245</v>
      </c>
      <c r="AW48" s="42">
        <f t="shared" si="32"/>
        <v>-0.28996929534725929</v>
      </c>
    </row>
    <row r="49" spans="1:49" ht="20.100000000000001" customHeight="1">
      <c r="A49" s="88" t="s">
        <v>148</v>
      </c>
      <c r="B49" s="90">
        <v>5345.01</v>
      </c>
      <c r="C49" s="61">
        <v>3046.94</v>
      </c>
      <c r="D49" s="61">
        <v>1131.69</v>
      </c>
      <c r="E49" s="61">
        <v>1196.07</v>
      </c>
      <c r="F49" s="61">
        <v>612.54999999999995</v>
      </c>
      <c r="G49" s="61">
        <v>1109.4099999999999</v>
      </c>
      <c r="H49" s="61">
        <v>1250.97</v>
      </c>
      <c r="I49" s="61">
        <v>2017.3600000000001</v>
      </c>
      <c r="J49" s="61">
        <v>1244.74</v>
      </c>
      <c r="K49" s="61">
        <v>1856.73</v>
      </c>
      <c r="L49" s="82">
        <v>2795.95</v>
      </c>
      <c r="M49" s="42">
        <f t="shared" si="23"/>
        <v>0.5058462996773897</v>
      </c>
      <c r="O49" s="361">
        <f t="shared" si="24"/>
        <v>5.3707476971141116E-2</v>
      </c>
      <c r="P49" s="362">
        <f t="shared" si="25"/>
        <v>1.222084747189142E-2</v>
      </c>
      <c r="Q49" s="362">
        <f t="shared" si="26"/>
        <v>1.6364225263357356E-2</v>
      </c>
      <c r="R49" s="363">
        <f t="shared" si="27"/>
        <v>2.413291917649342E-2</v>
      </c>
      <c r="T49" s="97">
        <v>1144.3150000000001</v>
      </c>
      <c r="U49" s="61">
        <v>736.56899999999996</v>
      </c>
      <c r="V49" s="61">
        <v>529.78099999999995</v>
      </c>
      <c r="W49" s="61">
        <v>403.779</v>
      </c>
      <c r="X49" s="61">
        <v>228.63900000000001</v>
      </c>
      <c r="Y49" s="61">
        <v>401.363</v>
      </c>
      <c r="Z49" s="61">
        <v>558.31299999999999</v>
      </c>
      <c r="AA49" s="61">
        <v>812.59799999999996</v>
      </c>
      <c r="AB49" s="61">
        <v>504.39</v>
      </c>
      <c r="AC49" s="61">
        <v>631.25800000000004</v>
      </c>
      <c r="AD49" s="82">
        <v>879.34400000000005</v>
      </c>
      <c r="AE49" s="42">
        <f t="shared" si="21"/>
        <v>0.39300254412617347</v>
      </c>
      <c r="AG49" s="361">
        <f t="shared" si="28"/>
        <v>4.55141723499638E-2</v>
      </c>
      <c r="AH49" s="362">
        <f t="shared" si="29"/>
        <v>1.3663655244888112E-2</v>
      </c>
      <c r="AI49" s="362">
        <f t="shared" si="30"/>
        <v>1.7100731690739363E-2</v>
      </c>
      <c r="AJ49" s="363">
        <f t="shared" si="31"/>
        <v>2.520963834393377E-2</v>
      </c>
      <c r="AL49" s="102">
        <f t="shared" si="22"/>
        <v>2.1409033846522272</v>
      </c>
      <c r="AM49" s="74">
        <f t="shared" si="22"/>
        <v>2.4174056594484958</v>
      </c>
      <c r="AN49" s="74">
        <f t="shared" si="22"/>
        <v>4.6813261582235413</v>
      </c>
      <c r="AO49" s="74">
        <f t="shared" si="22"/>
        <v>3.3758810103087611</v>
      </c>
      <c r="AP49" s="74">
        <f t="shared" si="22"/>
        <v>3.7325769324953066</v>
      </c>
      <c r="AQ49" s="74">
        <f t="shared" si="22"/>
        <v>3.6178058607728438</v>
      </c>
      <c r="AR49" s="74">
        <f t="shared" si="22"/>
        <v>4.463040680431984</v>
      </c>
      <c r="AS49" s="74">
        <f t="shared" si="22"/>
        <v>4.0280267280009516</v>
      </c>
      <c r="AT49" s="74">
        <f t="shared" si="22"/>
        <v>4.0521715378311933</v>
      </c>
      <c r="AU49" s="74">
        <f t="shared" si="22"/>
        <v>3.3998373484566957</v>
      </c>
      <c r="AV49" s="103">
        <f t="shared" si="22"/>
        <v>3.1450633952681564</v>
      </c>
      <c r="AW49" s="42">
        <f t="shared" si="32"/>
        <v>-7.4937100536350693E-2</v>
      </c>
    </row>
    <row r="50" spans="1:49" ht="20.100000000000001" customHeight="1">
      <c r="A50" s="88" t="s">
        <v>159</v>
      </c>
      <c r="B50" s="90">
        <v>32.700000000000003</v>
      </c>
      <c r="C50" s="61">
        <v>50.46</v>
      </c>
      <c r="D50" s="61">
        <v>48.82</v>
      </c>
      <c r="E50" s="61">
        <v>260.45</v>
      </c>
      <c r="F50" s="61">
        <v>96.69</v>
      </c>
      <c r="G50" s="61">
        <v>237.71</v>
      </c>
      <c r="H50" s="61">
        <v>173.22</v>
      </c>
      <c r="I50" s="61">
        <v>366.62</v>
      </c>
      <c r="J50" s="61">
        <v>461.61</v>
      </c>
      <c r="K50" s="61">
        <v>325.72999999999996</v>
      </c>
      <c r="L50" s="82">
        <v>760.46999999999991</v>
      </c>
      <c r="M50" s="42">
        <f t="shared" si="23"/>
        <v>1.3346636785067387</v>
      </c>
      <c r="O50" s="361">
        <f t="shared" si="24"/>
        <v>3.2857459517499771E-4</v>
      </c>
      <c r="P50" s="362">
        <f t="shared" si="25"/>
        <v>2.6185248488325417E-3</v>
      </c>
      <c r="Q50" s="362">
        <f t="shared" si="26"/>
        <v>2.8708100235539853E-3</v>
      </c>
      <c r="R50" s="363">
        <f t="shared" si="27"/>
        <v>6.563908884689623E-3</v>
      </c>
      <c r="T50" s="97">
        <v>7.2249999999999996</v>
      </c>
      <c r="U50" s="61">
        <v>12.77</v>
      </c>
      <c r="V50" s="61">
        <v>15.653</v>
      </c>
      <c r="W50" s="61">
        <v>67.97</v>
      </c>
      <c r="X50" s="61">
        <v>34.066000000000003</v>
      </c>
      <c r="Y50" s="61">
        <v>81.336000000000013</v>
      </c>
      <c r="Z50" s="61">
        <v>65.024999999999991</v>
      </c>
      <c r="AA50" s="61">
        <v>138.636</v>
      </c>
      <c r="AB50" s="61">
        <v>167.315</v>
      </c>
      <c r="AC50" s="61">
        <v>129.09899999999999</v>
      </c>
      <c r="AD50" s="82">
        <v>274.12399999999997</v>
      </c>
      <c r="AE50" s="42">
        <f t="shared" si="21"/>
        <v>1.1233626906482621</v>
      </c>
      <c r="AG50" s="361">
        <f t="shared" si="28"/>
        <v>2.8736833409374906E-4</v>
      </c>
      <c r="AH50" s="362">
        <f t="shared" si="29"/>
        <v>2.7689325199338746E-3</v>
      </c>
      <c r="AI50" s="362">
        <f t="shared" si="30"/>
        <v>3.4972821897587998E-3</v>
      </c>
      <c r="AJ50" s="363">
        <f t="shared" si="31"/>
        <v>7.8587752931645639E-3</v>
      </c>
      <c r="AL50" s="102">
        <f t="shared" si="22"/>
        <v>2.2094801223241585</v>
      </c>
      <c r="AM50" s="74">
        <f t="shared" si="22"/>
        <v>2.5307173999207295</v>
      </c>
      <c r="AN50" s="74">
        <f t="shared" si="22"/>
        <v>3.2062679229823843</v>
      </c>
      <c r="AO50" s="74">
        <f t="shared" si="22"/>
        <v>2.6097139566135534</v>
      </c>
      <c r="AP50" s="74">
        <f t="shared" si="22"/>
        <v>3.5232185334574417</v>
      </c>
      <c r="AQ50" s="74">
        <f t="shared" si="22"/>
        <v>3.4216482268310129</v>
      </c>
      <c r="AR50" s="74">
        <f t="shared" si="22"/>
        <v>3.7538967786629711</v>
      </c>
      <c r="AS50" s="74">
        <f t="shared" si="22"/>
        <v>3.7814630953030379</v>
      </c>
      <c r="AT50" s="74">
        <f t="shared" si="22"/>
        <v>3.6245965208725979</v>
      </c>
      <c r="AU50" s="74">
        <f t="shared" si="22"/>
        <v>3.963374574033709</v>
      </c>
      <c r="AV50" s="103">
        <f t="shared" si="22"/>
        <v>3.6046655357870789</v>
      </c>
      <c r="AW50" s="42">
        <f t="shared" si="32"/>
        <v>-9.0505964436653111E-2</v>
      </c>
    </row>
    <row r="51" spans="1:49" ht="20.100000000000001" customHeight="1">
      <c r="A51" s="88" t="s">
        <v>157</v>
      </c>
      <c r="B51" s="90">
        <v>735.54</v>
      </c>
      <c r="C51" s="61">
        <v>802.87999999999988</v>
      </c>
      <c r="D51" s="61">
        <v>625.29999999999995</v>
      </c>
      <c r="E51" s="61">
        <v>747.88</v>
      </c>
      <c r="F51" s="61">
        <v>1089.97</v>
      </c>
      <c r="G51" s="61">
        <v>948.73</v>
      </c>
      <c r="H51" s="61">
        <v>776.05</v>
      </c>
      <c r="I51" s="61">
        <v>1589.78</v>
      </c>
      <c r="J51" s="61">
        <v>649.24</v>
      </c>
      <c r="K51" s="61">
        <v>435.12</v>
      </c>
      <c r="L51" s="82">
        <v>487.47</v>
      </c>
      <c r="M51" s="42">
        <f t="shared" si="23"/>
        <v>0.12031163816878107</v>
      </c>
      <c r="O51" s="361">
        <f t="shared" si="24"/>
        <v>7.3908182793583415E-3</v>
      </c>
      <c r="P51" s="362">
        <f t="shared" si="25"/>
        <v>1.0450856420987325E-2</v>
      </c>
      <c r="Q51" s="362">
        <f t="shared" si="26"/>
        <v>3.8349149831111975E-3</v>
      </c>
      <c r="R51" s="363">
        <f t="shared" si="27"/>
        <v>4.2075409470717466E-3</v>
      </c>
      <c r="T51" s="97">
        <v>290.71200000000005</v>
      </c>
      <c r="U51" s="61">
        <v>330.37700000000001</v>
      </c>
      <c r="V51" s="61">
        <v>294.68</v>
      </c>
      <c r="W51" s="61">
        <v>362.26</v>
      </c>
      <c r="X51" s="61">
        <v>521.68600000000004</v>
      </c>
      <c r="Y51" s="61">
        <v>471.19499999999999</v>
      </c>
      <c r="Z51" s="61">
        <v>415.721</v>
      </c>
      <c r="AA51" s="61">
        <v>722.92200000000003</v>
      </c>
      <c r="AB51" s="61">
        <v>340.79600000000005</v>
      </c>
      <c r="AC51" s="61">
        <v>279.64100000000002</v>
      </c>
      <c r="AD51" s="82">
        <v>260.74399999999997</v>
      </c>
      <c r="AE51" s="42">
        <f t="shared" si="21"/>
        <v>-6.7575927707310607E-2</v>
      </c>
      <c r="AG51" s="361">
        <f t="shared" si="28"/>
        <v>1.1562826732326918E-2</v>
      </c>
      <c r="AH51" s="362">
        <f t="shared" si="29"/>
        <v>1.6040955526829961E-2</v>
      </c>
      <c r="AI51" s="362">
        <f t="shared" si="30"/>
        <v>7.5754536350114308E-3</v>
      </c>
      <c r="AJ51" s="363">
        <f t="shared" si="31"/>
        <v>7.4751882543699234E-3</v>
      </c>
      <c r="AL51" s="102">
        <f t="shared" si="22"/>
        <v>3.952361530304267</v>
      </c>
      <c r="AM51" s="74">
        <f t="shared" si="22"/>
        <v>4.1148988640892794</v>
      </c>
      <c r="AN51" s="74">
        <f t="shared" si="22"/>
        <v>4.7126179433871744</v>
      </c>
      <c r="AO51" s="74">
        <f t="shared" si="22"/>
        <v>4.8438252126009518</v>
      </c>
      <c r="AP51" s="74">
        <f t="shared" si="22"/>
        <v>4.786241823169445</v>
      </c>
      <c r="AQ51" s="74">
        <f t="shared" si="22"/>
        <v>4.9665869109230236</v>
      </c>
      <c r="AR51" s="74">
        <f t="shared" si="22"/>
        <v>5.3568842213774897</v>
      </c>
      <c r="AS51" s="74">
        <f t="shared" si="22"/>
        <v>4.5473084326133177</v>
      </c>
      <c r="AT51" s="74">
        <f t="shared" si="22"/>
        <v>5.2491528556466029</v>
      </c>
      <c r="AU51" s="74">
        <f t="shared" si="22"/>
        <v>6.4267558374701235</v>
      </c>
      <c r="AV51" s="103">
        <f t="shared" si="22"/>
        <v>5.3489240363509536</v>
      </c>
      <c r="AW51" s="42">
        <f t="shared" si="32"/>
        <v>-0.16771009018812447</v>
      </c>
    </row>
    <row r="52" spans="1:49" ht="20.100000000000001" customHeight="1">
      <c r="A52" s="88" t="s">
        <v>160</v>
      </c>
      <c r="B52" s="90">
        <v>40.71</v>
      </c>
      <c r="C52" s="61">
        <v>121.47</v>
      </c>
      <c r="D52" s="61">
        <v>46.12</v>
      </c>
      <c r="E52" s="61">
        <v>105.14</v>
      </c>
      <c r="F52" s="61">
        <v>236.01</v>
      </c>
      <c r="G52" s="61">
        <v>257.43</v>
      </c>
      <c r="H52" s="61">
        <v>446.70000000000005</v>
      </c>
      <c r="I52" s="61">
        <v>508.72</v>
      </c>
      <c r="J52" s="61">
        <v>350.77</v>
      </c>
      <c r="K52" s="61">
        <v>475.04999999999995</v>
      </c>
      <c r="L52" s="82">
        <v>482.85</v>
      </c>
      <c r="M52" s="42">
        <f t="shared" si="23"/>
        <v>1.6419324281654709E-2</v>
      </c>
      <c r="O52" s="361">
        <f t="shared" si="24"/>
        <v>4.0906029876373564E-4</v>
      </c>
      <c r="P52" s="362">
        <f t="shared" si="25"/>
        <v>2.8357530261030718E-3</v>
      </c>
      <c r="Q52" s="362">
        <f t="shared" si="26"/>
        <v>4.1868366490323914E-3</v>
      </c>
      <c r="R52" s="363">
        <f t="shared" si="27"/>
        <v>4.1676639512043664E-3</v>
      </c>
      <c r="T52" s="97">
        <v>13.727</v>
      </c>
      <c r="U52" s="61">
        <v>34.71</v>
      </c>
      <c r="V52" s="61">
        <v>14.843</v>
      </c>
      <c r="W52" s="61">
        <v>35.347999999999999</v>
      </c>
      <c r="X52" s="61">
        <v>82.799000000000007</v>
      </c>
      <c r="Y52" s="61">
        <v>86.158999999999992</v>
      </c>
      <c r="Z52" s="61">
        <v>151.39699999999999</v>
      </c>
      <c r="AA52" s="61">
        <v>171.071</v>
      </c>
      <c r="AB52" s="61">
        <v>129.523</v>
      </c>
      <c r="AC52" s="61">
        <v>165.24299999999999</v>
      </c>
      <c r="AD52" s="82">
        <v>166.393</v>
      </c>
      <c r="AE52" s="42">
        <f t="shared" si="21"/>
        <v>6.9594476014112894E-3</v>
      </c>
      <c r="AG52" s="361">
        <f t="shared" si="28"/>
        <v>5.4597994769617906E-4</v>
      </c>
      <c r="AH52" s="362">
        <f t="shared" si="29"/>
        <v>2.9331225654689514E-3</v>
      </c>
      <c r="AI52" s="362">
        <f t="shared" si="30"/>
        <v>4.4764204283713541E-3</v>
      </c>
      <c r="AJ52" s="363">
        <f t="shared" si="31"/>
        <v>4.7702689197426399E-3</v>
      </c>
      <c r="AL52" s="102">
        <f t="shared" si="22"/>
        <v>3.3718987963645297</v>
      </c>
      <c r="AM52" s="74">
        <f t="shared" si="22"/>
        <v>2.8574956779451717</v>
      </c>
      <c r="AN52" s="74">
        <f t="shared" si="22"/>
        <v>3.2183434518647007</v>
      </c>
      <c r="AO52" s="74">
        <f t="shared" si="22"/>
        <v>3.3619935324329466</v>
      </c>
      <c r="AP52" s="74">
        <f t="shared" si="22"/>
        <v>3.5082835473073182</v>
      </c>
      <c r="AQ52" s="74">
        <f t="shared" si="22"/>
        <v>3.3468904168123368</v>
      </c>
      <c r="AR52" s="74">
        <f t="shared" si="22"/>
        <v>3.3892321468547113</v>
      </c>
      <c r="AS52" s="74">
        <f t="shared" si="22"/>
        <v>3.3627732347853434</v>
      </c>
      <c r="AT52" s="74">
        <f t="shared" si="22"/>
        <v>3.6925335690053314</v>
      </c>
      <c r="AU52" s="74">
        <f t="shared" si="22"/>
        <v>3.4784338490685194</v>
      </c>
      <c r="AV52" s="103">
        <f t="shared" si="22"/>
        <v>3.4460598529564046</v>
      </c>
      <c r="AW52" s="42">
        <f t="shared" si="32"/>
        <v>-9.3070610271298176E-3</v>
      </c>
    </row>
    <row r="53" spans="1:49" ht="20.100000000000001" customHeight="1">
      <c r="A53" s="88" t="s">
        <v>158</v>
      </c>
      <c r="B53" s="90">
        <v>161.75</v>
      </c>
      <c r="C53" s="61">
        <v>273.83999999999997</v>
      </c>
      <c r="D53" s="61">
        <v>273.13</v>
      </c>
      <c r="E53" s="61">
        <v>465.54999999999995</v>
      </c>
      <c r="F53" s="61">
        <v>359.5</v>
      </c>
      <c r="G53" s="61">
        <v>999.71999999999991</v>
      </c>
      <c r="H53" s="61">
        <v>890.92000000000007</v>
      </c>
      <c r="I53" s="61">
        <v>652.78</v>
      </c>
      <c r="J53" s="61">
        <v>314.88</v>
      </c>
      <c r="K53" s="61">
        <v>450.21</v>
      </c>
      <c r="L53" s="82">
        <v>387.78</v>
      </c>
      <c r="M53" s="42">
        <f t="shared" si="23"/>
        <v>-0.13866862131005533</v>
      </c>
      <c r="O53" s="361">
        <f t="shared" si="24"/>
        <v>1.6252887085491093E-3</v>
      </c>
      <c r="P53" s="362">
        <f t="shared" si="25"/>
        <v>1.1012543274893224E-2</v>
      </c>
      <c r="Q53" s="362">
        <f t="shared" si="26"/>
        <v>3.9679101731625579E-3</v>
      </c>
      <c r="R53" s="363">
        <f t="shared" si="27"/>
        <v>3.3470782375438109E-3</v>
      </c>
      <c r="T53" s="97">
        <v>52.275999999999996</v>
      </c>
      <c r="U53" s="61">
        <v>90.730999999999995</v>
      </c>
      <c r="V53" s="61">
        <v>80.888000000000005</v>
      </c>
      <c r="W53" s="61">
        <v>161.12099999999998</v>
      </c>
      <c r="X53" s="61">
        <v>100.72800000000001</v>
      </c>
      <c r="Y53" s="61">
        <v>358.07100000000003</v>
      </c>
      <c r="Z53" s="61">
        <v>354.142</v>
      </c>
      <c r="AA53" s="61">
        <v>246.04199999999997</v>
      </c>
      <c r="AB53" s="61">
        <v>121.738</v>
      </c>
      <c r="AC53" s="61">
        <v>186.21299999999999</v>
      </c>
      <c r="AD53" s="82">
        <v>151.10599999999999</v>
      </c>
      <c r="AE53" s="42">
        <f t="shared" si="21"/>
        <v>-0.18853141295183473</v>
      </c>
      <c r="AG53" s="361">
        <f t="shared" si="28"/>
        <v>2.0792341914304254E-3</v>
      </c>
      <c r="AH53" s="362">
        <f t="shared" si="29"/>
        <v>1.218985979572689E-2</v>
      </c>
      <c r="AI53" s="362">
        <f t="shared" si="30"/>
        <v>5.0444961494787366E-3</v>
      </c>
      <c r="AJ53" s="363">
        <f t="shared" si="31"/>
        <v>4.3320106938791372E-3</v>
      </c>
      <c r="AL53" s="102">
        <f t="shared" si="22"/>
        <v>3.2319010819165377</v>
      </c>
      <c r="AM53" s="74">
        <f t="shared" si="22"/>
        <v>3.3132851300029214</v>
      </c>
      <c r="AN53" s="74">
        <f t="shared" si="22"/>
        <v>2.9615201552374333</v>
      </c>
      <c r="AO53" s="74">
        <f t="shared" si="22"/>
        <v>3.460874234776071</v>
      </c>
      <c r="AP53" s="74">
        <f t="shared" si="22"/>
        <v>2.8018915159944369</v>
      </c>
      <c r="AQ53" s="74">
        <f t="shared" si="22"/>
        <v>3.5817128796062905</v>
      </c>
      <c r="AR53" s="74">
        <f t="shared" si="22"/>
        <v>3.975014591658061</v>
      </c>
      <c r="AS53" s="74">
        <f t="shared" si="22"/>
        <v>3.7691412114341736</v>
      </c>
      <c r="AT53" s="74">
        <f t="shared" si="22"/>
        <v>3.8661712398373984</v>
      </c>
      <c r="AU53" s="74">
        <f t="shared" si="22"/>
        <v>4.1361364696474983</v>
      </c>
      <c r="AV53" s="103">
        <f t="shared" si="22"/>
        <v>3.8966940017535716</v>
      </c>
      <c r="AW53" s="42">
        <f t="shared" si="32"/>
        <v>-5.78903693461384E-2</v>
      </c>
    </row>
    <row r="54" spans="1:49" ht="20.100000000000001" customHeight="1">
      <c r="A54" s="88" t="s">
        <v>150</v>
      </c>
      <c r="B54" s="90">
        <v>330.75</v>
      </c>
      <c r="C54" s="61">
        <v>637.12</v>
      </c>
      <c r="D54" s="61">
        <v>53.67</v>
      </c>
      <c r="E54" s="61">
        <v>425.55</v>
      </c>
      <c r="F54" s="61">
        <v>51.06</v>
      </c>
      <c r="G54" s="61">
        <v>286.3</v>
      </c>
      <c r="H54" s="61">
        <v>31.020000000000003</v>
      </c>
      <c r="I54" s="61">
        <v>26.91</v>
      </c>
      <c r="J54" s="61">
        <v>39.340000000000003</v>
      </c>
      <c r="K54" s="61">
        <v>152.81</v>
      </c>
      <c r="L54" s="82">
        <v>237.46999999999997</v>
      </c>
      <c r="M54" s="42">
        <f t="shared" si="23"/>
        <v>0.5540213336823504</v>
      </c>
      <c r="O54" s="361">
        <f t="shared" si="24"/>
        <v>3.3234265245911461E-3</v>
      </c>
      <c r="P54" s="362">
        <f t="shared" si="25"/>
        <v>3.1537741963769158E-3</v>
      </c>
      <c r="Q54" s="362">
        <f t="shared" si="26"/>
        <v>1.3467856190688134E-3</v>
      </c>
      <c r="R54" s="363">
        <f t="shared" si="27"/>
        <v>2.0496948503520777E-3</v>
      </c>
      <c r="T54" s="97">
        <v>169.86199999999999</v>
      </c>
      <c r="U54" s="61">
        <v>182.68100000000001</v>
      </c>
      <c r="V54" s="61">
        <v>17.739999999999998</v>
      </c>
      <c r="W54" s="61">
        <v>112.867</v>
      </c>
      <c r="X54" s="61">
        <v>30.295000000000002</v>
      </c>
      <c r="Y54" s="61">
        <v>66.034999999999997</v>
      </c>
      <c r="Z54" s="61">
        <v>18.266000000000002</v>
      </c>
      <c r="AA54" s="61">
        <v>15.426</v>
      </c>
      <c r="AB54" s="61">
        <v>22.03</v>
      </c>
      <c r="AC54" s="61">
        <v>64.018000000000001</v>
      </c>
      <c r="AD54" s="82">
        <v>106.8</v>
      </c>
      <c r="AE54" s="42">
        <f t="shared" si="21"/>
        <v>0.66828079602611756</v>
      </c>
      <c r="AG54" s="361">
        <f t="shared" si="28"/>
        <v>6.7561190264127892E-3</v>
      </c>
      <c r="AH54" s="362">
        <f t="shared" si="29"/>
        <v>2.2480384940719161E-3</v>
      </c>
      <c r="AI54" s="362">
        <f t="shared" si="30"/>
        <v>1.7342427998975891E-3</v>
      </c>
      <c r="AJ54" s="363">
        <f t="shared" si="31"/>
        <v>3.0618158253563187E-3</v>
      </c>
      <c r="AL54" s="102">
        <f t="shared" si="22"/>
        <v>5.1356613756613756</v>
      </c>
      <c r="AM54" s="74">
        <f t="shared" si="22"/>
        <v>2.8672934455047718</v>
      </c>
      <c r="AN54" s="74">
        <f t="shared" si="22"/>
        <v>3.3053847587106389</v>
      </c>
      <c r="AO54" s="74">
        <f t="shared" si="22"/>
        <v>2.6522617788743981</v>
      </c>
      <c r="AP54" s="74">
        <f t="shared" si="22"/>
        <v>5.9332158245201727</v>
      </c>
      <c r="AQ54" s="74">
        <f t="shared" si="22"/>
        <v>2.3064966818023049</v>
      </c>
      <c r="AR54" s="74">
        <f t="shared" si="22"/>
        <v>5.888459058671824</v>
      </c>
      <c r="AS54" s="74">
        <f t="shared" si="22"/>
        <v>5.7324414715719065</v>
      </c>
      <c r="AT54" s="74">
        <f t="shared" si="22"/>
        <v>5.5998983223182508</v>
      </c>
      <c r="AU54" s="74">
        <f t="shared" si="22"/>
        <v>4.1893855114194096</v>
      </c>
      <c r="AV54" s="103">
        <f t="shared" si="22"/>
        <v>4.4974101991830553</v>
      </c>
      <c r="AW54" s="42">
        <f t="shared" si="32"/>
        <v>7.3525028175142448E-2</v>
      </c>
    </row>
    <row r="55" spans="1:49" ht="20.100000000000001" customHeight="1">
      <c r="A55" s="88" t="s">
        <v>156</v>
      </c>
      <c r="B55" s="90">
        <v>45.01</v>
      </c>
      <c r="C55" s="61">
        <v>148.99</v>
      </c>
      <c r="D55" s="61">
        <v>78.53</v>
      </c>
      <c r="E55" s="61">
        <v>74.050000000000011</v>
      </c>
      <c r="F55" s="61">
        <v>149.54</v>
      </c>
      <c r="G55" s="61">
        <v>209.60999999999999</v>
      </c>
      <c r="H55" s="61">
        <v>125.62000000000002</v>
      </c>
      <c r="I55" s="61">
        <v>88.78</v>
      </c>
      <c r="J55" s="61">
        <v>162.87</v>
      </c>
      <c r="K55" s="61">
        <v>213.32</v>
      </c>
      <c r="L55" s="82">
        <v>285.14</v>
      </c>
      <c r="M55" s="42">
        <f t="shared" si="23"/>
        <v>0.33667729233077065</v>
      </c>
      <c r="O55" s="361">
        <f t="shared" si="24"/>
        <v>4.5226735562160992E-4</v>
      </c>
      <c r="P55" s="362">
        <f t="shared" si="25"/>
        <v>2.3089857118496863E-3</v>
      </c>
      <c r="Q55" s="362">
        <f t="shared" si="26"/>
        <v>1.8800883990560779E-3</v>
      </c>
      <c r="R55" s="363">
        <f t="shared" si="27"/>
        <v>2.4611529440745844E-3</v>
      </c>
      <c r="T55" s="97">
        <v>13.887</v>
      </c>
      <c r="U55" s="61">
        <v>48.686999999999998</v>
      </c>
      <c r="V55" s="61">
        <v>30.885000000000002</v>
      </c>
      <c r="W55" s="61">
        <v>25.102999999999998</v>
      </c>
      <c r="X55" s="61">
        <v>66.837000000000003</v>
      </c>
      <c r="Y55" s="61">
        <v>58.919999999999995</v>
      </c>
      <c r="Z55" s="61">
        <v>44.315999999999995</v>
      </c>
      <c r="AA55" s="61">
        <v>23.472999999999999</v>
      </c>
      <c r="AB55" s="61">
        <v>48.238</v>
      </c>
      <c r="AC55" s="61">
        <v>87.584999999999994</v>
      </c>
      <c r="AD55" s="82">
        <v>93.269000000000005</v>
      </c>
      <c r="AE55" s="42">
        <f t="shared" si="21"/>
        <v>6.4896957241536934E-2</v>
      </c>
      <c r="AG55" s="361">
        <f t="shared" si="28"/>
        <v>5.5234381391832429E-4</v>
      </c>
      <c r="AH55" s="362">
        <f t="shared" si="29"/>
        <v>2.0058215805363413E-3</v>
      </c>
      <c r="AI55" s="362">
        <f t="shared" si="30"/>
        <v>2.3726710554692484E-3</v>
      </c>
      <c r="AJ55" s="363">
        <f t="shared" si="31"/>
        <v>2.6738998147486752E-3</v>
      </c>
      <c r="AL55" s="102">
        <f t="shared" si="22"/>
        <v>3.0853143745834259</v>
      </c>
      <c r="AM55" s="74">
        <f t="shared" si="22"/>
        <v>3.2678032082690112</v>
      </c>
      <c r="AN55" s="74">
        <f t="shared" si="22"/>
        <v>3.9328918884502739</v>
      </c>
      <c r="AO55" s="74">
        <f t="shared" si="22"/>
        <v>3.3900067521944628</v>
      </c>
      <c r="AP55" s="74">
        <f t="shared" si="22"/>
        <v>4.4695064865587808</v>
      </c>
      <c r="AQ55" s="74">
        <f t="shared" si="22"/>
        <v>2.8109345928152281</v>
      </c>
      <c r="AR55" s="74">
        <f t="shared" si="22"/>
        <v>3.5277822002865777</v>
      </c>
      <c r="AS55" s="74">
        <f t="shared" si="22"/>
        <v>2.6439513403919799</v>
      </c>
      <c r="AT55" s="74">
        <f t="shared" si="22"/>
        <v>2.9617486338797812</v>
      </c>
      <c r="AU55" s="74">
        <f t="shared" si="22"/>
        <v>4.1058034877179823</v>
      </c>
      <c r="AV55" s="103">
        <f t="shared" si="22"/>
        <v>3.270989689275444</v>
      </c>
      <c r="AW55" s="42">
        <f t="shared" si="32"/>
        <v>-0.20332531767284612</v>
      </c>
    </row>
    <row r="56" spans="1:49" ht="20.100000000000001" customHeight="1">
      <c r="A56" s="88" t="s">
        <v>180</v>
      </c>
      <c r="B56" s="90">
        <v>103.44999999999999</v>
      </c>
      <c r="C56" s="61">
        <v>25.95</v>
      </c>
      <c r="D56" s="61">
        <v>17.899999999999999</v>
      </c>
      <c r="E56" s="61">
        <v>27.52</v>
      </c>
      <c r="F56" s="61">
        <v>27.56</v>
      </c>
      <c r="G56" s="61">
        <v>164.79</v>
      </c>
      <c r="H56" s="61">
        <v>26.41</v>
      </c>
      <c r="I56" s="61">
        <v>86.699999999999989</v>
      </c>
      <c r="J56" s="61">
        <v>53.550000000000004</v>
      </c>
      <c r="K56" s="61">
        <v>42.95</v>
      </c>
      <c r="L56" s="82">
        <v>44.49</v>
      </c>
      <c r="M56" s="42">
        <f t="shared" si="23"/>
        <v>3.5855646100116392E-2</v>
      </c>
      <c r="O56" s="361">
        <f t="shared" si="24"/>
        <v>1.0394814027783947E-3</v>
      </c>
      <c r="P56" s="362">
        <f t="shared" si="25"/>
        <v>1.8152652805482079E-3</v>
      </c>
      <c r="Q56" s="362">
        <f t="shared" si="26"/>
        <v>3.7853833086189082E-4</v>
      </c>
      <c r="R56" s="363">
        <f t="shared" si="27"/>
        <v>3.8401029137223212E-4</v>
      </c>
      <c r="T56" s="97">
        <v>25.507000000000001</v>
      </c>
      <c r="U56" s="61">
        <v>9.6020000000000003</v>
      </c>
      <c r="V56" s="61">
        <v>12.010000000000002</v>
      </c>
      <c r="W56" s="61">
        <v>12.029</v>
      </c>
      <c r="X56" s="61">
        <v>9.5679999999999996</v>
      </c>
      <c r="Y56" s="61">
        <v>56.35</v>
      </c>
      <c r="Z56" s="61">
        <v>12.145</v>
      </c>
      <c r="AA56" s="61">
        <v>37.51</v>
      </c>
      <c r="AB56" s="61">
        <v>24.853000000000002</v>
      </c>
      <c r="AC56" s="61">
        <v>28.411000000000001</v>
      </c>
      <c r="AD56" s="82">
        <v>33.161999999999999</v>
      </c>
      <c r="AE56" s="42">
        <f t="shared" si="21"/>
        <v>0.16722396254971658</v>
      </c>
      <c r="AG56" s="361">
        <f t="shared" si="28"/>
        <v>1.0145195983016274E-3</v>
      </c>
      <c r="AH56" s="362">
        <f t="shared" si="29"/>
        <v>1.918330720692852E-3</v>
      </c>
      <c r="AI56" s="362">
        <f t="shared" si="30"/>
        <v>7.6965185085273527E-4</v>
      </c>
      <c r="AJ56" s="363">
        <f t="shared" si="31"/>
        <v>9.5071101498563895E-4</v>
      </c>
      <c r="AL56" s="102">
        <f t="shared" si="22"/>
        <v>2.4656355727404549</v>
      </c>
      <c r="AM56" s="74">
        <f t="shared" si="22"/>
        <v>3.7001926782273604</v>
      </c>
      <c r="AN56" s="74">
        <f t="shared" si="22"/>
        <v>6.7094972067039116</v>
      </c>
      <c r="AO56" s="74">
        <f t="shared" si="22"/>
        <v>4.3710029069767442</v>
      </c>
      <c r="AP56" s="74">
        <f t="shared" si="22"/>
        <v>3.4716981132075468</v>
      </c>
      <c r="AQ56" s="74">
        <f t="shared" si="22"/>
        <v>3.4195036106559868</v>
      </c>
      <c r="AR56" s="74">
        <f t="shared" si="22"/>
        <v>4.5986368799697077</v>
      </c>
      <c r="AS56" s="74">
        <f t="shared" si="22"/>
        <v>4.3264129181084208</v>
      </c>
      <c r="AT56" s="74">
        <f t="shared" si="22"/>
        <v>4.6410830999066297</v>
      </c>
      <c r="AU56" s="74">
        <f t="shared" si="22"/>
        <v>6.6149010477299184</v>
      </c>
      <c r="AV56" s="103">
        <f t="shared" si="22"/>
        <v>7.4538098449089674</v>
      </c>
      <c r="AW56" s="42">
        <f t="shared" si="32"/>
        <v>0.12682106521713477</v>
      </c>
    </row>
    <row r="57" spans="1:49" ht="20.100000000000001" customHeight="1">
      <c r="A57" s="88" t="s">
        <v>164</v>
      </c>
      <c r="B57" s="90">
        <v>86.860000000000014</v>
      </c>
      <c r="C57" s="61">
        <v>134.63</v>
      </c>
      <c r="D57" s="61">
        <v>83.26</v>
      </c>
      <c r="E57" s="61">
        <v>53.04</v>
      </c>
      <c r="F57" s="61">
        <v>57.82</v>
      </c>
      <c r="G57" s="61">
        <v>8.5</v>
      </c>
      <c r="H57" s="61">
        <v>25.9</v>
      </c>
      <c r="I57" s="61">
        <v>20.21</v>
      </c>
      <c r="J57" s="61">
        <v>60.77</v>
      </c>
      <c r="K57" s="61">
        <v>52.15</v>
      </c>
      <c r="L57" s="82">
        <v>50.51</v>
      </c>
      <c r="M57" s="42">
        <f t="shared" si="23"/>
        <v>-3.1447746883988506E-2</v>
      </c>
      <c r="O57" s="361">
        <f t="shared" si="24"/>
        <v>8.7278254852906126E-4</v>
      </c>
      <c r="P57" s="362">
        <f t="shared" si="25"/>
        <v>9.3632835030400919E-5</v>
      </c>
      <c r="Q57" s="362">
        <f t="shared" si="26"/>
        <v>4.5962221081368115E-4</v>
      </c>
      <c r="R57" s="363">
        <f t="shared" si="27"/>
        <v>4.3597122538124167E-4</v>
      </c>
      <c r="T57" s="97">
        <v>27.183999999999997</v>
      </c>
      <c r="U57" s="61">
        <v>46.018999999999998</v>
      </c>
      <c r="V57" s="61">
        <v>30.309000000000001</v>
      </c>
      <c r="W57" s="61">
        <v>19.305</v>
      </c>
      <c r="X57" s="61">
        <v>20.738</v>
      </c>
      <c r="Y57" s="61">
        <v>4.5069999999999997</v>
      </c>
      <c r="Z57" s="61">
        <v>11.7</v>
      </c>
      <c r="AA57" s="61">
        <v>11.100999999999999</v>
      </c>
      <c r="AB57" s="61">
        <v>20.219000000000001</v>
      </c>
      <c r="AC57" s="61">
        <v>29.533999999999999</v>
      </c>
      <c r="AD57" s="82">
        <v>27.931999999999999</v>
      </c>
      <c r="AE57" s="42">
        <f t="shared" si="21"/>
        <v>-5.4242567887858077E-2</v>
      </c>
      <c r="AG57" s="361">
        <f t="shared" si="28"/>
        <v>1.0812208711424877E-3</v>
      </c>
      <c r="AH57" s="362">
        <f t="shared" si="29"/>
        <v>1.5343241451930227E-4</v>
      </c>
      <c r="AI57" s="362">
        <f t="shared" si="30"/>
        <v>8.0007383629878152E-4</v>
      </c>
      <c r="AJ57" s="363">
        <f t="shared" si="31"/>
        <v>8.0077377934318998E-4</v>
      </c>
      <c r="AL57" s="102">
        <f t="shared" si="22"/>
        <v>3.1296338936219197</v>
      </c>
      <c r="AM57" s="74">
        <f t="shared" si="22"/>
        <v>3.4181831686845427</v>
      </c>
      <c r="AN57" s="74">
        <f t="shared" si="22"/>
        <v>3.6402834494355032</v>
      </c>
      <c r="AO57" s="74">
        <f t="shared" si="22"/>
        <v>3.6397058823529411</v>
      </c>
      <c r="AP57" s="74">
        <f t="shared" si="22"/>
        <v>3.5866482186094779</v>
      </c>
      <c r="AQ57" s="74">
        <f t="shared" si="22"/>
        <v>5.30235294117647</v>
      </c>
      <c r="AR57" s="74">
        <f t="shared" si="22"/>
        <v>4.5173745173745168</v>
      </c>
      <c r="AS57" s="74">
        <f t="shared" si="22"/>
        <v>5.4928253339930722</v>
      </c>
      <c r="AT57" s="74">
        <f t="shared" si="22"/>
        <v>3.3271350995557021</v>
      </c>
      <c r="AU57" s="74">
        <f t="shared" si="22"/>
        <v>5.663279002876318</v>
      </c>
      <c r="AV57" s="103">
        <f t="shared" si="22"/>
        <v>5.5299940605820632</v>
      </c>
      <c r="AW57" s="42">
        <f t="shared" si="32"/>
        <v>-2.3534941899659337E-2</v>
      </c>
    </row>
    <row r="58" spans="1:49" ht="20.100000000000001" customHeight="1">
      <c r="A58" s="88" t="s">
        <v>181</v>
      </c>
      <c r="B58" s="90">
        <v>2.79</v>
      </c>
      <c r="C58" s="61">
        <v>30.5</v>
      </c>
      <c r="D58" s="61">
        <v>10.14</v>
      </c>
      <c r="E58" s="61">
        <v>12.24</v>
      </c>
      <c r="F58" s="61">
        <v>38.239999999999995</v>
      </c>
      <c r="G58" s="61">
        <v>35.380000000000003</v>
      </c>
      <c r="H58" s="61">
        <v>27.04</v>
      </c>
      <c r="I58" s="61">
        <v>11.81</v>
      </c>
      <c r="J58" s="61">
        <v>16.91</v>
      </c>
      <c r="K58" s="61">
        <v>22.29</v>
      </c>
      <c r="L58" s="82">
        <v>52.5</v>
      </c>
      <c r="M58" s="42">
        <f t="shared" si="23"/>
        <v>1.3553162853297445</v>
      </c>
      <c r="O58" s="361">
        <f t="shared" si="24"/>
        <v>2.8034346193830076E-5</v>
      </c>
      <c r="P58" s="362">
        <f t="shared" si="25"/>
        <v>3.8973290627948055E-4</v>
      </c>
      <c r="Q58" s="362">
        <f t="shared" si="26"/>
        <v>1.9645213957884857E-4</v>
      </c>
      <c r="R58" s="363">
        <f t="shared" si="27"/>
        <v>4.5314768031113028E-4</v>
      </c>
      <c r="T58" s="97">
        <v>1.976</v>
      </c>
      <c r="U58" s="61">
        <v>14.291</v>
      </c>
      <c r="V58" s="61">
        <v>8.1840000000000011</v>
      </c>
      <c r="W58" s="61">
        <v>8.1170000000000009</v>
      </c>
      <c r="X58" s="61">
        <v>13.587</v>
      </c>
      <c r="Y58" s="61">
        <v>11.193</v>
      </c>
      <c r="Z58" s="61">
        <v>13.952999999999999</v>
      </c>
      <c r="AA58" s="61">
        <v>8.8089999999999993</v>
      </c>
      <c r="AB58" s="61">
        <v>11.461</v>
      </c>
      <c r="AC58" s="61">
        <v>9.222999999999999</v>
      </c>
      <c r="AD58" s="82">
        <v>27.009999999999998</v>
      </c>
      <c r="AE58" s="42">
        <f t="shared" si="21"/>
        <v>1.9285481947305649</v>
      </c>
      <c r="AG58" s="361">
        <f t="shared" si="28"/>
        <v>7.8593747843494553E-5</v>
      </c>
      <c r="AH58" s="362">
        <f t="shared" si="29"/>
        <v>3.8104482265687825E-4</v>
      </c>
      <c r="AI58" s="362">
        <f t="shared" si="30"/>
        <v>2.4985037557336161E-4</v>
      </c>
      <c r="AJ58" s="363">
        <f t="shared" si="31"/>
        <v>7.7434124946511383E-4</v>
      </c>
      <c r="AL58" s="102">
        <f t="shared" si="22"/>
        <v>7.0824372759856624</v>
      </c>
      <c r="AM58" s="74">
        <f t="shared" si="22"/>
        <v>4.6855737704918035</v>
      </c>
      <c r="AN58" s="74">
        <f t="shared" si="22"/>
        <v>8.0710059171597628</v>
      </c>
      <c r="AO58" s="74">
        <f t="shared" si="22"/>
        <v>6.6315359477124192</v>
      </c>
      <c r="AP58" s="74">
        <f t="shared" si="22"/>
        <v>3.553085774058578</v>
      </c>
      <c r="AQ58" s="74">
        <f t="shared" si="22"/>
        <v>3.1636517806670432</v>
      </c>
      <c r="AR58" s="74">
        <f t="shared" si="22"/>
        <v>5.1601331360946743</v>
      </c>
      <c r="AS58" s="74">
        <f t="shared" si="22"/>
        <v>7.4589331075359855</v>
      </c>
      <c r="AT58" s="74">
        <f t="shared" si="22"/>
        <v>6.777646363098758</v>
      </c>
      <c r="AU58" s="74">
        <f t="shared" si="22"/>
        <v>4.1377299237326151</v>
      </c>
      <c r="AV58" s="103">
        <f t="shared" si="22"/>
        <v>5.1447619047619044</v>
      </c>
      <c r="AW58" s="42">
        <f t="shared" si="32"/>
        <v>0.24337789067703419</v>
      </c>
    </row>
    <row r="59" spans="1:49" ht="20.100000000000001" customHeight="1">
      <c r="A59" s="88" t="s">
        <v>162</v>
      </c>
      <c r="B59" s="90">
        <v>68.540000000000006</v>
      </c>
      <c r="C59" s="61">
        <v>59.95</v>
      </c>
      <c r="D59" s="61">
        <v>14.71</v>
      </c>
      <c r="E59" s="61">
        <v>68.92</v>
      </c>
      <c r="F59" s="61">
        <v>29.04</v>
      </c>
      <c r="G59" s="61">
        <v>16.649999999999999</v>
      </c>
      <c r="H59" s="61">
        <v>62.54</v>
      </c>
      <c r="I59" s="61">
        <v>69.63</v>
      </c>
      <c r="J59" s="61">
        <v>47.9</v>
      </c>
      <c r="K59" s="61">
        <v>61.56</v>
      </c>
      <c r="L59" s="82">
        <v>62.79</v>
      </c>
      <c r="M59" s="42">
        <f t="shared" si="23"/>
        <v>1.9980506822612033E-2</v>
      </c>
      <c r="O59" s="361">
        <f t="shared" si="24"/>
        <v>6.8870039000900132E-4</v>
      </c>
      <c r="P59" s="362">
        <f t="shared" si="25"/>
        <v>1.8341020038307944E-4</v>
      </c>
      <c r="Q59" s="362">
        <f t="shared" si="26"/>
        <v>5.4255691846002323E-4</v>
      </c>
      <c r="R59" s="363">
        <f t="shared" si="27"/>
        <v>5.4196462565211175E-4</v>
      </c>
      <c r="T59" s="97">
        <v>19.905999999999999</v>
      </c>
      <c r="U59" s="61">
        <v>17.538</v>
      </c>
      <c r="V59" s="61">
        <v>5.0810000000000004</v>
      </c>
      <c r="W59" s="61">
        <v>33.477000000000004</v>
      </c>
      <c r="X59" s="61">
        <v>14.417999999999999</v>
      </c>
      <c r="Y59" s="61">
        <v>13.553000000000001</v>
      </c>
      <c r="Z59" s="61">
        <v>35.284999999999997</v>
      </c>
      <c r="AA59" s="61">
        <v>27.1</v>
      </c>
      <c r="AB59" s="61">
        <v>24.783999999999999</v>
      </c>
      <c r="AC59" s="61">
        <v>29.492999999999999</v>
      </c>
      <c r="AD59" s="82">
        <v>24.916</v>
      </c>
      <c r="AE59" s="42">
        <f t="shared" si="21"/>
        <v>-0.15518936696843313</v>
      </c>
      <c r="AG59" s="361">
        <f t="shared" si="28"/>
        <v>7.9174450636265302E-4</v>
      </c>
      <c r="AH59" s="362">
        <f t="shared" si="29"/>
        <v>4.6138662391393472E-4</v>
      </c>
      <c r="AI59" s="362">
        <f t="shared" si="30"/>
        <v>7.9896314938579147E-4</v>
      </c>
      <c r="AJ59" s="363">
        <f t="shared" si="31"/>
        <v>7.1430901783312766E-4</v>
      </c>
      <c r="AL59" s="102">
        <f t="shared" si="22"/>
        <v>2.9042894660052521</v>
      </c>
      <c r="AM59" s="74">
        <f t="shared" si="22"/>
        <v>2.9254378648874062</v>
      </c>
      <c r="AN59" s="74">
        <f t="shared" si="22"/>
        <v>3.4541128484024473</v>
      </c>
      <c r="AO59" s="74">
        <f t="shared" si="22"/>
        <v>4.8573708647707488</v>
      </c>
      <c r="AP59" s="74">
        <f t="shared" si="22"/>
        <v>4.964876033057851</v>
      </c>
      <c r="AQ59" s="74">
        <f t="shared" si="22"/>
        <v>8.139939939939941</v>
      </c>
      <c r="AR59" s="74">
        <f t="shared" si="22"/>
        <v>5.6419891269587463</v>
      </c>
      <c r="AS59" s="74">
        <f t="shared" si="22"/>
        <v>3.8920005744650297</v>
      </c>
      <c r="AT59" s="74">
        <f t="shared" si="22"/>
        <v>5.1741127348643001</v>
      </c>
      <c r="AU59" s="74">
        <f t="shared" si="22"/>
        <v>4.7909356725146193</v>
      </c>
      <c r="AV59" s="103">
        <f t="shared" si="22"/>
        <v>3.9681477942347509</v>
      </c>
      <c r="AW59" s="42">
        <f t="shared" si="32"/>
        <v>-0.17173845246976807</v>
      </c>
    </row>
    <row r="60" spans="1:49" ht="20.100000000000001" customHeight="1">
      <c r="A60" s="88" t="s">
        <v>163</v>
      </c>
      <c r="B60" s="90">
        <v>39.79</v>
      </c>
      <c r="C60" s="61">
        <v>35.49</v>
      </c>
      <c r="D60" s="61">
        <v>6.75</v>
      </c>
      <c r="E60" s="61">
        <v>47.92</v>
      </c>
      <c r="F60" s="61">
        <v>77.87</v>
      </c>
      <c r="G60" s="61">
        <v>78.42</v>
      </c>
      <c r="H60" s="61">
        <v>35.799999999999997</v>
      </c>
      <c r="I60" s="61">
        <v>40.28</v>
      </c>
      <c r="J60" s="61">
        <v>12.42</v>
      </c>
      <c r="K60" s="61">
        <v>105.31</v>
      </c>
      <c r="L60" s="82">
        <v>46.940000000000005</v>
      </c>
      <c r="M60" s="42">
        <f t="shared" si="23"/>
        <v>-0.55426835058399004</v>
      </c>
      <c r="O60" s="361">
        <f t="shared" si="24"/>
        <v>3.9981599822670207E-4</v>
      </c>
      <c r="P60" s="362">
        <f t="shared" si="25"/>
        <v>8.6384552036282826E-4</v>
      </c>
      <c r="Q60" s="362">
        <f t="shared" si="26"/>
        <v>9.2814602149163489E-4</v>
      </c>
      <c r="R60" s="363">
        <f t="shared" si="27"/>
        <v>4.0515718312008492E-4</v>
      </c>
      <c r="T60" s="97">
        <v>12.834</v>
      </c>
      <c r="U60" s="61">
        <v>13.933999999999999</v>
      </c>
      <c r="V60" s="61">
        <v>3.2330000000000001</v>
      </c>
      <c r="W60" s="61">
        <v>15.949</v>
      </c>
      <c r="X60" s="61">
        <v>21.762999999999998</v>
      </c>
      <c r="Y60" s="61">
        <v>22.164000000000001</v>
      </c>
      <c r="Z60" s="61">
        <v>10.503</v>
      </c>
      <c r="AA60" s="61">
        <v>12.717000000000001</v>
      </c>
      <c r="AB60" s="61">
        <v>8.452</v>
      </c>
      <c r="AC60" s="61">
        <v>27.495000000000001</v>
      </c>
      <c r="AD60" s="82">
        <v>19.369</v>
      </c>
      <c r="AE60" s="42">
        <f t="shared" si="21"/>
        <v>-0.29554464448081474</v>
      </c>
      <c r="AG60" s="361">
        <f t="shared" si="28"/>
        <v>5.1046161934383048E-4</v>
      </c>
      <c r="AH60" s="362">
        <f t="shared" si="29"/>
        <v>7.5453206909381317E-4</v>
      </c>
      <c r="AI60" s="362">
        <f t="shared" si="30"/>
        <v>7.448374798210537E-4</v>
      </c>
      <c r="AJ60" s="363">
        <f t="shared" si="31"/>
        <v>5.552838082521211E-4</v>
      </c>
      <c r="AL60" s="102">
        <f t="shared" si="22"/>
        <v>3.2254335260115607</v>
      </c>
      <c r="AM60" s="74">
        <f t="shared" si="22"/>
        <v>3.9261763877148486</v>
      </c>
      <c r="AN60" s="74">
        <f t="shared" si="22"/>
        <v>4.7896296296296299</v>
      </c>
      <c r="AO60" s="74">
        <f t="shared" si="22"/>
        <v>3.328255425709516</v>
      </c>
      <c r="AP60" s="74">
        <f t="shared" si="22"/>
        <v>2.7947861820983686</v>
      </c>
      <c r="AQ60" s="74">
        <f t="shared" si="22"/>
        <v>2.8263198163733745</v>
      </c>
      <c r="AR60" s="74">
        <f t="shared" si="22"/>
        <v>2.9337988826815646</v>
      </c>
      <c r="AS60" s="74">
        <f t="shared" si="22"/>
        <v>3.1571499503475668</v>
      </c>
      <c r="AT60" s="74">
        <f t="shared" si="22"/>
        <v>6.8051529790660226</v>
      </c>
      <c r="AU60" s="74">
        <f t="shared" si="22"/>
        <v>2.6108631658911783</v>
      </c>
      <c r="AV60" s="103">
        <f t="shared" si="22"/>
        <v>4.1263314870046859</v>
      </c>
      <c r="AW60" s="42">
        <f t="shared" si="32"/>
        <v>0.58044724094003819</v>
      </c>
    </row>
    <row r="61" spans="1:49" ht="20.100000000000001" customHeight="1">
      <c r="A61" s="88" t="s">
        <v>183</v>
      </c>
      <c r="B61" s="90"/>
      <c r="C61" s="61"/>
      <c r="D61" s="61"/>
      <c r="E61" s="61">
        <v>3.06</v>
      </c>
      <c r="F61" s="61">
        <v>21.12</v>
      </c>
      <c r="G61" s="61">
        <v>12.870000000000001</v>
      </c>
      <c r="H61" s="61">
        <v>14.77</v>
      </c>
      <c r="I61" s="61">
        <v>24.18</v>
      </c>
      <c r="J61" s="61">
        <v>0.45</v>
      </c>
      <c r="K61" s="61">
        <v>3.05</v>
      </c>
      <c r="L61" s="82">
        <v>39.46</v>
      </c>
      <c r="M61" s="42">
        <f t="shared" si="23"/>
        <v>11.937704918032789</v>
      </c>
      <c r="O61" s="361">
        <f t="shared" si="24"/>
        <v>0</v>
      </c>
      <c r="P61" s="362">
        <f t="shared" si="25"/>
        <v>1.4177112786367764E-4</v>
      </c>
      <c r="Q61" s="362">
        <f t="shared" si="26"/>
        <v>2.6881068897060927E-5</v>
      </c>
      <c r="R61" s="363">
        <f t="shared" si="27"/>
        <v>3.4059442790623236E-4</v>
      </c>
      <c r="T61" s="97"/>
      <c r="U61" s="61"/>
      <c r="V61" s="61"/>
      <c r="W61" s="61">
        <v>1.1919999999999999</v>
      </c>
      <c r="X61" s="61">
        <v>14.558</v>
      </c>
      <c r="Y61" s="61">
        <v>7.2350000000000003</v>
      </c>
      <c r="Z61" s="61">
        <v>12.818</v>
      </c>
      <c r="AA61" s="61">
        <v>9.3149999999999995</v>
      </c>
      <c r="AB61" s="61">
        <v>0.152</v>
      </c>
      <c r="AC61" s="61">
        <v>1.6220000000000001</v>
      </c>
      <c r="AD61" s="82">
        <v>17.792999999999999</v>
      </c>
      <c r="AE61" s="42">
        <f t="shared" si="21"/>
        <v>9.9697903822441418</v>
      </c>
      <c r="AG61" s="361">
        <f t="shared" si="28"/>
        <v>0</v>
      </c>
      <c r="AH61" s="362">
        <f t="shared" si="29"/>
        <v>2.4630208987067942E-4</v>
      </c>
      <c r="AI61" s="362">
        <f t="shared" si="30"/>
        <v>4.3939857874877222E-5</v>
      </c>
      <c r="AJ61" s="363">
        <f t="shared" si="31"/>
        <v>5.1010195674686305E-4</v>
      </c>
      <c r="AL61" s="102"/>
      <c r="AM61" s="74"/>
      <c r="AN61" s="74"/>
      <c r="AO61" s="74">
        <f t="shared" si="22"/>
        <v>3.8954248366013071</v>
      </c>
      <c r="AP61" s="74">
        <f t="shared" si="22"/>
        <v>6.8929924242424239</v>
      </c>
      <c r="AQ61" s="74">
        <f t="shared" si="22"/>
        <v>5.6216006216006207</v>
      </c>
      <c r="AR61" s="74">
        <f t="shared" si="22"/>
        <v>8.6784021665538251</v>
      </c>
      <c r="AS61" s="74">
        <f t="shared" si="22"/>
        <v>3.8523573200992556</v>
      </c>
      <c r="AT61" s="74">
        <f t="shared" si="22"/>
        <v>3.3777777777777778</v>
      </c>
      <c r="AU61" s="74">
        <f t="shared" si="22"/>
        <v>5.3180327868852464</v>
      </c>
      <c r="AV61" s="103">
        <f t="shared" si="22"/>
        <v>4.509123162696401</v>
      </c>
      <c r="AW61" s="42">
        <f t="shared" si="32"/>
        <v>-0.15210692686658311</v>
      </c>
    </row>
    <row r="62" spans="1:49" ht="20.100000000000001" customHeight="1">
      <c r="A62" s="88" t="s">
        <v>161</v>
      </c>
      <c r="B62" s="90">
        <v>10.45</v>
      </c>
      <c r="C62" s="61">
        <v>6.09</v>
      </c>
      <c r="D62" s="61">
        <v>5.28</v>
      </c>
      <c r="E62" s="61">
        <v>182.04999999999998</v>
      </c>
      <c r="F62" s="61">
        <v>57.07</v>
      </c>
      <c r="G62" s="61">
        <v>168.74</v>
      </c>
      <c r="H62" s="61">
        <v>120.6</v>
      </c>
      <c r="I62" s="61">
        <v>27.66</v>
      </c>
      <c r="J62" s="61">
        <v>12.68</v>
      </c>
      <c r="K62" s="61">
        <v>57.76</v>
      </c>
      <c r="L62" s="82">
        <v>14.07</v>
      </c>
      <c r="M62" s="42">
        <f t="shared" si="23"/>
        <v>-0.75640581717451527</v>
      </c>
      <c r="O62" s="361">
        <f t="shared" si="24"/>
        <v>1.0500319631739222E-4</v>
      </c>
      <c r="P62" s="362">
        <f t="shared" si="25"/>
        <v>1.858777009768218E-3</v>
      </c>
      <c r="Q62" s="362">
        <f t="shared" si="26"/>
        <v>5.0906575065384893E-4</v>
      </c>
      <c r="R62" s="363">
        <f t="shared" si="27"/>
        <v>1.2144357832338291E-4</v>
      </c>
      <c r="T62" s="97">
        <v>7.327</v>
      </c>
      <c r="U62" s="61">
        <v>2.5880000000000001</v>
      </c>
      <c r="V62" s="61">
        <v>2.3919999999999999</v>
      </c>
      <c r="W62" s="61">
        <v>53.048000000000002</v>
      </c>
      <c r="X62" s="61">
        <v>12.331000000000001</v>
      </c>
      <c r="Y62" s="61">
        <v>46.019000000000005</v>
      </c>
      <c r="Z62" s="61">
        <v>46.352000000000004</v>
      </c>
      <c r="AA62" s="61">
        <v>21.408000000000001</v>
      </c>
      <c r="AB62" s="61">
        <v>7.5960000000000001</v>
      </c>
      <c r="AC62" s="61">
        <v>27.143000000000001</v>
      </c>
      <c r="AD62" s="82">
        <v>9.5820000000000007</v>
      </c>
      <c r="AE62" s="42">
        <f t="shared" si="21"/>
        <v>-0.64698080536418223</v>
      </c>
      <c r="AG62" s="361">
        <f t="shared" si="28"/>
        <v>2.9142529881036669E-4</v>
      </c>
      <c r="AH62" s="362">
        <f t="shared" si="29"/>
        <v>1.566631081376475E-3</v>
      </c>
      <c r="AI62" s="362">
        <f t="shared" si="30"/>
        <v>7.3530182632416301E-4</v>
      </c>
      <c r="AJ62" s="363">
        <f t="shared" si="31"/>
        <v>2.7470336365696858E-4</v>
      </c>
      <c r="AL62" s="102">
        <f t="shared" si="22"/>
        <v>7.0114832535885174</v>
      </c>
      <c r="AM62" s="74">
        <f t="shared" si="22"/>
        <v>4.2495894909688019</v>
      </c>
      <c r="AN62" s="74">
        <f t="shared" ref="AN62:AV66" si="33">(V62/D62)*10</f>
        <v>4.5303030303030303</v>
      </c>
      <c r="AO62" s="74">
        <f t="shared" si="33"/>
        <v>2.9139247459489153</v>
      </c>
      <c r="AP62" s="74">
        <f t="shared" si="33"/>
        <v>2.160679866830209</v>
      </c>
      <c r="AQ62" s="74">
        <f t="shared" si="33"/>
        <v>2.7272134645016006</v>
      </c>
      <c r="AR62" s="74">
        <f t="shared" si="33"/>
        <v>3.8434494195688229</v>
      </c>
      <c r="AS62" s="74">
        <f t="shared" si="33"/>
        <v>7.7396963123644262</v>
      </c>
      <c r="AT62" s="74">
        <f t="shared" si="33"/>
        <v>5.9905362776025237</v>
      </c>
      <c r="AU62" s="74">
        <f t="shared" si="33"/>
        <v>4.6992728531855956</v>
      </c>
      <c r="AV62" s="103">
        <f t="shared" si="33"/>
        <v>6.8102345415778256</v>
      </c>
      <c r="AW62" s="42">
        <f t="shared" si="32"/>
        <v>0.44921028302521904</v>
      </c>
    </row>
    <row r="63" spans="1:49" ht="20.100000000000001" customHeight="1">
      <c r="A63" s="88" t="s">
        <v>165</v>
      </c>
      <c r="B63" s="90">
        <v>117.54</v>
      </c>
      <c r="C63" s="61">
        <v>66.19</v>
      </c>
      <c r="D63" s="61">
        <v>26.39</v>
      </c>
      <c r="E63" s="61">
        <v>9.1999999999999993</v>
      </c>
      <c r="F63" s="61">
        <v>233.28</v>
      </c>
      <c r="G63" s="61">
        <v>219.72</v>
      </c>
      <c r="H63" s="61">
        <v>3.87</v>
      </c>
      <c r="I63" s="61">
        <v>32.32</v>
      </c>
      <c r="J63" s="61">
        <v>39.300000000000004</v>
      </c>
      <c r="K63" s="61">
        <v>5.8599999999999994</v>
      </c>
      <c r="L63" s="82">
        <v>7.4399999999999995</v>
      </c>
      <c r="M63" s="42">
        <f t="shared" si="23"/>
        <v>0.2696245733788396</v>
      </c>
      <c r="O63" s="361">
        <f t="shared" si="24"/>
        <v>1.1810598751336155E-3</v>
      </c>
      <c r="P63" s="362">
        <f t="shared" si="25"/>
        <v>2.4203537073976106E-3</v>
      </c>
      <c r="Q63" s="362">
        <f t="shared" si="26"/>
        <v>5.1646906143205582E-5</v>
      </c>
      <c r="R63" s="363">
        <f t="shared" si="27"/>
        <v>6.4217499838377311E-5</v>
      </c>
      <c r="T63" s="97">
        <v>24.666</v>
      </c>
      <c r="U63" s="61">
        <v>15.381</v>
      </c>
      <c r="V63" s="61">
        <v>9.7460000000000004</v>
      </c>
      <c r="W63" s="61">
        <v>5.7130000000000001</v>
      </c>
      <c r="X63" s="61">
        <v>55.353999999999999</v>
      </c>
      <c r="Y63" s="61">
        <v>55.991999999999997</v>
      </c>
      <c r="Z63" s="61">
        <v>1.913</v>
      </c>
      <c r="AA63" s="61">
        <v>11.36</v>
      </c>
      <c r="AB63" s="61">
        <v>11.077</v>
      </c>
      <c r="AC63" s="61">
        <v>5.1470000000000002</v>
      </c>
      <c r="AD63" s="82">
        <v>6.2360000000000007</v>
      </c>
      <c r="AE63" s="42">
        <f t="shared" si="21"/>
        <v>0.21157956090926761</v>
      </c>
      <c r="AG63" s="361">
        <f t="shared" si="28"/>
        <v>9.81069526471476E-4</v>
      </c>
      <c r="AH63" s="362">
        <f t="shared" si="29"/>
        <v>1.9061432779597899E-3</v>
      </c>
      <c r="AI63" s="362">
        <f t="shared" si="30"/>
        <v>1.3943184246732E-4</v>
      </c>
      <c r="AJ63" s="363">
        <f t="shared" si="31"/>
        <v>1.787779352708053E-4</v>
      </c>
      <c r="AL63" s="102">
        <f t="shared" ref="AL63:AM66" si="34">(T63/B63)*10</f>
        <v>2.0985196528841241</v>
      </c>
      <c r="AM63" s="74">
        <f t="shared" si="34"/>
        <v>2.3237649191720804</v>
      </c>
      <c r="AN63" s="74">
        <f t="shared" si="33"/>
        <v>3.6930655551345208</v>
      </c>
      <c r="AO63" s="74">
        <f t="shared" si="33"/>
        <v>6.2097826086956527</v>
      </c>
      <c r="AP63" s="74">
        <f t="shared" si="33"/>
        <v>2.3728566529492454</v>
      </c>
      <c r="AQ63" s="74">
        <f t="shared" si="33"/>
        <v>2.5483342435827416</v>
      </c>
      <c r="AR63" s="74">
        <f t="shared" si="33"/>
        <v>4.9431524547803622</v>
      </c>
      <c r="AS63" s="74">
        <f t="shared" si="33"/>
        <v>3.5148514851485144</v>
      </c>
      <c r="AT63" s="74">
        <f t="shared" si="33"/>
        <v>2.8185750636132312</v>
      </c>
      <c r="AU63" s="74">
        <f t="shared" si="33"/>
        <v>8.7832764505119467</v>
      </c>
      <c r="AV63" s="103">
        <f t="shared" si="33"/>
        <v>8.3817204301075279</v>
      </c>
      <c r="AW63" s="42">
        <f t="shared" si="32"/>
        <v>-4.5718249068775869E-2</v>
      </c>
    </row>
    <row r="64" spans="1:49" ht="20.100000000000001" customHeight="1">
      <c r="A64" s="88" t="s">
        <v>186</v>
      </c>
      <c r="B64" s="90">
        <v>4.63</v>
      </c>
      <c r="C64" s="61">
        <v>0.27</v>
      </c>
      <c r="D64" s="61">
        <v>0.36</v>
      </c>
      <c r="E64" s="61"/>
      <c r="F64" s="61">
        <v>1.47</v>
      </c>
      <c r="G64" s="61">
        <v>0.45</v>
      </c>
      <c r="H64" s="61">
        <v>2.2400000000000002</v>
      </c>
      <c r="I64" s="61">
        <v>152.1</v>
      </c>
      <c r="J64" s="61">
        <v>0.64</v>
      </c>
      <c r="K64" s="61">
        <v>1.62</v>
      </c>
      <c r="L64" s="82">
        <v>1.77</v>
      </c>
      <c r="M64" s="42">
        <f t="shared" si="23"/>
        <v>9.2592592592592532E-2</v>
      </c>
      <c r="O64" s="361">
        <f t="shared" si="24"/>
        <v>4.6522947267897226E-5</v>
      </c>
      <c r="P64" s="362">
        <f t="shared" si="25"/>
        <v>4.9570324427859313E-6</v>
      </c>
      <c r="Q64" s="362">
        <f t="shared" si="26"/>
        <v>1.4277813643684822E-5</v>
      </c>
      <c r="R64" s="363">
        <f t="shared" si="27"/>
        <v>1.5277550364775248E-5</v>
      </c>
      <c r="T64" s="97">
        <v>3.1970000000000001</v>
      </c>
      <c r="U64" s="61">
        <v>0.78800000000000003</v>
      </c>
      <c r="V64" s="61">
        <v>0.31</v>
      </c>
      <c r="W64" s="61"/>
      <c r="X64" s="61">
        <v>0.97</v>
      </c>
      <c r="Y64" s="61">
        <v>0.38800000000000001</v>
      </c>
      <c r="Z64" s="61">
        <v>1.905</v>
      </c>
      <c r="AA64" s="61">
        <v>43.286000000000001</v>
      </c>
      <c r="AB64" s="61">
        <v>0.95499999999999996</v>
      </c>
      <c r="AC64" s="61">
        <v>1.2050000000000001</v>
      </c>
      <c r="AD64" s="82">
        <v>1.3220000000000001</v>
      </c>
      <c r="AE64" s="42">
        <f t="shared" si="21"/>
        <v>9.7095435684647291E-2</v>
      </c>
      <c r="AG64" s="361">
        <f t="shared" si="28"/>
        <v>1.2715800195124094E-4</v>
      </c>
      <c r="AH64" s="362">
        <f t="shared" si="29"/>
        <v>1.3208736816838093E-5</v>
      </c>
      <c r="AI64" s="362">
        <f t="shared" si="30"/>
        <v>3.2643359272026543E-5</v>
      </c>
      <c r="AJ64" s="363">
        <f t="shared" si="31"/>
        <v>3.7900004879410609E-5</v>
      </c>
      <c r="AL64" s="102">
        <f t="shared" si="34"/>
        <v>6.9049676025917925</v>
      </c>
      <c r="AM64" s="74">
        <f t="shared" si="34"/>
        <v>29.185185185185183</v>
      </c>
      <c r="AN64" s="74">
        <f t="shared" si="33"/>
        <v>8.6111111111111107</v>
      </c>
      <c r="AO64" s="74"/>
      <c r="AP64" s="74">
        <f t="shared" si="33"/>
        <v>6.5986394557823127</v>
      </c>
      <c r="AQ64" s="74">
        <f t="shared" si="33"/>
        <v>8.6222222222222218</v>
      </c>
      <c r="AR64" s="74">
        <f t="shared" si="33"/>
        <v>8.5044642857142847</v>
      </c>
      <c r="AS64" s="74">
        <f t="shared" si="33"/>
        <v>2.845890861275477</v>
      </c>
      <c r="AT64" s="74">
        <f t="shared" si="33"/>
        <v>14.921875</v>
      </c>
      <c r="AU64" s="74">
        <f t="shared" si="33"/>
        <v>7.4382716049382713</v>
      </c>
      <c r="AV64" s="103">
        <f t="shared" si="33"/>
        <v>7.4689265536723166</v>
      </c>
      <c r="AW64" s="42">
        <f t="shared" si="32"/>
        <v>4.1212462198467522E-3</v>
      </c>
    </row>
    <row r="65" spans="1:49" ht="20.100000000000001" customHeight="1" thickBot="1">
      <c r="A65" s="47" t="s">
        <v>33</v>
      </c>
      <c r="B65" s="91">
        <f>B66-SUM(B39:B64)</f>
        <v>8478.3400000000111</v>
      </c>
      <c r="C65" s="92">
        <f t="shared" ref="C65:L65" si="35">C66-SUM(C39:C64)</f>
        <v>10983.77999999997</v>
      </c>
      <c r="D65" s="92">
        <f t="shared" si="35"/>
        <v>7636.6000000000058</v>
      </c>
      <c r="E65" s="92">
        <f t="shared" si="35"/>
        <v>7816.4199999999837</v>
      </c>
      <c r="F65" s="92">
        <f t="shared" si="35"/>
        <v>11045.809999999998</v>
      </c>
      <c r="G65" s="92">
        <f t="shared" si="35"/>
        <v>11599.210000000021</v>
      </c>
      <c r="H65" s="92">
        <f t="shared" si="35"/>
        <v>11864.000000000015</v>
      </c>
      <c r="I65" s="92">
        <f t="shared" si="35"/>
        <v>21142.740000000005</v>
      </c>
      <c r="J65" s="92">
        <f t="shared" si="35"/>
        <v>31054.909999999945</v>
      </c>
      <c r="K65" s="92">
        <f t="shared" si="35"/>
        <v>17158.090000000011</v>
      </c>
      <c r="L65" s="93">
        <f t="shared" si="35"/>
        <v>19.950000000011642</v>
      </c>
      <c r="M65" s="42">
        <f t="shared" si="23"/>
        <v>-0.99883728317079512</v>
      </c>
      <c r="O65" s="361">
        <f t="shared" si="24"/>
        <v>8.5191655451253623E-2</v>
      </c>
      <c r="P65" s="370">
        <f t="shared" si="25"/>
        <v>0.12777257840152689</v>
      </c>
      <c r="Q65" s="370">
        <f t="shared" si="26"/>
        <v>0.1512222293219582</v>
      </c>
      <c r="R65" s="363">
        <f t="shared" si="27"/>
        <v>1.7219611851832997E-4</v>
      </c>
      <c r="T65" s="98">
        <f>T66-SUM(T39:T64)</f>
        <v>2392.2760000000017</v>
      </c>
      <c r="U65" s="92">
        <f t="shared" ref="U65:AD65" si="36">U66-SUM(U39:U64)</f>
        <v>3192.3939999999893</v>
      </c>
      <c r="V65" s="92">
        <f t="shared" si="36"/>
        <v>2391.9510000000082</v>
      </c>
      <c r="W65" s="92">
        <f t="shared" si="36"/>
        <v>2534.1560000000063</v>
      </c>
      <c r="X65" s="92">
        <f t="shared" si="36"/>
        <v>3597.9629999999961</v>
      </c>
      <c r="Y65" s="92">
        <f t="shared" si="36"/>
        <v>3965.5369999999966</v>
      </c>
      <c r="Z65" s="92">
        <f t="shared" si="36"/>
        <v>3977.9079999999958</v>
      </c>
      <c r="AA65" s="92">
        <f t="shared" si="36"/>
        <v>6501.9569999999949</v>
      </c>
      <c r="AB65" s="92">
        <f t="shared" si="36"/>
        <v>9152.9569999999949</v>
      </c>
      <c r="AC65" s="92">
        <f t="shared" si="36"/>
        <v>6123.7500000000036</v>
      </c>
      <c r="AD65" s="93">
        <f t="shared" si="36"/>
        <v>2.4320000000152504</v>
      </c>
      <c r="AE65" s="42">
        <f t="shared" si="21"/>
        <v>-0.99960285772606405</v>
      </c>
      <c r="AG65" s="361">
        <f t="shared" si="28"/>
        <v>9.515077769030561E-2</v>
      </c>
      <c r="AH65" s="370">
        <f t="shared" si="29"/>
        <v>0.13499931590317948</v>
      </c>
      <c r="AI65" s="370">
        <f t="shared" si="30"/>
        <v>0.16589192642495654</v>
      </c>
      <c r="AJ65" s="363">
        <f t="shared" si="31"/>
        <v>6.9722248008551136E-5</v>
      </c>
      <c r="AL65" s="104">
        <f t="shared" si="34"/>
        <v>2.8216325365578623</v>
      </c>
      <c r="AM65" s="76">
        <f t="shared" si="34"/>
        <v>2.9064620740764999</v>
      </c>
      <c r="AN65" s="76">
        <f t="shared" si="33"/>
        <v>3.1322198360527018</v>
      </c>
      <c r="AO65" s="76">
        <f t="shared" si="33"/>
        <v>3.2420929274527359</v>
      </c>
      <c r="AP65" s="76">
        <f t="shared" si="33"/>
        <v>3.2573102379997456</v>
      </c>
      <c r="AQ65" s="76">
        <f t="shared" si="33"/>
        <v>3.4187992113255898</v>
      </c>
      <c r="AR65" s="76">
        <f t="shared" si="33"/>
        <v>3.3529231287929795</v>
      </c>
      <c r="AS65" s="76">
        <f t="shared" si="33"/>
        <v>3.0752669710737557</v>
      </c>
      <c r="AT65" s="76">
        <f t="shared" si="33"/>
        <v>2.9473461684480844</v>
      </c>
      <c r="AU65" s="76">
        <f t="shared" si="33"/>
        <v>3.56901613174893</v>
      </c>
      <c r="AV65" s="105">
        <f t="shared" si="33"/>
        <v>1.2190476190545521</v>
      </c>
      <c r="AW65" s="42">
        <f t="shared" si="32"/>
        <v>-0.65843594591510568</v>
      </c>
    </row>
    <row r="66" spans="1:49" s="6" customFormat="1" ht="26.25" customHeight="1" thickBot="1">
      <c r="A66" s="56" t="s">
        <v>34</v>
      </c>
      <c r="B66" s="84">
        <v>99520.779999999984</v>
      </c>
      <c r="C66" s="69">
        <v>94118.12999999999</v>
      </c>
      <c r="D66" s="69">
        <v>73418.100000000006</v>
      </c>
      <c r="E66" s="69">
        <v>85743.21</v>
      </c>
      <c r="F66" s="69">
        <v>85518.66</v>
      </c>
      <c r="G66" s="69">
        <v>90780.12000000001</v>
      </c>
      <c r="H66" s="69">
        <v>95557.360000000015</v>
      </c>
      <c r="I66" s="69">
        <v>124052.02000000002</v>
      </c>
      <c r="J66" s="69">
        <v>129588.21999999997</v>
      </c>
      <c r="K66" s="69">
        <v>113462.75</v>
      </c>
      <c r="L66" s="108">
        <v>115856.27000000002</v>
      </c>
      <c r="M66" s="158">
        <f t="shared" si="23"/>
        <v>2.1095205254588124E-2</v>
      </c>
      <c r="N66"/>
      <c r="O66" s="355">
        <f>SUM(O39:O65)</f>
        <v>1.0000000000000002</v>
      </c>
      <c r="P66" s="359">
        <f t="shared" ref="P66:R66" si="37">SUM(P39:P65)</f>
        <v>1</v>
      </c>
      <c r="Q66" s="359">
        <f t="shared" si="37"/>
        <v>1</v>
      </c>
      <c r="R66" s="356">
        <f t="shared" si="37"/>
        <v>1</v>
      </c>
      <c r="T66" s="99">
        <v>25141.949000000001</v>
      </c>
      <c r="U66" s="95">
        <v>24773.721999999994</v>
      </c>
      <c r="V66" s="95">
        <v>22024.440000000002</v>
      </c>
      <c r="W66" s="95">
        <v>23688.333999999995</v>
      </c>
      <c r="X66" s="95">
        <v>27330.206999999991</v>
      </c>
      <c r="Y66" s="95">
        <v>29374.496999999992</v>
      </c>
      <c r="Z66" s="95">
        <v>31565.915000000001</v>
      </c>
      <c r="AA66" s="95">
        <v>39428.961000000003</v>
      </c>
      <c r="AB66" s="95">
        <v>40334.936000000002</v>
      </c>
      <c r="AC66" s="95">
        <v>36914.093000000001</v>
      </c>
      <c r="AD66" s="96">
        <v>34881.262000000002</v>
      </c>
      <c r="AE66" s="140">
        <f t="shared" si="21"/>
        <v>-5.5069238732209896E-2</v>
      </c>
      <c r="AF66"/>
      <c r="AG66" s="355">
        <f>SUM(AG39:AG65)</f>
        <v>1</v>
      </c>
      <c r="AH66" s="359">
        <f t="shared" ref="AH66:AJ66" si="38">SUM(AH39:AH65)</f>
        <v>0.99999999999999978</v>
      </c>
      <c r="AI66" s="359">
        <f t="shared" si="38"/>
        <v>0.99999999999999989</v>
      </c>
      <c r="AJ66" s="356">
        <f t="shared" si="38"/>
        <v>1.0000000000000002</v>
      </c>
      <c r="AL66" s="72">
        <f t="shared" si="34"/>
        <v>2.5263014417692471</v>
      </c>
      <c r="AM66" s="77">
        <f t="shared" si="34"/>
        <v>2.632194456052197</v>
      </c>
      <c r="AN66" s="77">
        <f t="shared" si="33"/>
        <v>2.9998651558675586</v>
      </c>
      <c r="AO66" s="77">
        <f t="shared" si="33"/>
        <v>2.7627066912936886</v>
      </c>
      <c r="AP66" s="77">
        <f t="shared" si="33"/>
        <v>3.1958179653422998</v>
      </c>
      <c r="AQ66" s="77">
        <f t="shared" si="33"/>
        <v>3.2357852137670657</v>
      </c>
      <c r="AR66" s="77">
        <f t="shared" si="33"/>
        <v>3.3033473298132132</v>
      </c>
      <c r="AS66" s="77">
        <f t="shared" si="33"/>
        <v>3.178421520262225</v>
      </c>
      <c r="AT66" s="77">
        <f t="shared" si="33"/>
        <v>3.112546495352742</v>
      </c>
      <c r="AU66" s="77">
        <f>(AC66/K66)*10</f>
        <v>3.2534107449361134</v>
      </c>
      <c r="AV66" s="87">
        <f t="shared" si="33"/>
        <v>3.0107358022142434</v>
      </c>
      <c r="AW66" s="86">
        <f t="shared" si="32"/>
        <v>-7.4590932946167338E-2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134</v>
      </c>
      <c r="B72" s="89">
        <v>20750.689999999999</v>
      </c>
      <c r="C72" s="60">
        <v>25724.14</v>
      </c>
      <c r="D72" s="60">
        <v>24117.07</v>
      </c>
      <c r="E72" s="60">
        <v>22019.66</v>
      </c>
      <c r="F72" s="60">
        <v>21751.439999999999</v>
      </c>
      <c r="G72" s="60">
        <v>21989.33</v>
      </c>
      <c r="H72" s="60">
        <v>26539.59</v>
      </c>
      <c r="I72" s="60">
        <v>36430.170000000006</v>
      </c>
      <c r="J72" s="60">
        <v>33924.300000000003</v>
      </c>
      <c r="K72" s="60">
        <v>37141.689999999995</v>
      </c>
      <c r="L72" s="80">
        <v>40943.099999999991</v>
      </c>
      <c r="M72" s="42">
        <f t="shared" ref="M72:M100" si="39">(L72-K72)/K72</f>
        <v>0.10234886996256758</v>
      </c>
      <c r="O72" s="361">
        <f>B72/$B$100</f>
        <v>0.16603633634402534</v>
      </c>
      <c r="P72" s="362">
        <f>G72/$G$100</f>
        <v>0.13148053930069475</v>
      </c>
      <c r="Q72" s="362">
        <f>K72/$K$100</f>
        <v>0.2086460822385437</v>
      </c>
      <c r="R72" s="363">
        <f>L72/$L$100</f>
        <v>0.19129245130424558</v>
      </c>
      <c r="T72" s="97">
        <v>7199.5240000000003</v>
      </c>
      <c r="U72" s="60">
        <v>9054.3269999999993</v>
      </c>
      <c r="V72" s="60">
        <v>8752.9380000000001</v>
      </c>
      <c r="W72" s="60">
        <v>8054.5280000000002</v>
      </c>
      <c r="X72" s="60">
        <v>8032.3320000000003</v>
      </c>
      <c r="Y72" s="60">
        <v>8290.8730000000014</v>
      </c>
      <c r="Z72" s="60">
        <v>8573.1629999999986</v>
      </c>
      <c r="AA72" s="60">
        <v>13105.084000000001</v>
      </c>
      <c r="AB72" s="60">
        <v>14326.068000000001</v>
      </c>
      <c r="AC72" s="60">
        <v>15031.942999999999</v>
      </c>
      <c r="AD72" s="38">
        <v>18677.958000000002</v>
      </c>
      <c r="AE72" s="42">
        <f t="shared" ref="AE72:AE100" si="40">(AD72-AC72)/AC72</f>
        <v>0.2425511459163997</v>
      </c>
      <c r="AG72" s="361">
        <f>T72/$T$100</f>
        <v>0.1683054191639563</v>
      </c>
      <c r="AH72" s="362">
        <f>Y72/$Y$100</f>
        <v>0.1284068428467752</v>
      </c>
      <c r="AI72" s="362">
        <f>AC72/$AC$100</f>
        <v>0.20101679419308527</v>
      </c>
      <c r="AJ72" s="363">
        <f>AD72/$AD$100</f>
        <v>0.22078677267938748</v>
      </c>
      <c r="AL72" s="109">
        <f t="shared" ref="AL72:AV95" si="41">(T72/B72)*10</f>
        <v>3.4695347480011511</v>
      </c>
      <c r="AM72" s="73">
        <f t="shared" si="41"/>
        <v>3.5197783094012083</v>
      </c>
      <c r="AN72" s="73">
        <f t="shared" si="41"/>
        <v>3.6293538145388311</v>
      </c>
      <c r="AO72" s="73">
        <f t="shared" si="41"/>
        <v>3.6578802760805571</v>
      </c>
      <c r="AP72" s="73">
        <f t="shared" si="41"/>
        <v>3.6927817192792753</v>
      </c>
      <c r="AQ72" s="73">
        <f t="shared" si="41"/>
        <v>3.7704072838963265</v>
      </c>
      <c r="AR72" s="73">
        <f t="shared" si="41"/>
        <v>3.23032985814777</v>
      </c>
      <c r="AS72" s="73">
        <f t="shared" si="41"/>
        <v>3.5973161805174114</v>
      </c>
      <c r="AT72" s="73">
        <f t="shared" si="41"/>
        <v>4.2229516894969095</v>
      </c>
      <c r="AU72" s="73">
        <f t="shared" si="41"/>
        <v>4.047188752046555</v>
      </c>
      <c r="AV72" s="110">
        <f t="shared" si="41"/>
        <v>4.5619305817097402</v>
      </c>
      <c r="AW72" s="42">
        <f>(AV72-AU72)/AU72</f>
        <v>0.12718503168474513</v>
      </c>
    </row>
    <row r="73" spans="1:49" ht="20.100000000000001" customHeight="1">
      <c r="A73" s="88" t="s">
        <v>135</v>
      </c>
      <c r="B73" s="90">
        <v>20173.400000000001</v>
      </c>
      <c r="C73" s="61">
        <v>23204.82</v>
      </c>
      <c r="D73" s="61">
        <v>23716.379999999997</v>
      </c>
      <c r="E73" s="61">
        <v>28152.579999999998</v>
      </c>
      <c r="F73" s="61">
        <v>30205.18</v>
      </c>
      <c r="G73" s="61">
        <v>32740.41</v>
      </c>
      <c r="H73" s="61">
        <v>34324.06</v>
      </c>
      <c r="I73" s="61">
        <v>37277.879999999997</v>
      </c>
      <c r="J73" s="61">
        <v>39407.160000000003</v>
      </c>
      <c r="K73" s="61">
        <v>39298.750000000007</v>
      </c>
      <c r="L73" s="82">
        <v>44048.45</v>
      </c>
      <c r="M73" s="42">
        <f t="shared" si="39"/>
        <v>0.12086135055186205</v>
      </c>
      <c r="O73" s="361">
        <f t="shared" ref="O73:O99" si="42">B73/$B$100</f>
        <v>0.1614171590247149</v>
      </c>
      <c r="P73" s="362">
        <f t="shared" ref="P73:P99" si="43">G73/$G$100</f>
        <v>0.19576434405804355</v>
      </c>
      <c r="Q73" s="362">
        <f t="shared" ref="Q73:Q99" si="44">K73/$K$100</f>
        <v>0.22076352003293259</v>
      </c>
      <c r="R73" s="363">
        <f t="shared" ref="R73:R99" si="45">L73/$L$100</f>
        <v>0.20580112342867291</v>
      </c>
      <c r="T73" s="97">
        <v>7368.3829999999998</v>
      </c>
      <c r="U73" s="61">
        <v>8570.5969999999998</v>
      </c>
      <c r="V73" s="61">
        <v>9347.6139999999996</v>
      </c>
      <c r="W73" s="61">
        <v>10434.394</v>
      </c>
      <c r="X73" s="61">
        <v>10180.727999999999</v>
      </c>
      <c r="Y73" s="61">
        <v>11386.393</v>
      </c>
      <c r="Z73" s="61">
        <v>12466.064</v>
      </c>
      <c r="AA73" s="61">
        <v>14002.059000000001</v>
      </c>
      <c r="AB73" s="61">
        <v>14444.328000000001</v>
      </c>
      <c r="AC73" s="61">
        <v>14904.782999999999</v>
      </c>
      <c r="AD73" s="38">
        <v>15977.630000000001</v>
      </c>
      <c r="AE73" s="42">
        <f t="shared" si="40"/>
        <v>7.1980048283829534E-2</v>
      </c>
      <c r="AG73" s="361">
        <f t="shared" ref="AG73:AG99" si="46">T73/$T$100</f>
        <v>0.17225288635409364</v>
      </c>
      <c r="AH73" s="362">
        <f t="shared" ref="AH73:AH99" si="47">Y73/$Y$100</f>
        <v>0.17634943588481222</v>
      </c>
      <c r="AI73" s="362">
        <f t="shared" ref="AI73:AI99" si="48">AC73/$AC$100</f>
        <v>0.19931632902037988</v>
      </c>
      <c r="AJ73" s="363">
        <f t="shared" ref="AJ73:AJ99" si="49">AD73/$AD$100</f>
        <v>0.18886697158037091</v>
      </c>
      <c r="AL73" s="52">
        <f t="shared" si="41"/>
        <v>3.6525241159150164</v>
      </c>
      <c r="AM73" s="74">
        <f t="shared" si="41"/>
        <v>3.6934554976078244</v>
      </c>
      <c r="AN73" s="74">
        <f t="shared" si="41"/>
        <v>3.9414168604146167</v>
      </c>
      <c r="AO73" s="74">
        <f t="shared" si="41"/>
        <v>3.7063722046078906</v>
      </c>
      <c r="AP73" s="74">
        <f t="shared" si="41"/>
        <v>3.3705238637876018</v>
      </c>
      <c r="AQ73" s="74">
        <f t="shared" si="41"/>
        <v>3.4777796001943777</v>
      </c>
      <c r="AR73" s="74">
        <f t="shared" si="41"/>
        <v>3.6318733856076468</v>
      </c>
      <c r="AS73" s="74">
        <f t="shared" si="41"/>
        <v>3.7561307134418591</v>
      </c>
      <c r="AT73" s="74">
        <f t="shared" si="41"/>
        <v>3.6654069971040797</v>
      </c>
      <c r="AU73" s="74">
        <f t="shared" si="41"/>
        <v>3.7926862813702718</v>
      </c>
      <c r="AV73" s="111">
        <f t="shared" si="41"/>
        <v>3.6272854095887603</v>
      </c>
      <c r="AW73" s="42">
        <f t="shared" ref="AW73:AW100" si="50">(AV73-AU73)/AU73</f>
        <v>-4.3610480675389057E-2</v>
      </c>
    </row>
    <row r="74" spans="1:49" ht="20.100000000000001" customHeight="1">
      <c r="A74" s="88" t="s">
        <v>133</v>
      </c>
      <c r="B74" s="90">
        <v>15631.619999999999</v>
      </c>
      <c r="C74" s="61">
        <v>16844.059999999998</v>
      </c>
      <c r="D74" s="61">
        <v>17347.11</v>
      </c>
      <c r="E74" s="61">
        <v>18372.89</v>
      </c>
      <c r="F74" s="61">
        <v>26458.200000000004</v>
      </c>
      <c r="G74" s="61">
        <v>25822.22</v>
      </c>
      <c r="H74" s="61">
        <v>28866.34</v>
      </c>
      <c r="I74" s="61">
        <v>29544.5</v>
      </c>
      <c r="J74" s="61">
        <v>28336.25</v>
      </c>
      <c r="K74" s="61">
        <v>28320.479999999996</v>
      </c>
      <c r="L74" s="82">
        <v>29129.27</v>
      </c>
      <c r="M74" s="42">
        <f t="shared" si="39"/>
        <v>2.8558484884437151E-2</v>
      </c>
      <c r="O74" s="361">
        <f t="shared" si="42"/>
        <v>0.12507617413791991</v>
      </c>
      <c r="P74" s="362">
        <f t="shared" si="43"/>
        <v>0.15439849288455745</v>
      </c>
      <c r="Q74" s="362">
        <f t="shared" si="44"/>
        <v>0.15909230837678717</v>
      </c>
      <c r="R74" s="363">
        <f t="shared" si="45"/>
        <v>0.13609642315807113</v>
      </c>
      <c r="T74" s="97">
        <v>5016.3739999999998</v>
      </c>
      <c r="U74" s="61">
        <v>5626.4890000000005</v>
      </c>
      <c r="V74" s="61">
        <v>6068.8239999999996</v>
      </c>
      <c r="W74" s="61">
        <v>6528.4120000000003</v>
      </c>
      <c r="X74" s="61">
        <v>8916.4010000000017</v>
      </c>
      <c r="Y74" s="61">
        <v>10049.835999999999</v>
      </c>
      <c r="Z74" s="61">
        <v>10926.777</v>
      </c>
      <c r="AA74" s="61">
        <v>11090.554</v>
      </c>
      <c r="AB74" s="61">
        <v>10550.259</v>
      </c>
      <c r="AC74" s="61">
        <v>11723.028999999999</v>
      </c>
      <c r="AD74" s="38">
        <v>11066.026</v>
      </c>
      <c r="AE74" s="42">
        <f t="shared" si="40"/>
        <v>-5.6043792095029271E-2</v>
      </c>
      <c r="AG74" s="361">
        <f t="shared" si="46"/>
        <v>0.11726927068416913</v>
      </c>
      <c r="AH74" s="362">
        <f t="shared" si="47"/>
        <v>0.15564919543308206</v>
      </c>
      <c r="AI74" s="362">
        <f t="shared" si="48"/>
        <v>0.15676787144633067</v>
      </c>
      <c r="AJ74" s="363">
        <f t="shared" si="49"/>
        <v>0.13080831250001693</v>
      </c>
      <c r="AL74" s="52">
        <f t="shared" si="41"/>
        <v>3.2091197201569637</v>
      </c>
      <c r="AM74" s="74">
        <f t="shared" si="41"/>
        <v>3.3403401555207006</v>
      </c>
      <c r="AN74" s="74">
        <f t="shared" si="41"/>
        <v>3.4984640092787789</v>
      </c>
      <c r="AO74" s="74">
        <f t="shared" si="41"/>
        <v>3.5532853024211217</v>
      </c>
      <c r="AP74" s="74">
        <f t="shared" si="41"/>
        <v>3.3699953133622089</v>
      </c>
      <c r="AQ74" s="74">
        <f t="shared" si="41"/>
        <v>3.8919333814056261</v>
      </c>
      <c r="AR74" s="74">
        <f t="shared" si="41"/>
        <v>3.7853004572107167</v>
      </c>
      <c r="AS74" s="74">
        <f t="shared" si="41"/>
        <v>3.7538472473726077</v>
      </c>
      <c r="AT74" s="74">
        <f t="shared" si="41"/>
        <v>3.7232375490758307</v>
      </c>
      <c r="AU74" s="74">
        <f t="shared" si="41"/>
        <v>4.139417481624605</v>
      </c>
      <c r="AV74" s="111">
        <f t="shared" si="41"/>
        <v>3.7989369455533901</v>
      </c>
      <c r="AW74" s="42">
        <f t="shared" si="50"/>
        <v>-8.2253248816445981E-2</v>
      </c>
    </row>
    <row r="75" spans="1:49" ht="20.100000000000001" customHeight="1">
      <c r="A75" s="88" t="s">
        <v>139</v>
      </c>
      <c r="B75" s="90">
        <v>14884.769999999999</v>
      </c>
      <c r="C75" s="61">
        <v>15498.150000000001</v>
      </c>
      <c r="D75" s="61">
        <v>17787.22</v>
      </c>
      <c r="E75" s="61">
        <v>17668.52</v>
      </c>
      <c r="F75" s="61">
        <v>22659.809999999998</v>
      </c>
      <c r="G75" s="61">
        <v>23163.64</v>
      </c>
      <c r="H75" s="61">
        <v>24349.449999999997</v>
      </c>
      <c r="I75" s="61">
        <v>21548.73</v>
      </c>
      <c r="J75" s="61">
        <v>23766.27</v>
      </c>
      <c r="K75" s="61">
        <v>24022.030000000002</v>
      </c>
      <c r="L75" s="82">
        <v>25991.899999999998</v>
      </c>
      <c r="M75" s="42">
        <f t="shared" si="39"/>
        <v>8.2002645072044078E-2</v>
      </c>
      <c r="O75" s="361">
        <f t="shared" si="42"/>
        <v>0.11910026500918562</v>
      </c>
      <c r="P75" s="362">
        <f t="shared" si="43"/>
        <v>0.13850207711499826</v>
      </c>
      <c r="Q75" s="362">
        <f t="shared" si="44"/>
        <v>0.13494546012625611</v>
      </c>
      <c r="R75" s="363">
        <f t="shared" si="45"/>
        <v>0.121438148675963</v>
      </c>
      <c r="T75" s="97">
        <v>5346.9340000000002</v>
      </c>
      <c r="U75" s="61">
        <v>5498.13</v>
      </c>
      <c r="V75" s="61">
        <v>6216.4440000000004</v>
      </c>
      <c r="W75" s="61">
        <v>7002.9989999999998</v>
      </c>
      <c r="X75" s="61">
        <v>7859.6179999999995</v>
      </c>
      <c r="Y75" s="61">
        <v>8637.4809999999998</v>
      </c>
      <c r="Z75" s="61">
        <v>9514.6059999999998</v>
      </c>
      <c r="AA75" s="61">
        <v>8976.1410000000014</v>
      </c>
      <c r="AB75" s="61">
        <v>9643.4570000000003</v>
      </c>
      <c r="AC75" s="61">
        <v>10348.002999999999</v>
      </c>
      <c r="AD75" s="38">
        <v>10995.438</v>
      </c>
      <c r="AE75" s="42">
        <f t="shared" si="40"/>
        <v>6.2566178227818584E-2</v>
      </c>
      <c r="AG75" s="361">
        <f t="shared" si="46"/>
        <v>0.12499687036420873</v>
      </c>
      <c r="AH75" s="362">
        <f t="shared" si="47"/>
        <v>0.13377501565384084</v>
      </c>
      <c r="AI75" s="362">
        <f t="shared" si="48"/>
        <v>0.13838014083478289</v>
      </c>
      <c r="AJ75" s="363">
        <f t="shared" si="49"/>
        <v>0.12997391204200687</v>
      </c>
      <c r="AL75" s="52">
        <f t="shared" si="41"/>
        <v>3.5922180860033448</v>
      </c>
      <c r="AM75" s="74">
        <f t="shared" si="41"/>
        <v>3.5476040688727362</v>
      </c>
      <c r="AN75" s="74">
        <f t="shared" si="41"/>
        <v>3.4948935246767059</v>
      </c>
      <c r="AO75" s="74">
        <f t="shared" si="41"/>
        <v>3.9635458997131616</v>
      </c>
      <c r="AP75" s="74">
        <f t="shared" si="41"/>
        <v>3.4685277590588806</v>
      </c>
      <c r="AQ75" s="74">
        <f t="shared" si="41"/>
        <v>3.7288962356520821</v>
      </c>
      <c r="AR75" s="74">
        <f t="shared" si="41"/>
        <v>3.907523989248217</v>
      </c>
      <c r="AS75" s="74">
        <f t="shared" si="41"/>
        <v>4.1655081297134453</v>
      </c>
      <c r="AT75" s="74">
        <f t="shared" si="41"/>
        <v>4.0576232618749177</v>
      </c>
      <c r="AU75" s="74">
        <f t="shared" si="41"/>
        <v>4.3077137943795742</v>
      </c>
      <c r="AV75" s="111">
        <f t="shared" si="41"/>
        <v>4.2303325266717708</v>
      </c>
      <c r="AW75" s="42">
        <f t="shared" si="50"/>
        <v>-1.7963418973833745E-2</v>
      </c>
    </row>
    <row r="76" spans="1:49" ht="20.100000000000001" customHeight="1">
      <c r="A76" s="88" t="s">
        <v>132</v>
      </c>
      <c r="B76" s="90"/>
      <c r="C76" s="61"/>
      <c r="D76" s="61"/>
      <c r="E76" s="61"/>
      <c r="F76" s="61"/>
      <c r="G76" s="61"/>
      <c r="H76" s="61"/>
      <c r="I76" s="61"/>
      <c r="J76" s="61"/>
      <c r="K76" s="61"/>
      <c r="L76" s="82">
        <v>29565.599999999999</v>
      </c>
      <c r="M76" s="42" t="e">
        <f t="shared" si="39"/>
        <v>#DIV/0!</v>
      </c>
      <c r="O76" s="361">
        <f t="shared" si="42"/>
        <v>0</v>
      </c>
      <c r="P76" s="362">
        <f t="shared" si="43"/>
        <v>0</v>
      </c>
      <c r="Q76" s="362">
        <f t="shared" si="44"/>
        <v>0</v>
      </c>
      <c r="R76" s="363">
        <f t="shared" si="45"/>
        <v>0.13813502393030336</v>
      </c>
      <c r="T76" s="97"/>
      <c r="U76" s="61"/>
      <c r="V76" s="61"/>
      <c r="W76" s="61"/>
      <c r="X76" s="61"/>
      <c r="Y76" s="61"/>
      <c r="Z76" s="61"/>
      <c r="AA76" s="61"/>
      <c r="AB76" s="61"/>
      <c r="AC76" s="61"/>
      <c r="AD76" s="38">
        <v>10151.297</v>
      </c>
      <c r="AE76" s="42"/>
      <c r="AG76" s="361">
        <f t="shared" si="46"/>
        <v>0</v>
      </c>
      <c r="AH76" s="362">
        <f t="shared" si="47"/>
        <v>0</v>
      </c>
      <c r="AI76" s="362">
        <f t="shared" si="48"/>
        <v>0</v>
      </c>
      <c r="AJ76" s="363">
        <f t="shared" si="49"/>
        <v>0.11999556392299136</v>
      </c>
      <c r="AL76" s="52"/>
      <c r="AM76" s="74"/>
      <c r="AN76" s="74"/>
      <c r="AO76" s="74"/>
      <c r="AP76" s="74"/>
      <c r="AQ76" s="74"/>
      <c r="AR76" s="74"/>
      <c r="AS76" s="74"/>
      <c r="AT76" s="74"/>
      <c r="AU76" s="74"/>
      <c r="AV76" s="111">
        <f t="shared" si="41"/>
        <v>3.4334824931677361</v>
      </c>
      <c r="AW76" s="42"/>
    </row>
    <row r="77" spans="1:49" ht="20.100000000000001" customHeight="1">
      <c r="A77" s="88" t="s">
        <v>146</v>
      </c>
      <c r="B77" s="90">
        <v>3439.81</v>
      </c>
      <c r="C77" s="61">
        <v>6308.64</v>
      </c>
      <c r="D77" s="61">
        <v>6418.38</v>
      </c>
      <c r="E77" s="61">
        <v>6757.6200000000008</v>
      </c>
      <c r="F77" s="61">
        <v>8193.41</v>
      </c>
      <c r="G77" s="61">
        <v>10289.58</v>
      </c>
      <c r="H77" s="61">
        <v>12779.529999999999</v>
      </c>
      <c r="I77" s="61">
        <v>14799.800000000001</v>
      </c>
      <c r="J77" s="61">
        <v>14920.029999999997</v>
      </c>
      <c r="K77" s="61">
        <v>12961.670000000002</v>
      </c>
      <c r="L77" s="82">
        <v>8057.5800000000008</v>
      </c>
      <c r="M77" s="42">
        <f t="shared" si="39"/>
        <v>-0.37835325232011002</v>
      </c>
      <c r="O77" s="361">
        <f t="shared" si="42"/>
        <v>2.752358837800294E-2</v>
      </c>
      <c r="P77" s="362">
        <f t="shared" si="43"/>
        <v>6.1524363297000978E-2</v>
      </c>
      <c r="Q77" s="362">
        <f t="shared" si="44"/>
        <v>7.2813102063176594E-2</v>
      </c>
      <c r="R77" s="363">
        <f t="shared" si="45"/>
        <v>3.7646251255524461E-2</v>
      </c>
      <c r="T77" s="97">
        <v>1272.8789999999999</v>
      </c>
      <c r="U77" s="61">
        <v>2323.23</v>
      </c>
      <c r="V77" s="61">
        <v>2712.1749999999997</v>
      </c>
      <c r="W77" s="61">
        <v>2509.4530000000004</v>
      </c>
      <c r="X77" s="61">
        <v>2824.55</v>
      </c>
      <c r="Y77" s="61">
        <v>3594.056</v>
      </c>
      <c r="Z77" s="61">
        <v>4458.8940000000002</v>
      </c>
      <c r="AA77" s="61">
        <v>6018.5569999999998</v>
      </c>
      <c r="AB77" s="61">
        <v>6260.6899999999987</v>
      </c>
      <c r="AC77" s="61">
        <v>6235.41</v>
      </c>
      <c r="AD77" s="38">
        <v>4054.2889999999998</v>
      </c>
      <c r="AE77" s="42">
        <f t="shared" si="40"/>
        <v>-0.34979592360406137</v>
      </c>
      <c r="AG77" s="361">
        <f t="shared" si="46"/>
        <v>2.9756471905642304E-2</v>
      </c>
      <c r="AH77" s="362">
        <f t="shared" si="47"/>
        <v>5.5663786428101041E-2</v>
      </c>
      <c r="AI77" s="362">
        <f t="shared" si="48"/>
        <v>8.3383906437079075E-2</v>
      </c>
      <c r="AJ77" s="363">
        <f t="shared" si="49"/>
        <v>4.7924584894105712E-2</v>
      </c>
      <c r="AL77" s="52">
        <f t="shared" si="41"/>
        <v>3.7004340356008032</v>
      </c>
      <c r="AM77" s="74">
        <f t="shared" si="41"/>
        <v>3.6826162215628089</v>
      </c>
      <c r="AN77" s="74">
        <f t="shared" si="41"/>
        <v>4.2256379335595584</v>
      </c>
      <c r="AO77" s="74">
        <f t="shared" si="41"/>
        <v>3.7135160011956874</v>
      </c>
      <c r="AP77" s="74">
        <f t="shared" si="41"/>
        <v>3.4473436578909151</v>
      </c>
      <c r="AQ77" s="74">
        <f t="shared" si="41"/>
        <v>3.4929083597192498</v>
      </c>
      <c r="AR77" s="74">
        <f t="shared" si="41"/>
        <v>3.489090756858821</v>
      </c>
      <c r="AS77" s="74">
        <f t="shared" si="41"/>
        <v>4.0666475222638141</v>
      </c>
      <c r="AT77" s="74">
        <f t="shared" si="41"/>
        <v>4.1961644849239574</v>
      </c>
      <c r="AU77" s="74">
        <f t="shared" si="41"/>
        <v>4.8106532568719915</v>
      </c>
      <c r="AV77" s="111">
        <f t="shared" si="41"/>
        <v>5.0316459780728193</v>
      </c>
      <c r="AW77" s="42">
        <f t="shared" si="50"/>
        <v>4.5938193713118053E-2</v>
      </c>
    </row>
    <row r="78" spans="1:49" ht="20.100000000000001" customHeight="1">
      <c r="A78" s="88" t="s">
        <v>141</v>
      </c>
      <c r="B78" s="90">
        <v>29156.230000000003</v>
      </c>
      <c r="C78" s="61">
        <v>34363.300000000003</v>
      </c>
      <c r="D78" s="61">
        <v>36289.170000000006</v>
      </c>
      <c r="E78" s="61">
        <v>35406.649999999994</v>
      </c>
      <c r="F78" s="61">
        <v>36873.25</v>
      </c>
      <c r="G78" s="61">
        <v>27781.51</v>
      </c>
      <c r="H78" s="61">
        <v>15022.8</v>
      </c>
      <c r="I78" s="61">
        <v>20706.960000000003</v>
      </c>
      <c r="J78" s="61">
        <v>16902.88</v>
      </c>
      <c r="K78" s="61">
        <v>12286.94</v>
      </c>
      <c r="L78" s="82">
        <v>6882.0600000000013</v>
      </c>
      <c r="M78" s="42">
        <f t="shared" si="39"/>
        <v>-0.43988820650218841</v>
      </c>
      <c r="O78" s="361">
        <f t="shared" si="42"/>
        <v>0.23329313920663663</v>
      </c>
      <c r="P78" s="362">
        <f t="shared" si="43"/>
        <v>0.16611365227533734</v>
      </c>
      <c r="Q78" s="362">
        <f t="shared" si="44"/>
        <v>6.9022758353215821E-2</v>
      </c>
      <c r="R78" s="363">
        <f t="shared" si="45"/>
        <v>3.215404127735557E-2</v>
      </c>
      <c r="T78" s="97">
        <v>9966.637999999999</v>
      </c>
      <c r="U78" s="61">
        <v>11338.057000000001</v>
      </c>
      <c r="V78" s="61">
        <v>12380.514999999999</v>
      </c>
      <c r="W78" s="61">
        <v>14970.466</v>
      </c>
      <c r="X78" s="61">
        <v>16493.987999999998</v>
      </c>
      <c r="Y78" s="61">
        <v>12650.348</v>
      </c>
      <c r="Z78" s="61">
        <v>7435.2950000000001</v>
      </c>
      <c r="AA78" s="61">
        <v>9341.2749999999996</v>
      </c>
      <c r="AB78" s="61">
        <v>8465.2070000000003</v>
      </c>
      <c r="AC78" s="61">
        <v>5478.8669999999993</v>
      </c>
      <c r="AD78" s="38">
        <v>2985.7019999999998</v>
      </c>
      <c r="AE78" s="42">
        <f t="shared" si="40"/>
        <v>-0.4550511994541937</v>
      </c>
      <c r="AG78" s="361">
        <f t="shared" si="46"/>
        <v>0.23299306818692664</v>
      </c>
      <c r="AH78" s="362">
        <f t="shared" si="47"/>
        <v>0.19592523580966884</v>
      </c>
      <c r="AI78" s="362">
        <f t="shared" si="48"/>
        <v>7.3266927645367366E-2</v>
      </c>
      <c r="AJ78" s="363">
        <f t="shared" si="49"/>
        <v>3.5293125124405592E-2</v>
      </c>
      <c r="AL78" s="52">
        <f t="shared" si="41"/>
        <v>3.4183562140921504</v>
      </c>
      <c r="AM78" s="74">
        <f t="shared" si="41"/>
        <v>3.2994668730884404</v>
      </c>
      <c r="AN78" s="74">
        <f t="shared" si="41"/>
        <v>3.4116280421955079</v>
      </c>
      <c r="AO78" s="74">
        <f t="shared" si="41"/>
        <v>4.2281509264502581</v>
      </c>
      <c r="AP78" s="74">
        <f t="shared" si="41"/>
        <v>4.4731581837782128</v>
      </c>
      <c r="AQ78" s="74">
        <f t="shared" si="41"/>
        <v>4.5535134699301807</v>
      </c>
      <c r="AR78" s="74">
        <f t="shared" si="41"/>
        <v>4.9493403360225789</v>
      </c>
      <c r="AS78" s="74">
        <f t="shared" si="41"/>
        <v>4.5111764353627954</v>
      </c>
      <c r="AT78" s="74">
        <f t="shared" si="41"/>
        <v>5.0081447658623857</v>
      </c>
      <c r="AU78" s="74">
        <f t="shared" si="41"/>
        <v>4.459098034172869</v>
      </c>
      <c r="AV78" s="111">
        <f t="shared" si="41"/>
        <v>4.3383841466072646</v>
      </c>
      <c r="AW78" s="42">
        <f t="shared" si="50"/>
        <v>-2.7071368837486433E-2</v>
      </c>
    </row>
    <row r="79" spans="1:49" ht="20.100000000000001" customHeight="1">
      <c r="A79" s="88" t="s">
        <v>145</v>
      </c>
      <c r="B79" s="90">
        <v>7513.12</v>
      </c>
      <c r="C79" s="61">
        <v>7000.01</v>
      </c>
      <c r="D79" s="61">
        <v>8133.5899999999992</v>
      </c>
      <c r="E79" s="61">
        <v>8426.24</v>
      </c>
      <c r="F79" s="61">
        <v>8604.130000000001</v>
      </c>
      <c r="G79" s="61">
        <v>8793.36</v>
      </c>
      <c r="H79" s="61">
        <v>9364.16</v>
      </c>
      <c r="I79" s="61">
        <v>4941.8999999999996</v>
      </c>
      <c r="J79" s="61">
        <v>6461.1799999999994</v>
      </c>
      <c r="K79" s="61">
        <v>5179.26</v>
      </c>
      <c r="L79" s="82">
        <v>7531.95</v>
      </c>
      <c r="M79" s="42">
        <f t="shared" si="39"/>
        <v>0.45425215185180884</v>
      </c>
      <c r="O79" s="361">
        <f t="shared" si="42"/>
        <v>6.0116117551417506E-2</v>
      </c>
      <c r="P79" s="362">
        <f t="shared" si="43"/>
        <v>5.2578032848893404E-2</v>
      </c>
      <c r="Q79" s="362">
        <f t="shared" si="44"/>
        <v>2.9094861001069151E-2</v>
      </c>
      <c r="R79" s="363">
        <f t="shared" si="45"/>
        <v>3.5190427168460929E-2</v>
      </c>
      <c r="T79" s="97">
        <v>1475.6699999999998</v>
      </c>
      <c r="U79" s="61">
        <v>1370.4749999999999</v>
      </c>
      <c r="V79" s="61">
        <v>1651.15</v>
      </c>
      <c r="W79" s="61">
        <v>1568.684</v>
      </c>
      <c r="X79" s="61">
        <v>1788.6239999999998</v>
      </c>
      <c r="Y79" s="61">
        <v>1911.8319999999999</v>
      </c>
      <c r="Z79" s="61">
        <v>2167.3620000000001</v>
      </c>
      <c r="AA79" s="61">
        <v>1613.663</v>
      </c>
      <c r="AB79" s="61">
        <v>2103.4119999999998</v>
      </c>
      <c r="AC79" s="61">
        <v>1821.873</v>
      </c>
      <c r="AD79" s="38">
        <v>2548.0969999999998</v>
      </c>
      <c r="AE79" s="42">
        <f t="shared" si="40"/>
        <v>0.39861395388152726</v>
      </c>
      <c r="AG79" s="361">
        <f t="shared" si="46"/>
        <v>3.4497177576972501E-2</v>
      </c>
      <c r="AH79" s="362">
        <f t="shared" si="47"/>
        <v>2.9609947127815832E-2</v>
      </c>
      <c r="AI79" s="362">
        <f t="shared" si="48"/>
        <v>2.436325562749532E-2</v>
      </c>
      <c r="AJ79" s="363">
        <f t="shared" si="49"/>
        <v>3.0120322205673074E-2</v>
      </c>
      <c r="AL79" s="52">
        <f t="shared" si="41"/>
        <v>1.9641240922546157</v>
      </c>
      <c r="AM79" s="74">
        <f t="shared" si="41"/>
        <v>1.9578186316876689</v>
      </c>
      <c r="AN79" s="74">
        <f t="shared" si="41"/>
        <v>2.0300383963292963</v>
      </c>
      <c r="AO79" s="74">
        <f t="shared" si="41"/>
        <v>1.8616654640741304</v>
      </c>
      <c r="AP79" s="74">
        <f t="shared" si="41"/>
        <v>2.0787970428154847</v>
      </c>
      <c r="AQ79" s="74">
        <f t="shared" si="41"/>
        <v>2.1741768789177285</v>
      </c>
      <c r="AR79" s="74">
        <f t="shared" si="41"/>
        <v>2.3145290127464717</v>
      </c>
      <c r="AS79" s="74">
        <f t="shared" si="41"/>
        <v>3.2652684190291188</v>
      </c>
      <c r="AT79" s="74">
        <f t="shared" si="41"/>
        <v>3.2554610767692589</v>
      </c>
      <c r="AU79" s="74">
        <f t="shared" si="41"/>
        <v>3.517631862466839</v>
      </c>
      <c r="AV79" s="111">
        <f t="shared" si="41"/>
        <v>3.3830508699606341</v>
      </c>
      <c r="AW79" s="42">
        <f t="shared" si="50"/>
        <v>-3.8258975858783073E-2</v>
      </c>
    </row>
    <row r="80" spans="1:49" ht="20.100000000000001" customHeight="1">
      <c r="A80" s="88" t="s">
        <v>152</v>
      </c>
      <c r="B80" s="90">
        <v>3506.4199999999996</v>
      </c>
      <c r="C80" s="61">
        <v>4482.63</v>
      </c>
      <c r="D80" s="61">
        <v>4292.79</v>
      </c>
      <c r="E80" s="61">
        <v>3217.9900000000002</v>
      </c>
      <c r="F80" s="61">
        <v>3465.3199999999997</v>
      </c>
      <c r="G80" s="61">
        <v>3589.6899999999996</v>
      </c>
      <c r="H80" s="61">
        <v>3377.65</v>
      </c>
      <c r="I80" s="61">
        <v>3598.91</v>
      </c>
      <c r="J80" s="61">
        <v>3072.99</v>
      </c>
      <c r="K80" s="61">
        <v>2787.85</v>
      </c>
      <c r="L80" s="82">
        <v>2336.0100000000002</v>
      </c>
      <c r="M80" s="42">
        <f t="shared" si="39"/>
        <v>-0.16207471707588275</v>
      </c>
      <c r="O80" s="361">
        <f t="shared" si="42"/>
        <v>2.8056567298890653E-2</v>
      </c>
      <c r="P80" s="362">
        <f t="shared" si="43"/>
        <v>2.1463790716784496E-2</v>
      </c>
      <c r="Q80" s="362">
        <f t="shared" si="44"/>
        <v>1.5660945432712518E-2</v>
      </c>
      <c r="R80" s="363">
        <f t="shared" si="45"/>
        <v>1.0914197488007279E-2</v>
      </c>
      <c r="T80" s="97">
        <v>1778.0239999999999</v>
      </c>
      <c r="U80" s="61">
        <v>2436.4059999999999</v>
      </c>
      <c r="V80" s="61">
        <v>2332.4969999999998</v>
      </c>
      <c r="W80" s="61">
        <v>1756.3670000000002</v>
      </c>
      <c r="X80" s="61">
        <v>2065.8029999999999</v>
      </c>
      <c r="Y80" s="61">
        <v>2042.1100000000001</v>
      </c>
      <c r="Z80" s="61">
        <v>2293.607</v>
      </c>
      <c r="AA80" s="61">
        <v>2270.826</v>
      </c>
      <c r="AB80" s="61">
        <v>2112.797</v>
      </c>
      <c r="AC80" s="61">
        <v>1970.6870000000001</v>
      </c>
      <c r="AD80" s="38">
        <v>1458.133</v>
      </c>
      <c r="AE80" s="42">
        <f t="shared" si="40"/>
        <v>-0.26008899434562671</v>
      </c>
      <c r="AG80" s="361">
        <f t="shared" si="46"/>
        <v>4.1565397185088095E-2</v>
      </c>
      <c r="AH80" s="362">
        <f t="shared" si="47"/>
        <v>3.1627658250925811E-2</v>
      </c>
      <c r="AI80" s="362">
        <f t="shared" si="48"/>
        <v>2.6353291992790864E-2</v>
      </c>
      <c r="AJ80" s="363">
        <f t="shared" si="49"/>
        <v>1.7236171063630901E-2</v>
      </c>
      <c r="AL80" s="52">
        <f t="shared" si="41"/>
        <v>5.0707673353448826</v>
      </c>
      <c r="AM80" s="74">
        <f t="shared" si="41"/>
        <v>5.4352154873366754</v>
      </c>
      <c r="AN80" s="74">
        <f t="shared" si="41"/>
        <v>5.4335222547573947</v>
      </c>
      <c r="AO80" s="74">
        <f t="shared" si="41"/>
        <v>5.4579628898784645</v>
      </c>
      <c r="AP80" s="74">
        <f t="shared" si="41"/>
        <v>5.9613628755785903</v>
      </c>
      <c r="AQ80" s="74">
        <f t="shared" si="41"/>
        <v>5.6888199259546104</v>
      </c>
      <c r="AR80" s="74">
        <f t="shared" si="41"/>
        <v>6.7905407605879819</v>
      </c>
      <c r="AS80" s="74">
        <f t="shared" si="41"/>
        <v>6.3097604552489504</v>
      </c>
      <c r="AT80" s="74">
        <f t="shared" si="41"/>
        <v>6.8753787028268887</v>
      </c>
      <c r="AU80" s="74">
        <f t="shared" si="41"/>
        <v>7.0688415804293641</v>
      </c>
      <c r="AV80" s="111">
        <f t="shared" si="41"/>
        <v>6.2419809846704419</v>
      </c>
      <c r="AW80" s="42">
        <f t="shared" si="50"/>
        <v>-0.11697257412701818</v>
      </c>
    </row>
    <row r="81" spans="1:49" ht="20.100000000000001" customHeight="1">
      <c r="A81" s="88" t="s">
        <v>168</v>
      </c>
      <c r="B81" s="90">
        <v>1435.09</v>
      </c>
      <c r="C81" s="61">
        <v>2204.88</v>
      </c>
      <c r="D81" s="61">
        <v>2858.55</v>
      </c>
      <c r="E81" s="61">
        <v>3712.96</v>
      </c>
      <c r="F81" s="61">
        <v>4425.0599999999995</v>
      </c>
      <c r="G81" s="61">
        <v>3150.72</v>
      </c>
      <c r="H81" s="61">
        <v>3240.27</v>
      </c>
      <c r="I81" s="61">
        <v>1656.5</v>
      </c>
      <c r="J81" s="61">
        <v>2808.05</v>
      </c>
      <c r="K81" s="61">
        <v>1743.17</v>
      </c>
      <c r="L81" s="82">
        <v>2205.62</v>
      </c>
      <c r="M81" s="42">
        <f t="shared" si="39"/>
        <v>0.26529254174865319</v>
      </c>
      <c r="O81" s="361">
        <f t="shared" si="42"/>
        <v>1.1482851217185902E-2</v>
      </c>
      <c r="P81" s="362">
        <f t="shared" si="43"/>
        <v>1.8839062617436952E-2</v>
      </c>
      <c r="Q81" s="362">
        <f t="shared" si="44"/>
        <v>9.7923813153295482E-3</v>
      </c>
      <c r="R81" s="363">
        <f t="shared" si="45"/>
        <v>1.0304995382510611E-2</v>
      </c>
      <c r="T81" s="97">
        <v>428.36800000000005</v>
      </c>
      <c r="U81" s="61">
        <v>675.37099999999998</v>
      </c>
      <c r="V81" s="61">
        <v>845.91300000000001</v>
      </c>
      <c r="W81" s="61">
        <v>1220.8050000000001</v>
      </c>
      <c r="X81" s="61">
        <v>1569.95</v>
      </c>
      <c r="Y81" s="61">
        <v>1227.1219999999998</v>
      </c>
      <c r="Z81" s="61">
        <v>1174.249</v>
      </c>
      <c r="AA81" s="61">
        <v>567.95399999999995</v>
      </c>
      <c r="AB81" s="61">
        <v>1090.961</v>
      </c>
      <c r="AC81" s="61">
        <v>697.755</v>
      </c>
      <c r="AD81" s="38">
        <v>831.798</v>
      </c>
      <c r="AE81" s="42">
        <f t="shared" si="40"/>
        <v>0.19210611174409356</v>
      </c>
      <c r="AG81" s="361">
        <f t="shared" si="46"/>
        <v>1.0014086458552765E-2</v>
      </c>
      <c r="AH81" s="362">
        <f t="shared" si="47"/>
        <v>1.9005340186470161E-2</v>
      </c>
      <c r="AI81" s="362">
        <f t="shared" si="48"/>
        <v>9.3308279064254172E-3</v>
      </c>
      <c r="AJ81" s="363">
        <f t="shared" si="49"/>
        <v>9.8324450639180744E-3</v>
      </c>
      <c r="AL81" s="52">
        <f t="shared" si="41"/>
        <v>2.9849556473810015</v>
      </c>
      <c r="AM81" s="74">
        <f t="shared" si="41"/>
        <v>3.0630737273683826</v>
      </c>
      <c r="AN81" s="74">
        <f t="shared" si="41"/>
        <v>2.9592380752479404</v>
      </c>
      <c r="AO81" s="74">
        <f t="shared" si="41"/>
        <v>3.2879562397655784</v>
      </c>
      <c r="AP81" s="74">
        <f t="shared" si="41"/>
        <v>3.5478614979231926</v>
      </c>
      <c r="AQ81" s="74">
        <f t="shared" si="41"/>
        <v>3.8947351716433065</v>
      </c>
      <c r="AR81" s="74">
        <f t="shared" si="41"/>
        <v>3.6239233150323895</v>
      </c>
      <c r="AS81" s="74">
        <f t="shared" si="41"/>
        <v>3.4286386960458799</v>
      </c>
      <c r="AT81" s="74">
        <f t="shared" si="41"/>
        <v>3.8851195669592773</v>
      </c>
      <c r="AU81" s="74">
        <f t="shared" si="41"/>
        <v>4.0027937607921196</v>
      </c>
      <c r="AV81" s="111">
        <f t="shared" si="41"/>
        <v>3.7712661292516394</v>
      </c>
      <c r="AW81" s="42">
        <f t="shared" si="50"/>
        <v>-5.7841509050084755E-2</v>
      </c>
    </row>
    <row r="82" spans="1:49" ht="20.100000000000001" customHeight="1">
      <c r="A82" s="88" t="s">
        <v>151</v>
      </c>
      <c r="B82" s="90">
        <v>1180.0999999999999</v>
      </c>
      <c r="C82" s="61">
        <v>1334.3899999999999</v>
      </c>
      <c r="D82" s="61">
        <v>1459.85</v>
      </c>
      <c r="E82" s="61">
        <v>1351.79</v>
      </c>
      <c r="F82" s="61">
        <v>1485.83</v>
      </c>
      <c r="G82" s="61">
        <v>1558.2</v>
      </c>
      <c r="H82" s="61">
        <v>1439.1599999999999</v>
      </c>
      <c r="I82" s="61">
        <v>1535.48</v>
      </c>
      <c r="J82" s="61">
        <v>1335.03</v>
      </c>
      <c r="K82" s="61">
        <v>1099.3399999999999</v>
      </c>
      <c r="L82" s="82">
        <v>1186.1300000000001</v>
      </c>
      <c r="M82" s="42">
        <f t="shared" si="39"/>
        <v>7.8947368421052808E-2</v>
      </c>
      <c r="O82" s="361">
        <f t="shared" si="42"/>
        <v>9.4425525377509999E-3</v>
      </c>
      <c r="P82" s="362">
        <f t="shared" si="43"/>
        <v>9.3169267248407548E-3</v>
      </c>
      <c r="Q82" s="362">
        <f t="shared" si="44"/>
        <v>6.1756205506028573E-3</v>
      </c>
      <c r="R82" s="363">
        <f t="shared" si="45"/>
        <v>5.5417815276690057E-3</v>
      </c>
      <c r="T82" s="97">
        <v>388.13</v>
      </c>
      <c r="U82" s="61">
        <v>451.81400000000002</v>
      </c>
      <c r="V82" s="61">
        <v>514.39400000000001</v>
      </c>
      <c r="W82" s="61">
        <v>402.09499999999997</v>
      </c>
      <c r="X82" s="61">
        <v>477.42700000000002</v>
      </c>
      <c r="Y82" s="61">
        <v>464.79300000000001</v>
      </c>
      <c r="Z82" s="61">
        <v>489.363</v>
      </c>
      <c r="AA82" s="61">
        <v>625.28500000000008</v>
      </c>
      <c r="AB82" s="61">
        <v>542.92200000000003</v>
      </c>
      <c r="AC82" s="61">
        <v>449.57000000000005</v>
      </c>
      <c r="AD82" s="38">
        <v>616.18700000000001</v>
      </c>
      <c r="AE82" s="42">
        <f t="shared" si="40"/>
        <v>0.37061414240274027</v>
      </c>
      <c r="AG82" s="361">
        <f t="shared" si="46"/>
        <v>9.0734307351578187E-3</v>
      </c>
      <c r="AH82" s="362">
        <f t="shared" si="47"/>
        <v>7.1985907524190961E-3</v>
      </c>
      <c r="AI82" s="362">
        <f t="shared" si="48"/>
        <v>6.0119387204558561E-3</v>
      </c>
      <c r="AJ82" s="363">
        <f t="shared" si="49"/>
        <v>7.2837694086791346E-3</v>
      </c>
      <c r="AL82" s="52">
        <f t="shared" si="41"/>
        <v>3.288958562833658</v>
      </c>
      <c r="AM82" s="74">
        <f t="shared" si="41"/>
        <v>3.385921657086759</v>
      </c>
      <c r="AN82" s="74">
        <f t="shared" si="41"/>
        <v>3.5236085899236222</v>
      </c>
      <c r="AO82" s="74">
        <f t="shared" si="41"/>
        <v>2.9745374651388157</v>
      </c>
      <c r="AP82" s="74">
        <f t="shared" si="41"/>
        <v>3.2132007026375833</v>
      </c>
      <c r="AQ82" s="74">
        <f t="shared" si="41"/>
        <v>2.9828840970350408</v>
      </c>
      <c r="AR82" s="74">
        <f t="shared" si="41"/>
        <v>3.4003376969899115</v>
      </c>
      <c r="AS82" s="74">
        <f t="shared" si="41"/>
        <v>4.0722445098601092</v>
      </c>
      <c r="AT82" s="74">
        <f t="shared" si="41"/>
        <v>4.0667400732567813</v>
      </c>
      <c r="AU82" s="74">
        <f t="shared" si="41"/>
        <v>4.089453672203323</v>
      </c>
      <c r="AV82" s="111">
        <f t="shared" si="41"/>
        <v>5.1949364740795687</v>
      </c>
      <c r="AW82" s="42">
        <f t="shared" si="50"/>
        <v>0.27032530271473443</v>
      </c>
    </row>
    <row r="83" spans="1:49" ht="20.100000000000001" customHeight="1">
      <c r="A83" s="88" t="s">
        <v>149</v>
      </c>
      <c r="B83" s="90">
        <v>8.33</v>
      </c>
      <c r="C83" s="61">
        <v>214.86</v>
      </c>
      <c r="D83" s="61">
        <v>366.42000000000007</v>
      </c>
      <c r="E83" s="61">
        <v>573.54999999999995</v>
      </c>
      <c r="F83" s="61">
        <v>546.89</v>
      </c>
      <c r="G83" s="61">
        <v>412.64</v>
      </c>
      <c r="H83" s="61">
        <v>727.49</v>
      </c>
      <c r="I83" s="61">
        <v>1624.22</v>
      </c>
      <c r="J83" s="61">
        <v>1489.31</v>
      </c>
      <c r="K83" s="61">
        <v>2819.42</v>
      </c>
      <c r="L83" s="82">
        <v>2573.91</v>
      </c>
      <c r="M83" s="42">
        <f t="shared" si="39"/>
        <v>-8.7078193387292502E-2</v>
      </c>
      <c r="O83" s="361">
        <f t="shared" si="42"/>
        <v>6.6652370679998169E-5</v>
      </c>
      <c r="P83" s="362">
        <f t="shared" si="43"/>
        <v>2.467293443549152E-3</v>
      </c>
      <c r="Q83" s="362">
        <f t="shared" si="44"/>
        <v>1.5838292150545517E-2</v>
      </c>
      <c r="R83" s="363">
        <f t="shared" si="45"/>
        <v>1.2025702825055036E-2</v>
      </c>
      <c r="T83" s="97">
        <v>4.45</v>
      </c>
      <c r="U83" s="61">
        <v>87.213999999999999</v>
      </c>
      <c r="V83" s="61">
        <v>175.91000000000003</v>
      </c>
      <c r="W83" s="61">
        <v>140.37899999999999</v>
      </c>
      <c r="X83" s="61">
        <v>147.57900000000001</v>
      </c>
      <c r="Y83" s="61">
        <v>173.47900000000001</v>
      </c>
      <c r="Z83" s="61">
        <v>287.63299999999998</v>
      </c>
      <c r="AA83" s="61">
        <v>563.63099999999997</v>
      </c>
      <c r="AB83" s="61">
        <v>371.80799999999999</v>
      </c>
      <c r="AC83" s="61">
        <v>795.45699999999999</v>
      </c>
      <c r="AD83" s="38">
        <v>583.40199999999993</v>
      </c>
      <c r="AE83" s="42">
        <f t="shared" si="40"/>
        <v>-0.26658260597367306</v>
      </c>
      <c r="AG83" s="361">
        <f t="shared" si="46"/>
        <v>1.0402897681563469E-4</v>
      </c>
      <c r="AH83" s="362">
        <f t="shared" si="47"/>
        <v>2.6867967571347082E-3</v>
      </c>
      <c r="AI83" s="362">
        <f t="shared" si="48"/>
        <v>1.0637361787391626E-2</v>
      </c>
      <c r="AJ83" s="363">
        <f t="shared" si="49"/>
        <v>6.8962273474809169E-3</v>
      </c>
      <c r="AL83" s="52">
        <f t="shared" si="41"/>
        <v>5.3421368547418968</v>
      </c>
      <c r="AM83" s="74">
        <f t="shared" si="41"/>
        <v>4.0591082565391412</v>
      </c>
      <c r="AN83" s="74">
        <f t="shared" si="41"/>
        <v>4.8007750668631619</v>
      </c>
      <c r="AO83" s="74">
        <f t="shared" si="41"/>
        <v>2.4475459855287247</v>
      </c>
      <c r="AP83" s="74">
        <f t="shared" si="41"/>
        <v>2.6985134122035515</v>
      </c>
      <c r="AQ83" s="74">
        <f t="shared" si="41"/>
        <v>4.2041246607212104</v>
      </c>
      <c r="AR83" s="74">
        <f t="shared" si="41"/>
        <v>3.953772560447566</v>
      </c>
      <c r="AS83" s="74">
        <f t="shared" si="41"/>
        <v>3.4701641403258177</v>
      </c>
      <c r="AT83" s="74">
        <f t="shared" si="41"/>
        <v>2.4965118074813168</v>
      </c>
      <c r="AU83" s="74">
        <f t="shared" si="41"/>
        <v>2.8213497811606643</v>
      </c>
      <c r="AV83" s="111">
        <f t="shared" si="41"/>
        <v>2.2665982882074354</v>
      </c>
      <c r="AW83" s="42">
        <f t="shared" si="50"/>
        <v>-0.19662627323188966</v>
      </c>
    </row>
    <row r="84" spans="1:49" ht="20.100000000000001" customHeight="1">
      <c r="A84" s="88" t="s">
        <v>169</v>
      </c>
      <c r="B84" s="90">
        <v>160.68</v>
      </c>
      <c r="C84" s="61">
        <v>207.48000000000002</v>
      </c>
      <c r="D84" s="61">
        <v>234.39</v>
      </c>
      <c r="E84" s="61">
        <v>285.45999999999998</v>
      </c>
      <c r="F84" s="61">
        <v>304.25</v>
      </c>
      <c r="G84" s="61">
        <v>314.10000000000002</v>
      </c>
      <c r="H84" s="61">
        <v>387.09</v>
      </c>
      <c r="I84" s="61">
        <v>560.34999999999991</v>
      </c>
      <c r="J84" s="61">
        <v>578.6</v>
      </c>
      <c r="K84" s="61">
        <v>680.7</v>
      </c>
      <c r="L84" s="82">
        <v>246.09</v>
      </c>
      <c r="M84" s="42">
        <f t="shared" si="39"/>
        <v>-0.63847509916262668</v>
      </c>
      <c r="O84" s="361">
        <f t="shared" si="42"/>
        <v>1.2856786219522336E-3</v>
      </c>
      <c r="P84" s="362">
        <f t="shared" si="43"/>
        <v>1.8780943937058664E-3</v>
      </c>
      <c r="Q84" s="362">
        <f t="shared" si="44"/>
        <v>3.8238806090885131E-3</v>
      </c>
      <c r="R84" s="363">
        <f t="shared" si="45"/>
        <v>1.1497702748805489E-3</v>
      </c>
      <c r="T84" s="97">
        <v>294.90300000000002</v>
      </c>
      <c r="U84" s="61">
        <v>454.96100000000001</v>
      </c>
      <c r="V84" s="61">
        <v>516.024</v>
      </c>
      <c r="W84" s="61">
        <v>657.53099999999995</v>
      </c>
      <c r="X84" s="61">
        <v>676.33699999999999</v>
      </c>
      <c r="Y84" s="61">
        <v>892.91300000000001</v>
      </c>
      <c r="Z84" s="61">
        <v>843.62199999999996</v>
      </c>
      <c r="AA84" s="61">
        <v>1324.951</v>
      </c>
      <c r="AB84" s="61">
        <v>1390.518</v>
      </c>
      <c r="AC84" s="61">
        <v>1556.58</v>
      </c>
      <c r="AD84" s="38">
        <v>557.31700000000001</v>
      </c>
      <c r="AE84" s="42">
        <f t="shared" si="40"/>
        <v>-0.64196058024643765</v>
      </c>
      <c r="AG84" s="361">
        <f t="shared" si="46"/>
        <v>6.8940353595193524E-3</v>
      </c>
      <c r="AH84" s="362">
        <f t="shared" si="47"/>
        <v>1.3829199804030596E-2</v>
      </c>
      <c r="AI84" s="362">
        <f t="shared" si="48"/>
        <v>2.0815587280039093E-2</v>
      </c>
      <c r="AJ84" s="363">
        <f t="shared" si="49"/>
        <v>6.5878840604180703E-3</v>
      </c>
      <c r="AL84" s="52">
        <f t="shared" si="41"/>
        <v>18.353435399551906</v>
      </c>
      <c r="AM84" s="74">
        <f t="shared" si="41"/>
        <v>21.927944862155385</v>
      </c>
      <c r="AN84" s="74">
        <f t="shared" si="41"/>
        <v>22.015615000639958</v>
      </c>
      <c r="AO84" s="74">
        <f t="shared" si="41"/>
        <v>23.034085335948994</v>
      </c>
      <c r="AP84" s="74">
        <f t="shared" si="41"/>
        <v>22.229646672144618</v>
      </c>
      <c r="AQ84" s="74">
        <f t="shared" si="41"/>
        <v>28.427666348296722</v>
      </c>
      <c r="AR84" s="74">
        <f t="shared" si="41"/>
        <v>21.793949727453565</v>
      </c>
      <c r="AS84" s="74">
        <f t="shared" si="41"/>
        <v>23.645061122512718</v>
      </c>
      <c r="AT84" s="74">
        <f t="shared" si="41"/>
        <v>24.032457656412028</v>
      </c>
      <c r="AU84" s="74">
        <f t="shared" si="41"/>
        <v>22.867342441604229</v>
      </c>
      <c r="AV84" s="111">
        <f t="shared" si="41"/>
        <v>22.646877158763054</v>
      </c>
      <c r="AW84" s="42">
        <f t="shared" si="50"/>
        <v>-9.641053979235762E-3</v>
      </c>
    </row>
    <row r="85" spans="1:49" ht="20.100000000000001" customHeight="1">
      <c r="A85" s="88" t="s">
        <v>153</v>
      </c>
      <c r="B85" s="90">
        <v>547.84</v>
      </c>
      <c r="C85" s="61">
        <v>1022.48</v>
      </c>
      <c r="D85" s="61">
        <v>610.73</v>
      </c>
      <c r="E85" s="61">
        <v>1005.3799999999999</v>
      </c>
      <c r="F85" s="61">
        <v>852.1</v>
      </c>
      <c r="G85" s="61">
        <v>529.11</v>
      </c>
      <c r="H85" s="61">
        <v>757.14</v>
      </c>
      <c r="I85" s="61">
        <v>349.08</v>
      </c>
      <c r="J85" s="61">
        <v>669.81</v>
      </c>
      <c r="K85" s="61">
        <v>1055.17</v>
      </c>
      <c r="L85" s="82">
        <v>3982.72</v>
      </c>
      <c r="M85" s="42">
        <f t="shared" si="39"/>
        <v>2.7744818370499535</v>
      </c>
      <c r="O85" s="361">
        <f t="shared" si="42"/>
        <v>4.3835335838331574E-3</v>
      </c>
      <c r="P85" s="362">
        <f t="shared" si="43"/>
        <v>3.1637011291108276E-3</v>
      </c>
      <c r="Q85" s="362">
        <f t="shared" si="44"/>
        <v>5.9274924376258647E-3</v>
      </c>
      <c r="R85" s="363">
        <f t="shared" si="45"/>
        <v>1.8607879512260797E-2</v>
      </c>
      <c r="T85" s="97">
        <v>91.83</v>
      </c>
      <c r="U85" s="61">
        <v>173.148</v>
      </c>
      <c r="V85" s="61">
        <v>99.587000000000003</v>
      </c>
      <c r="W85" s="61">
        <v>182.21700000000001</v>
      </c>
      <c r="X85" s="61">
        <v>167.06399999999999</v>
      </c>
      <c r="Y85" s="61">
        <v>117.34</v>
      </c>
      <c r="Z85" s="61">
        <v>176.536</v>
      </c>
      <c r="AA85" s="61">
        <v>118.605</v>
      </c>
      <c r="AB85" s="61">
        <v>220.27600000000001</v>
      </c>
      <c r="AC85" s="61">
        <v>296.96300000000008</v>
      </c>
      <c r="AD85" s="38">
        <v>473.37900000000002</v>
      </c>
      <c r="AE85" s="42">
        <f t="shared" si="40"/>
        <v>0.59406727437424833</v>
      </c>
      <c r="AG85" s="361">
        <f t="shared" si="46"/>
        <v>2.1467372901078051E-3</v>
      </c>
      <c r="AH85" s="362">
        <f t="shared" si="47"/>
        <v>1.8173308093901086E-3</v>
      </c>
      <c r="AI85" s="362">
        <f t="shared" si="48"/>
        <v>3.9711799235774906E-3</v>
      </c>
      <c r="AJ85" s="363">
        <f t="shared" si="49"/>
        <v>5.5956770897651531E-3</v>
      </c>
      <c r="AL85" s="52">
        <f t="shared" si="41"/>
        <v>1.6762193341121496</v>
      </c>
      <c r="AM85" s="74">
        <f t="shared" si="41"/>
        <v>1.6934120960801189</v>
      </c>
      <c r="AN85" s="74">
        <f t="shared" si="41"/>
        <v>1.6306223699507147</v>
      </c>
      <c r="AO85" s="74">
        <f t="shared" si="41"/>
        <v>1.8124191847858526</v>
      </c>
      <c r="AP85" s="74">
        <f t="shared" si="41"/>
        <v>1.9606149512967961</v>
      </c>
      <c r="AQ85" s="74">
        <f t="shared" si="41"/>
        <v>2.217686303415169</v>
      </c>
      <c r="AR85" s="74">
        <f t="shared" si="41"/>
        <v>2.3316163457220593</v>
      </c>
      <c r="AS85" s="74">
        <f t="shared" si="41"/>
        <v>3.3976452389137162</v>
      </c>
      <c r="AT85" s="74">
        <f t="shared" si="41"/>
        <v>3.288634090264404</v>
      </c>
      <c r="AU85" s="74">
        <f t="shared" si="41"/>
        <v>2.8143616668404148</v>
      </c>
      <c r="AV85" s="111">
        <f t="shared" si="41"/>
        <v>1.1885821749959828</v>
      </c>
      <c r="AW85" s="42">
        <f t="shared" si="50"/>
        <v>-0.57767255395772843</v>
      </c>
    </row>
    <row r="86" spans="1:49" ht="20.100000000000001" customHeight="1">
      <c r="A86" s="88" t="s">
        <v>172</v>
      </c>
      <c r="B86" s="90">
        <v>301.10000000000002</v>
      </c>
      <c r="C86" s="61">
        <v>273.15000000000003</v>
      </c>
      <c r="D86" s="61">
        <v>270.63</v>
      </c>
      <c r="E86" s="61">
        <v>115.88</v>
      </c>
      <c r="F86" s="61">
        <v>795.42000000000007</v>
      </c>
      <c r="G86" s="61">
        <v>895.05</v>
      </c>
      <c r="H86" s="61">
        <v>1023.9100000000001</v>
      </c>
      <c r="I86" s="61">
        <v>945.54</v>
      </c>
      <c r="J86" s="61">
        <v>1953.7900000000002</v>
      </c>
      <c r="K86" s="61">
        <v>1564.6</v>
      </c>
      <c r="L86" s="82">
        <v>1709.92</v>
      </c>
      <c r="M86" s="42">
        <f t="shared" si="39"/>
        <v>9.2879969321232381E-2</v>
      </c>
      <c r="O86" s="361">
        <f t="shared" si="42"/>
        <v>2.4092471562722029E-3</v>
      </c>
      <c r="P86" s="362">
        <f t="shared" si="43"/>
        <v>5.3517618181675754E-3</v>
      </c>
      <c r="Q86" s="362">
        <f t="shared" si="44"/>
        <v>8.7892516541499734E-3</v>
      </c>
      <c r="R86" s="363">
        <f t="shared" si="45"/>
        <v>7.9890088521425012E-3</v>
      </c>
      <c r="T86" s="97">
        <v>79.674000000000007</v>
      </c>
      <c r="U86" s="61">
        <v>73.978999999999999</v>
      </c>
      <c r="V86" s="61">
        <v>77.762</v>
      </c>
      <c r="W86" s="61">
        <v>40.660000000000004</v>
      </c>
      <c r="X86" s="61">
        <v>201.59399999999999</v>
      </c>
      <c r="Y86" s="61">
        <v>217.85499999999999</v>
      </c>
      <c r="Z86" s="61">
        <v>223.148</v>
      </c>
      <c r="AA86" s="61">
        <v>232.24299999999999</v>
      </c>
      <c r="AB86" s="61">
        <v>582.35400000000004</v>
      </c>
      <c r="AC86" s="61">
        <v>476.67500000000001</v>
      </c>
      <c r="AD86" s="38">
        <v>471.03900000000004</v>
      </c>
      <c r="AE86" s="42">
        <f t="shared" si="40"/>
        <v>-1.182356951801535E-2</v>
      </c>
      <c r="AG86" s="361">
        <f t="shared" si="46"/>
        <v>1.8625628536649166E-3</v>
      </c>
      <c r="AH86" s="362">
        <f t="shared" si="47"/>
        <v>3.3740804796291296E-3</v>
      </c>
      <c r="AI86" s="362">
        <f t="shared" si="48"/>
        <v>6.3744041852732492E-3</v>
      </c>
      <c r="AJ86" s="363">
        <f t="shared" si="49"/>
        <v>5.5680166223805614E-3</v>
      </c>
      <c r="AL86" s="52">
        <f t="shared" si="41"/>
        <v>2.6460976419794093</v>
      </c>
      <c r="AM86" s="74">
        <f t="shared" si="41"/>
        <v>2.7083653670144603</v>
      </c>
      <c r="AN86" s="74">
        <f t="shared" si="41"/>
        <v>2.8733695451354246</v>
      </c>
      <c r="AO86" s="74">
        <f t="shared" si="41"/>
        <v>3.5088022091819129</v>
      </c>
      <c r="AP86" s="74">
        <f t="shared" si="41"/>
        <v>2.5344346383042913</v>
      </c>
      <c r="AQ86" s="74">
        <f t="shared" si="41"/>
        <v>2.4339981006647675</v>
      </c>
      <c r="AR86" s="74">
        <f t="shared" si="41"/>
        <v>2.1793712337998454</v>
      </c>
      <c r="AS86" s="74">
        <f t="shared" si="41"/>
        <v>2.456194343972756</v>
      </c>
      <c r="AT86" s="74">
        <f t="shared" si="41"/>
        <v>2.9806376324988864</v>
      </c>
      <c r="AU86" s="74">
        <f t="shared" si="41"/>
        <v>3.0466253355490225</v>
      </c>
      <c r="AV86" s="111">
        <f t="shared" si="41"/>
        <v>2.7547429119490974</v>
      </c>
      <c r="AW86" s="42">
        <f t="shared" si="50"/>
        <v>-9.5805158643613109E-2</v>
      </c>
    </row>
    <row r="87" spans="1:49" ht="20.100000000000001" customHeight="1">
      <c r="A87" s="88" t="s">
        <v>173</v>
      </c>
      <c r="B87" s="90">
        <v>43.61</v>
      </c>
      <c r="C87" s="61">
        <v>55.69</v>
      </c>
      <c r="D87" s="61">
        <v>82.9</v>
      </c>
      <c r="E87" s="61">
        <v>110</v>
      </c>
      <c r="F87" s="61">
        <v>61.92</v>
      </c>
      <c r="G87" s="61">
        <v>108.39</v>
      </c>
      <c r="H87" s="61">
        <v>79.989999999999995</v>
      </c>
      <c r="I87" s="61">
        <v>68.599999999999994</v>
      </c>
      <c r="J87" s="61">
        <v>79.23</v>
      </c>
      <c r="K87" s="61">
        <v>78.61</v>
      </c>
      <c r="L87" s="82">
        <v>326.83</v>
      </c>
      <c r="M87" s="42">
        <f t="shared" si="39"/>
        <v>3.1576135351736418</v>
      </c>
      <c r="O87" s="361">
        <f t="shared" si="42"/>
        <v>3.4894476414822572E-4</v>
      </c>
      <c r="P87" s="362">
        <f t="shared" si="43"/>
        <v>6.4809503767519533E-4</v>
      </c>
      <c r="Q87" s="362">
        <f t="shared" si="44"/>
        <v>4.4159725970390476E-4</v>
      </c>
      <c r="R87" s="363">
        <f t="shared" si="45"/>
        <v>1.5269999550538819E-3</v>
      </c>
      <c r="T87" s="97">
        <v>28.556999999999999</v>
      </c>
      <c r="U87" s="61">
        <v>50.81</v>
      </c>
      <c r="V87" s="61">
        <v>75.082999999999998</v>
      </c>
      <c r="W87" s="61">
        <v>67.787999999999997</v>
      </c>
      <c r="X87" s="61">
        <v>58.052999999999997</v>
      </c>
      <c r="Y87" s="61">
        <v>76.962999999999994</v>
      </c>
      <c r="Z87" s="61">
        <v>60.179000000000002</v>
      </c>
      <c r="AA87" s="61">
        <v>48.274000000000001</v>
      </c>
      <c r="AB87" s="61">
        <v>75.784000000000006</v>
      </c>
      <c r="AC87" s="61">
        <v>75.260000000000005</v>
      </c>
      <c r="AD87" s="38">
        <v>423.81600000000003</v>
      </c>
      <c r="AE87" s="42">
        <f t="shared" si="40"/>
        <v>4.6313579590752063</v>
      </c>
      <c r="AG87" s="361">
        <f t="shared" si="46"/>
        <v>6.6758550357844484E-4</v>
      </c>
      <c r="AH87" s="362">
        <f t="shared" si="47"/>
        <v>1.1919825386321025E-3</v>
      </c>
      <c r="AI87" s="362">
        <f t="shared" si="48"/>
        <v>1.0064250463810034E-3</v>
      </c>
      <c r="AJ87" s="363">
        <f t="shared" si="49"/>
        <v>5.009807113276905E-3</v>
      </c>
      <c r="AL87" s="52">
        <f t="shared" si="41"/>
        <v>6.5482687457005273</v>
      </c>
      <c r="AM87" s="74">
        <f t="shared" si="41"/>
        <v>9.1237205961573</v>
      </c>
      <c r="AN87" s="74">
        <f t="shared" si="41"/>
        <v>9.0570566948130278</v>
      </c>
      <c r="AO87" s="74">
        <f t="shared" si="41"/>
        <v>6.1625454545454534</v>
      </c>
      <c r="AP87" s="74">
        <f t="shared" si="41"/>
        <v>9.3754844961240309</v>
      </c>
      <c r="AQ87" s="74">
        <f t="shared" si="41"/>
        <v>7.1005627825445146</v>
      </c>
      <c r="AR87" s="74">
        <f t="shared" si="41"/>
        <v>7.5233154144268042</v>
      </c>
      <c r="AS87" s="74">
        <f t="shared" si="41"/>
        <v>7.0370262390670559</v>
      </c>
      <c r="AT87" s="74">
        <f t="shared" si="41"/>
        <v>9.5650637384828983</v>
      </c>
      <c r="AU87" s="74">
        <f t="shared" si="41"/>
        <v>9.5738455667217917</v>
      </c>
      <c r="AV87" s="111">
        <f t="shared" si="41"/>
        <v>12.967475445950496</v>
      </c>
      <c r="AW87" s="42">
        <f t="shared" si="50"/>
        <v>0.35446883444880212</v>
      </c>
    </row>
    <row r="88" spans="1:49" ht="20.100000000000001" customHeight="1">
      <c r="A88" s="88" t="s">
        <v>155</v>
      </c>
      <c r="B88" s="90">
        <v>174.21</v>
      </c>
      <c r="C88" s="61">
        <v>695.96</v>
      </c>
      <c r="D88" s="61">
        <v>594.49</v>
      </c>
      <c r="E88" s="61">
        <v>762.67</v>
      </c>
      <c r="F88" s="61">
        <v>899.25</v>
      </c>
      <c r="G88" s="61">
        <v>379.73</v>
      </c>
      <c r="H88" s="61">
        <v>624.29</v>
      </c>
      <c r="I88" s="61">
        <v>754.53</v>
      </c>
      <c r="J88" s="61">
        <v>751.23</v>
      </c>
      <c r="K88" s="61">
        <v>614.75</v>
      </c>
      <c r="L88" s="82">
        <v>832.25</v>
      </c>
      <c r="M88" s="42">
        <f t="shared" si="39"/>
        <v>0.35380235868239124</v>
      </c>
      <c r="O88" s="361">
        <f t="shared" si="42"/>
        <v>1.3939387150255079E-3</v>
      </c>
      <c r="P88" s="362">
        <f t="shared" si="43"/>
        <v>2.2705150720214221E-3</v>
      </c>
      <c r="Q88" s="362">
        <f t="shared" si="44"/>
        <v>3.4534017987911904E-3</v>
      </c>
      <c r="R88" s="363">
        <f t="shared" si="45"/>
        <v>3.8883998182345355E-3</v>
      </c>
      <c r="T88" s="97">
        <v>79.927000000000007</v>
      </c>
      <c r="U88" s="61">
        <v>297.31899999999996</v>
      </c>
      <c r="V88" s="61">
        <v>212.05</v>
      </c>
      <c r="W88" s="61">
        <v>298.49299999999999</v>
      </c>
      <c r="X88" s="61">
        <v>317.38600000000002</v>
      </c>
      <c r="Y88" s="61">
        <v>174.40199999999999</v>
      </c>
      <c r="Z88" s="61">
        <v>265.83600000000001</v>
      </c>
      <c r="AA88" s="61">
        <v>293.39499999999998</v>
      </c>
      <c r="AB88" s="61">
        <v>307.18200000000002</v>
      </c>
      <c r="AC88" s="61">
        <v>245.44400000000002</v>
      </c>
      <c r="AD88" s="38">
        <v>327.35199999999998</v>
      </c>
      <c r="AE88" s="42">
        <f t="shared" si="40"/>
        <v>0.33371359658414934</v>
      </c>
      <c r="AG88" s="361">
        <f t="shared" si="46"/>
        <v>1.8684773100996032E-3</v>
      </c>
      <c r="AH88" s="362">
        <f t="shared" si="47"/>
        <v>2.7010919364177065E-3</v>
      </c>
      <c r="AI88" s="362">
        <f t="shared" si="48"/>
        <v>3.2822347739029896E-3</v>
      </c>
      <c r="AJ88" s="363">
        <f t="shared" si="49"/>
        <v>3.8695338971285209E-3</v>
      </c>
      <c r="AL88" s="52">
        <f t="shared" si="41"/>
        <v>4.5879685437116127</v>
      </c>
      <c r="AM88" s="74">
        <f t="shared" si="41"/>
        <v>4.2720702339214887</v>
      </c>
      <c r="AN88" s="74">
        <f t="shared" si="41"/>
        <v>3.5669229087116689</v>
      </c>
      <c r="AO88" s="74">
        <f t="shared" si="41"/>
        <v>3.9137897124575503</v>
      </c>
      <c r="AP88" s="74">
        <f t="shared" si="41"/>
        <v>3.5294523213789271</v>
      </c>
      <c r="AQ88" s="74">
        <f t="shared" si="41"/>
        <v>4.5927896136728723</v>
      </c>
      <c r="AR88" s="74">
        <f t="shared" si="41"/>
        <v>4.2582133303432705</v>
      </c>
      <c r="AS88" s="74">
        <f t="shared" si="41"/>
        <v>3.8884471127721891</v>
      </c>
      <c r="AT88" s="74">
        <f t="shared" si="41"/>
        <v>4.0890539515195083</v>
      </c>
      <c r="AU88" s="74">
        <f t="shared" si="41"/>
        <v>3.9925823505490037</v>
      </c>
      <c r="AV88" s="111">
        <f t="shared" si="41"/>
        <v>3.9333373385401016</v>
      </c>
      <c r="AW88" s="42">
        <f t="shared" si="50"/>
        <v>-1.4838770201134499E-2</v>
      </c>
    </row>
    <row r="89" spans="1:49" ht="20.100000000000001" customHeight="1">
      <c r="A89" s="88" t="s">
        <v>170</v>
      </c>
      <c r="B89" s="90">
        <v>104.16999999999999</v>
      </c>
      <c r="C89" s="61">
        <v>190.82999999999998</v>
      </c>
      <c r="D89" s="61">
        <v>179.34</v>
      </c>
      <c r="E89" s="61">
        <v>133.38999999999999</v>
      </c>
      <c r="F89" s="61">
        <v>191.18</v>
      </c>
      <c r="G89" s="61">
        <v>176.19</v>
      </c>
      <c r="H89" s="61">
        <v>206.93</v>
      </c>
      <c r="I89" s="61">
        <v>204.01</v>
      </c>
      <c r="J89" s="61">
        <v>275.22000000000003</v>
      </c>
      <c r="K89" s="61">
        <v>553.11</v>
      </c>
      <c r="L89" s="82">
        <v>1432.94</v>
      </c>
      <c r="M89" s="42">
        <f t="shared" si="39"/>
        <v>1.5906962448699173</v>
      </c>
      <c r="O89" s="361">
        <f t="shared" si="42"/>
        <v>8.3351470032838029E-4</v>
      </c>
      <c r="P89" s="362">
        <f t="shared" si="43"/>
        <v>1.0534907711780852E-3</v>
      </c>
      <c r="Q89" s="362">
        <f t="shared" si="44"/>
        <v>3.1071347196899475E-3</v>
      </c>
      <c r="R89" s="363">
        <f t="shared" si="45"/>
        <v>6.6949157531282612E-3</v>
      </c>
      <c r="T89" s="97">
        <v>39.832000000000001</v>
      </c>
      <c r="U89" s="61">
        <v>58.51</v>
      </c>
      <c r="V89" s="61">
        <v>45.768999999999998</v>
      </c>
      <c r="W89" s="61">
        <v>51.756</v>
      </c>
      <c r="X89" s="61">
        <v>56.706000000000003</v>
      </c>
      <c r="Y89" s="61">
        <v>44.561</v>
      </c>
      <c r="Z89" s="61">
        <v>63.163000000000004</v>
      </c>
      <c r="AA89" s="61">
        <v>55.924000000000007</v>
      </c>
      <c r="AB89" s="61">
        <v>96.855999999999995</v>
      </c>
      <c r="AC89" s="61">
        <v>152.541</v>
      </c>
      <c r="AD89" s="38">
        <v>324.74400000000003</v>
      </c>
      <c r="AE89" s="42">
        <f t="shared" si="40"/>
        <v>1.1288964934017742</v>
      </c>
      <c r="AG89" s="361">
        <f t="shared" si="46"/>
        <v>9.3116454034165418E-4</v>
      </c>
      <c r="AH89" s="362">
        <f t="shared" si="47"/>
        <v>6.9014895344496872E-4</v>
      </c>
      <c r="AI89" s="362">
        <f t="shared" si="48"/>
        <v>2.0398762024980682E-3</v>
      </c>
      <c r="AJ89" s="363">
        <f t="shared" si="49"/>
        <v>3.8387054787785155E-3</v>
      </c>
      <c r="AL89" s="52">
        <f t="shared" si="41"/>
        <v>3.8237496400115201</v>
      </c>
      <c r="AM89" s="74">
        <f t="shared" si="41"/>
        <v>3.0660797568516482</v>
      </c>
      <c r="AN89" s="74">
        <f t="shared" si="41"/>
        <v>2.5520798483327756</v>
      </c>
      <c r="AO89" s="74">
        <f t="shared" si="41"/>
        <v>3.8800509783342085</v>
      </c>
      <c r="AP89" s="74">
        <f t="shared" si="41"/>
        <v>2.9661052411340099</v>
      </c>
      <c r="AQ89" s="74">
        <f t="shared" si="41"/>
        <v>2.529144673363982</v>
      </c>
      <c r="AR89" s="74">
        <f t="shared" si="41"/>
        <v>3.052384864446914</v>
      </c>
      <c r="AS89" s="74">
        <f t="shared" si="41"/>
        <v>2.7412381745992849</v>
      </c>
      <c r="AT89" s="74">
        <f t="shared" si="41"/>
        <v>3.5192209868468853</v>
      </c>
      <c r="AU89" s="74">
        <f t="shared" si="41"/>
        <v>2.7578781797472471</v>
      </c>
      <c r="AV89" s="111">
        <f t="shared" si="41"/>
        <v>2.2662777227239101</v>
      </c>
      <c r="AW89" s="42">
        <f t="shared" si="50"/>
        <v>-0.17825314425903721</v>
      </c>
    </row>
    <row r="90" spans="1:49" ht="20.100000000000001" customHeight="1">
      <c r="A90" s="88" t="s">
        <v>178</v>
      </c>
      <c r="B90" s="90">
        <v>854.6099999999999</v>
      </c>
      <c r="C90" s="61">
        <v>1475.49</v>
      </c>
      <c r="D90" s="61">
        <v>673.64</v>
      </c>
      <c r="E90" s="61">
        <v>975.69</v>
      </c>
      <c r="F90" s="61">
        <v>771.58999999999992</v>
      </c>
      <c r="G90" s="61">
        <v>790.56000000000006</v>
      </c>
      <c r="H90" s="61">
        <v>727.93999999999994</v>
      </c>
      <c r="I90" s="61">
        <v>885.32999999999993</v>
      </c>
      <c r="J90" s="61">
        <v>653.25</v>
      </c>
      <c r="K90" s="61">
        <v>483.09999999999997</v>
      </c>
      <c r="L90" s="82">
        <v>348.65999999999997</v>
      </c>
      <c r="M90" s="42">
        <f t="shared" si="39"/>
        <v>-0.27828606913682469</v>
      </c>
      <c r="O90" s="361">
        <f t="shared" si="42"/>
        <v>6.8381491604841806E-3</v>
      </c>
      <c r="P90" s="362">
        <f t="shared" si="43"/>
        <v>4.7269860041009547E-3</v>
      </c>
      <c r="Q90" s="362">
        <f t="shared" si="44"/>
        <v>2.7138485709573387E-3</v>
      </c>
      <c r="R90" s="363">
        <f t="shared" si="45"/>
        <v>1.6289930677388441E-3</v>
      </c>
      <c r="T90" s="97">
        <v>405.548</v>
      </c>
      <c r="U90" s="61">
        <v>649.69299999999998</v>
      </c>
      <c r="V90" s="61">
        <v>461.43399999999997</v>
      </c>
      <c r="W90" s="61">
        <v>493.39100000000002</v>
      </c>
      <c r="X90" s="61">
        <v>453.28700000000003</v>
      </c>
      <c r="Y90" s="61">
        <v>436.30100000000004</v>
      </c>
      <c r="Z90" s="61">
        <v>671.47299999999996</v>
      </c>
      <c r="AA90" s="61">
        <v>468.52699999999999</v>
      </c>
      <c r="AB90" s="61">
        <v>362.92900000000003</v>
      </c>
      <c r="AC90" s="61">
        <v>318.142</v>
      </c>
      <c r="AD90" s="38">
        <v>253.94</v>
      </c>
      <c r="AE90" s="42">
        <f t="shared" si="40"/>
        <v>-0.20180296848577051</v>
      </c>
      <c r="AG90" s="361">
        <f t="shared" si="46"/>
        <v>9.480616514522925E-3</v>
      </c>
      <c r="AH90" s="362">
        <f t="shared" si="47"/>
        <v>6.757314210565143E-3</v>
      </c>
      <c r="AI90" s="362">
        <f t="shared" si="48"/>
        <v>4.2543991111579213E-3</v>
      </c>
      <c r="AJ90" s="363">
        <f t="shared" si="49"/>
        <v>3.0017517468560345E-3</v>
      </c>
      <c r="AL90" s="52">
        <f t="shared" si="41"/>
        <v>4.7454160377248105</v>
      </c>
      <c r="AM90" s="74">
        <f t="shared" si="41"/>
        <v>4.4032355353136925</v>
      </c>
      <c r="AN90" s="74">
        <f t="shared" si="41"/>
        <v>6.8498604595926604</v>
      </c>
      <c r="AO90" s="74">
        <f t="shared" si="41"/>
        <v>5.0568418247599132</v>
      </c>
      <c r="AP90" s="74">
        <f t="shared" si="41"/>
        <v>5.8747132544486069</v>
      </c>
      <c r="AQ90" s="74">
        <f t="shared" si="41"/>
        <v>5.51888534709573</v>
      </c>
      <c r="AR90" s="74">
        <f t="shared" si="41"/>
        <v>9.2242904634997398</v>
      </c>
      <c r="AS90" s="74">
        <f t="shared" si="41"/>
        <v>5.2921170636937642</v>
      </c>
      <c r="AT90" s="74">
        <f t="shared" si="41"/>
        <v>5.5557443551473407</v>
      </c>
      <c r="AU90" s="74">
        <f t="shared" si="41"/>
        <v>6.5854274477333883</v>
      </c>
      <c r="AV90" s="111">
        <f t="shared" si="41"/>
        <v>7.2833132564676193</v>
      </c>
      <c r="AW90" s="42">
        <f t="shared" si="50"/>
        <v>0.10597426124168045</v>
      </c>
    </row>
    <row r="91" spans="1:49" ht="20.100000000000001" customHeight="1">
      <c r="A91" s="88" t="s">
        <v>175</v>
      </c>
      <c r="B91" s="90">
        <v>153.89999999999998</v>
      </c>
      <c r="C91" s="61">
        <v>246.82</v>
      </c>
      <c r="D91" s="61">
        <v>81.240000000000009</v>
      </c>
      <c r="E91" s="61">
        <v>191.38</v>
      </c>
      <c r="F91" s="61">
        <v>198</v>
      </c>
      <c r="G91" s="61">
        <v>365.59999999999997</v>
      </c>
      <c r="H91" s="61">
        <v>262.77</v>
      </c>
      <c r="I91" s="61">
        <v>636.66999999999996</v>
      </c>
      <c r="J91" s="61">
        <v>366.83000000000004</v>
      </c>
      <c r="K91" s="61">
        <v>434.04999999999995</v>
      </c>
      <c r="L91" s="82">
        <v>472.87</v>
      </c>
      <c r="M91" s="42">
        <f t="shared" si="39"/>
        <v>8.9436700840917066E-2</v>
      </c>
      <c r="O91" s="361">
        <f t="shared" si="42"/>
        <v>1.2314285531394617E-3</v>
      </c>
      <c r="P91" s="362">
        <f t="shared" si="43"/>
        <v>2.186027731101129E-3</v>
      </c>
      <c r="Q91" s="362">
        <f t="shared" si="44"/>
        <v>2.438306711289656E-3</v>
      </c>
      <c r="R91" s="363">
        <f t="shared" si="45"/>
        <v>2.2093212641016097E-3</v>
      </c>
      <c r="T91" s="97">
        <v>65.748000000000005</v>
      </c>
      <c r="U91" s="61">
        <v>104.79</v>
      </c>
      <c r="V91" s="61">
        <v>39.234999999999999</v>
      </c>
      <c r="W91" s="61">
        <v>84.937000000000012</v>
      </c>
      <c r="X91" s="61">
        <v>75.175999999999988</v>
      </c>
      <c r="Y91" s="61">
        <v>140.893</v>
      </c>
      <c r="Z91" s="61">
        <v>110.89099999999999</v>
      </c>
      <c r="AA91" s="61">
        <v>264.26</v>
      </c>
      <c r="AB91" s="61">
        <v>153.02000000000001</v>
      </c>
      <c r="AC91" s="61">
        <v>180.619</v>
      </c>
      <c r="AD91" s="38">
        <v>176.357</v>
      </c>
      <c r="AE91" s="42">
        <f t="shared" si="40"/>
        <v>-2.3596631583609699E-2</v>
      </c>
      <c r="AG91" s="361">
        <f t="shared" si="46"/>
        <v>1.5370105994773819E-3</v>
      </c>
      <c r="AH91" s="362">
        <f t="shared" si="47"/>
        <v>2.1821134287318953E-3</v>
      </c>
      <c r="AI91" s="362">
        <f t="shared" si="48"/>
        <v>2.4153532481037796E-3</v>
      </c>
      <c r="AJ91" s="363">
        <f t="shared" si="49"/>
        <v>2.084665404506142E-3</v>
      </c>
      <c r="AL91" s="52">
        <f t="shared" si="41"/>
        <v>4.272124756335284</v>
      </c>
      <c r="AM91" s="74">
        <f t="shared" si="41"/>
        <v>4.2456040839478169</v>
      </c>
      <c r="AN91" s="74">
        <f t="shared" si="41"/>
        <v>4.8295174790743474</v>
      </c>
      <c r="AO91" s="74">
        <f t="shared" si="41"/>
        <v>4.4381335562754733</v>
      </c>
      <c r="AP91" s="74">
        <f t="shared" si="41"/>
        <v>3.7967676767676761</v>
      </c>
      <c r="AQ91" s="74">
        <f t="shared" si="41"/>
        <v>3.8537472647702407</v>
      </c>
      <c r="AR91" s="74">
        <f t="shared" si="41"/>
        <v>4.2200783955550483</v>
      </c>
      <c r="AS91" s="74">
        <f t="shared" si="41"/>
        <v>4.1506588970738374</v>
      </c>
      <c r="AT91" s="74">
        <f t="shared" si="41"/>
        <v>4.171414551699697</v>
      </c>
      <c r="AU91" s="74">
        <f t="shared" si="41"/>
        <v>4.1612487040663524</v>
      </c>
      <c r="AV91" s="111">
        <f t="shared" si="41"/>
        <v>3.7295028231860767</v>
      </c>
      <c r="AW91" s="42">
        <f t="shared" si="50"/>
        <v>-0.10375392378215118</v>
      </c>
    </row>
    <row r="92" spans="1:49" ht="20.100000000000001" customHeight="1">
      <c r="A92" s="88" t="s">
        <v>166</v>
      </c>
      <c r="B92" s="90">
        <v>17.759999999999998</v>
      </c>
      <c r="C92" s="61">
        <v>2.9</v>
      </c>
      <c r="D92" s="61">
        <v>132.94999999999999</v>
      </c>
      <c r="E92" s="61">
        <v>20.3</v>
      </c>
      <c r="F92" s="61">
        <v>147.85000000000002</v>
      </c>
      <c r="G92" s="61">
        <v>147.52000000000001</v>
      </c>
      <c r="H92" s="61">
        <v>159.94</v>
      </c>
      <c r="I92" s="61">
        <v>179.92</v>
      </c>
      <c r="J92" s="61">
        <v>264.64</v>
      </c>
      <c r="K92" s="61">
        <v>151.24</v>
      </c>
      <c r="L92" s="82">
        <v>220.29</v>
      </c>
      <c r="M92" s="42">
        <f t="shared" si="39"/>
        <v>0.45655911134620458</v>
      </c>
      <c r="O92" s="361">
        <f t="shared" si="42"/>
        <v>1.4210637494318934E-4</v>
      </c>
      <c r="P92" s="362">
        <f t="shared" si="43"/>
        <v>8.8206458121454763E-4</v>
      </c>
      <c r="Q92" s="362">
        <f t="shared" si="44"/>
        <v>8.4960144456962933E-4</v>
      </c>
      <c r="R92" s="363">
        <f t="shared" si="45"/>
        <v>1.0292287124768829E-3</v>
      </c>
      <c r="T92" s="97">
        <v>6.5</v>
      </c>
      <c r="U92" s="61">
        <v>1.052</v>
      </c>
      <c r="V92" s="61">
        <v>34.599000000000004</v>
      </c>
      <c r="W92" s="61">
        <v>26.460999999999999</v>
      </c>
      <c r="X92" s="61">
        <v>62.528000000000006</v>
      </c>
      <c r="Y92" s="61">
        <v>67.251999999999995</v>
      </c>
      <c r="Z92" s="61">
        <v>116.93600000000001</v>
      </c>
      <c r="AA92" s="61">
        <v>94.247</v>
      </c>
      <c r="AB92" s="61">
        <v>140.13999999999999</v>
      </c>
      <c r="AC92" s="61">
        <v>107.53100000000001</v>
      </c>
      <c r="AD92" s="38">
        <v>151.5</v>
      </c>
      <c r="AE92" s="42">
        <f t="shared" si="40"/>
        <v>0.40889603928169543</v>
      </c>
      <c r="AG92" s="361">
        <f t="shared" si="46"/>
        <v>1.519524380453091E-4</v>
      </c>
      <c r="AH92" s="362">
        <f t="shared" si="47"/>
        <v>1.0415811453306934E-3</v>
      </c>
      <c r="AI92" s="362">
        <f t="shared" si="48"/>
        <v>1.4379735804198202E-3</v>
      </c>
      <c r="AJ92" s="363">
        <f t="shared" si="49"/>
        <v>1.7908379524639256E-3</v>
      </c>
      <c r="AL92" s="52">
        <f t="shared" si="41"/>
        <v>3.6599099099099104</v>
      </c>
      <c r="AM92" s="74">
        <f t="shared" si="41"/>
        <v>3.6275862068965519</v>
      </c>
      <c r="AN92" s="74">
        <f t="shared" si="41"/>
        <v>2.6024069198946975</v>
      </c>
      <c r="AO92" s="74">
        <f t="shared" si="41"/>
        <v>13.034975369458126</v>
      </c>
      <c r="AP92" s="74">
        <f t="shared" si="41"/>
        <v>4.2291511667230299</v>
      </c>
      <c r="AQ92" s="74">
        <f t="shared" si="41"/>
        <v>4.5588394793926241</v>
      </c>
      <c r="AR92" s="74">
        <f t="shared" si="41"/>
        <v>7.3112417156433676</v>
      </c>
      <c r="AS92" s="74">
        <f t="shared" si="41"/>
        <v>5.2382725655847047</v>
      </c>
      <c r="AT92" s="74">
        <f t="shared" si="41"/>
        <v>5.2954957678355496</v>
      </c>
      <c r="AU92" s="74">
        <f t="shared" si="41"/>
        <v>7.1099576831526043</v>
      </c>
      <c r="AV92" s="111">
        <f t="shared" si="41"/>
        <v>6.8772981070407191</v>
      </c>
      <c r="AW92" s="42">
        <f t="shared" si="50"/>
        <v>-3.2723060597559334E-2</v>
      </c>
    </row>
    <row r="93" spans="1:49" ht="20.100000000000001" customHeight="1">
      <c r="A93" s="88" t="s">
        <v>189</v>
      </c>
      <c r="B93" s="90">
        <v>73.98</v>
      </c>
      <c r="C93" s="61">
        <v>47.85</v>
      </c>
      <c r="D93" s="61">
        <v>44.6</v>
      </c>
      <c r="E93" s="61">
        <v>100.11000000000001</v>
      </c>
      <c r="F93" s="61">
        <v>160.79000000000002</v>
      </c>
      <c r="G93" s="61">
        <v>46.169999999999995</v>
      </c>
      <c r="H93" s="61">
        <v>89.53</v>
      </c>
      <c r="I93" s="61">
        <v>178.95000000000002</v>
      </c>
      <c r="J93" s="61">
        <v>275.87</v>
      </c>
      <c r="K93" s="61">
        <v>180.33999999999997</v>
      </c>
      <c r="L93" s="82">
        <v>77.27</v>
      </c>
      <c r="M93" s="42">
        <f t="shared" si="39"/>
        <v>-0.57153155151380719</v>
      </c>
      <c r="O93" s="361">
        <f t="shared" si="42"/>
        <v>5.9194986589510977E-4</v>
      </c>
      <c r="P93" s="362">
        <f t="shared" si="43"/>
        <v>2.7606373179687944E-4</v>
      </c>
      <c r="Q93" s="362">
        <f t="shared" si="44"/>
        <v>1.0130727619259913E-3</v>
      </c>
      <c r="R93" s="363">
        <f t="shared" si="45"/>
        <v>3.6101730724539806E-4</v>
      </c>
      <c r="T93" s="97">
        <v>42.069000000000003</v>
      </c>
      <c r="U93" s="61">
        <v>20.976000000000003</v>
      </c>
      <c r="V93" s="61">
        <v>37.798000000000002</v>
      </c>
      <c r="W93" s="61">
        <v>57.44</v>
      </c>
      <c r="X93" s="61">
        <v>108.786</v>
      </c>
      <c r="Y93" s="61">
        <v>46.91</v>
      </c>
      <c r="Z93" s="61">
        <v>69.691999999999993</v>
      </c>
      <c r="AA93" s="61">
        <v>94.161000000000001</v>
      </c>
      <c r="AB93" s="61">
        <v>118.20400000000001</v>
      </c>
      <c r="AC93" s="61">
        <v>98.25200000000001</v>
      </c>
      <c r="AD93" s="38">
        <v>133.96</v>
      </c>
      <c r="AE93" s="42">
        <f t="shared" si="40"/>
        <v>0.36343280543907497</v>
      </c>
      <c r="AG93" s="361">
        <f t="shared" si="46"/>
        <v>9.8345955632740136E-4</v>
      </c>
      <c r="AH93" s="362">
        <f t="shared" si="47"/>
        <v>7.2652964264948003E-4</v>
      </c>
      <c r="AI93" s="362">
        <f t="shared" si="48"/>
        <v>1.3138888341353487E-3</v>
      </c>
      <c r="AJ93" s="363">
        <f t="shared" si="49"/>
        <v>1.5835026542050659E-3</v>
      </c>
      <c r="AL93" s="52">
        <f t="shared" si="41"/>
        <v>5.6865369018653684</v>
      </c>
      <c r="AM93" s="74">
        <f t="shared" si="41"/>
        <v>4.3836990595611294</v>
      </c>
      <c r="AN93" s="74">
        <f t="shared" si="41"/>
        <v>8.4748878923766817</v>
      </c>
      <c r="AO93" s="74">
        <f t="shared" si="41"/>
        <v>5.7376885426031352</v>
      </c>
      <c r="AP93" s="74">
        <f t="shared" si="41"/>
        <v>6.7657192611480808</v>
      </c>
      <c r="AQ93" s="74">
        <f t="shared" si="41"/>
        <v>10.160277236300628</v>
      </c>
      <c r="AR93" s="74">
        <f t="shared" si="41"/>
        <v>7.7842064112587952</v>
      </c>
      <c r="AS93" s="74">
        <f t="shared" si="41"/>
        <v>5.2618608549874253</v>
      </c>
      <c r="AT93" s="74">
        <f t="shared" si="41"/>
        <v>4.2847718128103818</v>
      </c>
      <c r="AU93" s="74">
        <f t="shared" si="41"/>
        <v>5.4481534878562732</v>
      </c>
      <c r="AV93" s="111">
        <f t="shared" si="41"/>
        <v>17.336611880419312</v>
      </c>
      <c r="AW93" s="42">
        <f t="shared" si="50"/>
        <v>2.1821078314078264</v>
      </c>
    </row>
    <row r="94" spans="1:49" ht="20.100000000000001" customHeight="1">
      <c r="A94" s="88" t="s">
        <v>171</v>
      </c>
      <c r="B94" s="90">
        <v>1764.48</v>
      </c>
      <c r="C94" s="61">
        <v>1517.25</v>
      </c>
      <c r="D94" s="61">
        <v>1924.3500000000001</v>
      </c>
      <c r="E94" s="61">
        <v>3034.3</v>
      </c>
      <c r="F94" s="61">
        <v>2260.29</v>
      </c>
      <c r="G94" s="61">
        <v>971.6</v>
      </c>
      <c r="H94" s="61">
        <v>1176.1399999999999</v>
      </c>
      <c r="I94" s="61">
        <v>876.42000000000007</v>
      </c>
      <c r="J94" s="61">
        <v>1476.97</v>
      </c>
      <c r="K94" s="61">
        <v>1124.42</v>
      </c>
      <c r="L94" s="82">
        <v>697.19999999999993</v>
      </c>
      <c r="M94" s="42">
        <f t="shared" si="39"/>
        <v>-0.37994699489514605</v>
      </c>
      <c r="O94" s="361">
        <f t="shared" si="42"/>
        <v>1.4118460386247679E-2</v>
      </c>
      <c r="P94" s="362">
        <f t="shared" si="43"/>
        <v>5.8094763225871367E-3</v>
      </c>
      <c r="Q94" s="362">
        <f t="shared" si="44"/>
        <v>6.3165092323656611E-3</v>
      </c>
      <c r="R94" s="363">
        <f t="shared" si="45"/>
        <v>3.2574254770479038E-3</v>
      </c>
      <c r="T94" s="97">
        <v>443.32500000000005</v>
      </c>
      <c r="U94" s="61">
        <v>342.60400000000004</v>
      </c>
      <c r="V94" s="61">
        <v>310.97899999999998</v>
      </c>
      <c r="W94" s="61">
        <v>339.85699999999997</v>
      </c>
      <c r="X94" s="61">
        <v>237.905</v>
      </c>
      <c r="Y94" s="61">
        <v>230.489</v>
      </c>
      <c r="Z94" s="61">
        <v>202.303</v>
      </c>
      <c r="AA94" s="61">
        <v>201.66200000000001</v>
      </c>
      <c r="AB94" s="61">
        <v>240.03300000000002</v>
      </c>
      <c r="AC94" s="61">
        <v>215.041</v>
      </c>
      <c r="AD94" s="38">
        <v>124.90900000000001</v>
      </c>
      <c r="AE94" s="42">
        <f t="shared" si="40"/>
        <v>-0.41913867588041348</v>
      </c>
      <c r="AG94" s="361">
        <f t="shared" si="46"/>
        <v>1.0363740707144102E-2</v>
      </c>
      <c r="AH94" s="362">
        <f t="shared" si="47"/>
        <v>3.5697525219491799E-3</v>
      </c>
      <c r="AI94" s="362">
        <f t="shared" si="48"/>
        <v>2.8756663353550005E-3</v>
      </c>
      <c r="AJ94" s="363">
        <f t="shared" si="49"/>
        <v>1.4765133848469736E-3</v>
      </c>
      <c r="AL94" s="52">
        <f t="shared" si="41"/>
        <v>2.5124965995647446</v>
      </c>
      <c r="AM94" s="74">
        <f t="shared" si="41"/>
        <v>2.2580589883012032</v>
      </c>
      <c r="AN94" s="74">
        <f t="shared" si="41"/>
        <v>1.6160209941019044</v>
      </c>
      <c r="AO94" s="74">
        <f t="shared" si="41"/>
        <v>1.1200507530567181</v>
      </c>
      <c r="AP94" s="74">
        <f t="shared" si="41"/>
        <v>1.0525419304602508</v>
      </c>
      <c r="AQ94" s="74">
        <f t="shared" si="41"/>
        <v>2.3722622478386168</v>
      </c>
      <c r="AR94" s="74">
        <f t="shared" si="41"/>
        <v>1.720058836533066</v>
      </c>
      <c r="AS94" s="74">
        <f t="shared" si="41"/>
        <v>2.300974418657721</v>
      </c>
      <c r="AT94" s="74">
        <f t="shared" si="41"/>
        <v>1.6251718044374632</v>
      </c>
      <c r="AU94" s="74">
        <f t="shared" si="41"/>
        <v>1.9124615357250849</v>
      </c>
      <c r="AV94" s="111">
        <f t="shared" si="41"/>
        <v>1.7915806081468735</v>
      </c>
      <c r="AW94" s="42">
        <f t="shared" si="50"/>
        <v>-6.3206984987743048E-2</v>
      </c>
    </row>
    <row r="95" spans="1:49" ht="20.100000000000001" customHeight="1">
      <c r="A95" s="88" t="s">
        <v>191</v>
      </c>
      <c r="B95" s="90">
        <v>67.069999999999993</v>
      </c>
      <c r="C95" s="61">
        <v>64.75</v>
      </c>
      <c r="D95" s="61">
        <v>73.17</v>
      </c>
      <c r="E95" s="61">
        <v>200.52</v>
      </c>
      <c r="F95" s="61">
        <v>30.27</v>
      </c>
      <c r="G95" s="61">
        <v>150.07999999999998</v>
      </c>
      <c r="H95" s="61">
        <v>110.07</v>
      </c>
      <c r="I95" s="61">
        <v>553.99</v>
      </c>
      <c r="J95" s="61">
        <v>254.56</v>
      </c>
      <c r="K95" s="61">
        <v>205.99</v>
      </c>
      <c r="L95" s="82">
        <v>136.13</v>
      </c>
      <c r="M95" s="42">
        <f t="shared" si="39"/>
        <v>-0.33914267682897231</v>
      </c>
      <c r="O95" s="361">
        <f t="shared" si="42"/>
        <v>5.3665960402250615E-4</v>
      </c>
      <c r="P95" s="362">
        <f t="shared" si="43"/>
        <v>8.973715587627392E-4</v>
      </c>
      <c r="Q95" s="362">
        <f t="shared" si="44"/>
        <v>1.1571634591834034E-3</v>
      </c>
      <c r="R95" s="363">
        <f t="shared" si="45"/>
        <v>6.3602026705469189E-4</v>
      </c>
      <c r="T95" s="97">
        <v>26.851999999999997</v>
      </c>
      <c r="U95" s="61">
        <v>49.908000000000001</v>
      </c>
      <c r="V95" s="61">
        <v>31.526</v>
      </c>
      <c r="W95" s="61">
        <v>67.463999999999999</v>
      </c>
      <c r="X95" s="61">
        <v>22.173999999999999</v>
      </c>
      <c r="Y95" s="61">
        <v>61.762999999999998</v>
      </c>
      <c r="Z95" s="61">
        <v>48.672000000000004</v>
      </c>
      <c r="AA95" s="61">
        <v>289.74900000000002</v>
      </c>
      <c r="AB95" s="61">
        <v>135.328</v>
      </c>
      <c r="AC95" s="61">
        <v>176.071</v>
      </c>
      <c r="AD95" s="38">
        <v>114.42699999999999</v>
      </c>
      <c r="AE95" s="42">
        <f t="shared" si="40"/>
        <v>-0.35010876294222221</v>
      </c>
      <c r="AG95" s="361">
        <f t="shared" si="46"/>
        <v>6.2772721021425216E-4</v>
      </c>
      <c r="AH95" s="362">
        <f t="shared" si="47"/>
        <v>9.5656896864122439E-4</v>
      </c>
      <c r="AI95" s="362">
        <f t="shared" si="48"/>
        <v>2.3545344717160461E-3</v>
      </c>
      <c r="AJ95" s="363">
        <f t="shared" si="49"/>
        <v>1.3526086758190732E-3</v>
      </c>
      <c r="AL95" s="52">
        <f t="shared" si="41"/>
        <v>4.0035783509765919</v>
      </c>
      <c r="AM95" s="74">
        <f t="shared" si="41"/>
        <v>7.707799227799228</v>
      </c>
      <c r="AN95" s="74">
        <f t="shared" ref="AN95:AV100" si="51">(V95/D95)*10</f>
        <v>4.3085964192975261</v>
      </c>
      <c r="AO95" s="74">
        <f t="shared" si="51"/>
        <v>3.3644524236983839</v>
      </c>
      <c r="AP95" s="74">
        <f t="shared" si="51"/>
        <v>7.325404691113313</v>
      </c>
      <c r="AQ95" s="74">
        <f t="shared" si="51"/>
        <v>4.1153384861407254</v>
      </c>
      <c r="AR95" s="74">
        <f t="shared" si="51"/>
        <v>4.4219133278822573</v>
      </c>
      <c r="AS95" s="74">
        <f t="shared" si="51"/>
        <v>5.2302207621076189</v>
      </c>
      <c r="AT95" s="74">
        <f t="shared" si="51"/>
        <v>5.3161533626649904</v>
      </c>
      <c r="AU95" s="74">
        <f t="shared" si="51"/>
        <v>8.5475508519831056</v>
      </c>
      <c r="AV95" s="111">
        <f t="shared" si="51"/>
        <v>8.4057151252479247</v>
      </c>
      <c r="AW95" s="42">
        <f t="shared" si="50"/>
        <v>-1.6593727161304195E-2</v>
      </c>
    </row>
    <row r="96" spans="1:49" ht="20.100000000000001" customHeight="1">
      <c r="A96" s="88" t="s">
        <v>185</v>
      </c>
      <c r="B96" s="90">
        <v>15.82</v>
      </c>
      <c r="C96" s="61">
        <v>15.009999999999998</v>
      </c>
      <c r="D96" s="61">
        <v>30.479999999999997</v>
      </c>
      <c r="E96" s="61">
        <v>38.549999999999997</v>
      </c>
      <c r="F96" s="61">
        <v>63.75</v>
      </c>
      <c r="G96" s="61">
        <v>117</v>
      </c>
      <c r="H96" s="61">
        <v>76.209999999999994</v>
      </c>
      <c r="I96" s="61">
        <v>119.67999999999999</v>
      </c>
      <c r="J96" s="61">
        <v>132.47999999999999</v>
      </c>
      <c r="K96" s="61">
        <v>131.97</v>
      </c>
      <c r="L96" s="82">
        <v>137.64000000000001</v>
      </c>
      <c r="M96" s="42">
        <f t="shared" si="39"/>
        <v>4.2964310070470683E-2</v>
      </c>
      <c r="O96" s="361">
        <f t="shared" si="42"/>
        <v>1.2658349389646712E-4</v>
      </c>
      <c r="P96" s="362">
        <f t="shared" si="43"/>
        <v>6.9957670825719946E-4</v>
      </c>
      <c r="Q96" s="362">
        <f t="shared" si="44"/>
        <v>7.4135085056766708E-4</v>
      </c>
      <c r="R96" s="363">
        <f t="shared" si="45"/>
        <v>6.4307521896281349E-4</v>
      </c>
      <c r="T96" s="97">
        <v>13.36</v>
      </c>
      <c r="U96" s="61">
        <v>12.748999999999999</v>
      </c>
      <c r="V96" s="61">
        <v>22.922999999999998</v>
      </c>
      <c r="W96" s="61">
        <v>33.914999999999999</v>
      </c>
      <c r="X96" s="61">
        <v>38.250999999999998</v>
      </c>
      <c r="Y96" s="61">
        <v>57.489999999999995</v>
      </c>
      <c r="Z96" s="61">
        <v>34.777000000000001</v>
      </c>
      <c r="AA96" s="61">
        <v>57.823999999999998</v>
      </c>
      <c r="AB96" s="61">
        <v>61.879000000000005</v>
      </c>
      <c r="AC96" s="61">
        <v>80.977000000000004</v>
      </c>
      <c r="AD96" s="38">
        <v>97.935999999999993</v>
      </c>
      <c r="AE96" s="42">
        <f t="shared" si="40"/>
        <v>0.20942983810217702</v>
      </c>
      <c r="AG96" s="361">
        <f t="shared" si="46"/>
        <v>3.1232070342851221E-4</v>
      </c>
      <c r="AH96" s="362">
        <f t="shared" si="47"/>
        <v>8.9038987755102556E-4</v>
      </c>
      <c r="AI96" s="362">
        <f t="shared" si="48"/>
        <v>1.0828764414136927E-3</v>
      </c>
      <c r="AJ96" s="363">
        <f t="shared" si="49"/>
        <v>1.1576733050330495E-3</v>
      </c>
      <c r="AL96" s="52">
        <f t="shared" ref="AL96:AM100" si="52">(T96/B96)*10</f>
        <v>8.4450063211125155</v>
      </c>
      <c r="AM96" s="74">
        <f t="shared" si="52"/>
        <v>8.4936708860759502</v>
      </c>
      <c r="AN96" s="74">
        <f t="shared" si="51"/>
        <v>7.5206692913385833</v>
      </c>
      <c r="AO96" s="74">
        <f t="shared" si="51"/>
        <v>8.7976653696498062</v>
      </c>
      <c r="AP96" s="74">
        <f t="shared" si="51"/>
        <v>6.0001568627450972</v>
      </c>
      <c r="AQ96" s="74">
        <f t="shared" si="51"/>
        <v>4.9136752136752131</v>
      </c>
      <c r="AR96" s="74">
        <f t="shared" si="51"/>
        <v>4.5633119013252861</v>
      </c>
      <c r="AS96" s="74">
        <f t="shared" si="51"/>
        <v>4.8315508021390379</v>
      </c>
      <c r="AT96" s="74">
        <f t="shared" si="51"/>
        <v>4.6708182367149762</v>
      </c>
      <c r="AU96" s="74">
        <f t="shared" si="51"/>
        <v>6.1360157611578394</v>
      </c>
      <c r="AV96" s="111">
        <f t="shared" si="51"/>
        <v>7.1153734379540818</v>
      </c>
      <c r="AW96" s="42">
        <f t="shared" si="50"/>
        <v>0.15960807711671227</v>
      </c>
    </row>
    <row r="97" spans="1:49" ht="20.100000000000001" customHeight="1">
      <c r="A97" s="88" t="s">
        <v>192</v>
      </c>
      <c r="B97" s="90">
        <v>110.25</v>
      </c>
      <c r="C97" s="61">
        <v>115.07</v>
      </c>
      <c r="D97" s="61">
        <v>146.52000000000001</v>
      </c>
      <c r="E97" s="61">
        <v>113.28999999999999</v>
      </c>
      <c r="F97" s="61">
        <v>199.35999999999999</v>
      </c>
      <c r="G97" s="61">
        <v>132.13999999999999</v>
      </c>
      <c r="H97" s="61">
        <v>439.40999999999997</v>
      </c>
      <c r="I97" s="61">
        <v>437.45000000000005</v>
      </c>
      <c r="J97" s="61">
        <v>293.34000000000003</v>
      </c>
      <c r="K97" s="61">
        <v>254.67000000000002</v>
      </c>
      <c r="L97" s="82">
        <v>287.45</v>
      </c>
      <c r="M97" s="42">
        <f t="shared" si="39"/>
        <v>0.12871559272784378</v>
      </c>
      <c r="O97" s="361">
        <f t="shared" si="42"/>
        <v>8.8216372958821107E-4</v>
      </c>
      <c r="P97" s="362">
        <f t="shared" si="43"/>
        <v>7.9010313016330191E-4</v>
      </c>
      <c r="Q97" s="362">
        <f t="shared" si="44"/>
        <v>1.4306268175651117E-3</v>
      </c>
      <c r="R97" s="363">
        <f t="shared" si="45"/>
        <v>1.3430105470129375E-3</v>
      </c>
      <c r="T97" s="97">
        <v>65.935000000000002</v>
      </c>
      <c r="U97" s="61">
        <v>87.62</v>
      </c>
      <c r="V97" s="61">
        <v>104.60599999999999</v>
      </c>
      <c r="W97" s="61">
        <v>71.507999999999996</v>
      </c>
      <c r="X97" s="61">
        <v>123.438</v>
      </c>
      <c r="Y97" s="61">
        <v>101.83099999999999</v>
      </c>
      <c r="Z97" s="61">
        <v>274.31600000000003</v>
      </c>
      <c r="AA97" s="61">
        <v>303.31</v>
      </c>
      <c r="AB97" s="61">
        <v>169.47399999999999</v>
      </c>
      <c r="AC97" s="61">
        <v>145.96800000000002</v>
      </c>
      <c r="AD97" s="38">
        <v>95.072000000000003</v>
      </c>
      <c r="AE97" s="42">
        <f t="shared" si="40"/>
        <v>-0.34867916255617676</v>
      </c>
      <c r="AG97" s="361">
        <f t="shared" si="46"/>
        <v>1.5413821542334546E-3</v>
      </c>
      <c r="AH97" s="362">
        <f t="shared" si="47"/>
        <v>1.5771315293250736E-3</v>
      </c>
      <c r="AI97" s="362">
        <f t="shared" si="48"/>
        <v>1.9519778258057707E-3</v>
      </c>
      <c r="AJ97" s="363">
        <f t="shared" si="49"/>
        <v>1.1238187842683191E-3</v>
      </c>
      <c r="AL97" s="52">
        <f t="shared" si="52"/>
        <v>5.9804988662131517</v>
      </c>
      <c r="AM97" s="74">
        <f t="shared" si="52"/>
        <v>7.6144955244633703</v>
      </c>
      <c r="AN97" s="74">
        <f t="shared" si="51"/>
        <v>7.1393666393666386</v>
      </c>
      <c r="AO97" s="74">
        <f t="shared" si="51"/>
        <v>6.3119428016594581</v>
      </c>
      <c r="AP97" s="74">
        <f t="shared" si="51"/>
        <v>6.191713483146069</v>
      </c>
      <c r="AQ97" s="74">
        <f t="shared" si="51"/>
        <v>7.7062963523535641</v>
      </c>
      <c r="AR97" s="74">
        <f t="shared" si="51"/>
        <v>6.2428256070640185</v>
      </c>
      <c r="AS97" s="74">
        <f t="shared" si="51"/>
        <v>6.9335924105612072</v>
      </c>
      <c r="AT97" s="74">
        <f t="shared" si="51"/>
        <v>5.7773914229222054</v>
      </c>
      <c r="AU97" s="74">
        <f t="shared" si="51"/>
        <v>5.7316527270585471</v>
      </c>
      <c r="AV97" s="111">
        <f t="shared" si="51"/>
        <v>3.3074273786745523</v>
      </c>
      <c r="AW97" s="42">
        <f t="shared" si="50"/>
        <v>-0.42295398270371032</v>
      </c>
    </row>
    <row r="98" spans="1:49" ht="20.100000000000001" customHeight="1">
      <c r="A98" s="88" t="s">
        <v>167</v>
      </c>
      <c r="B98" s="90">
        <v>489.81000000000006</v>
      </c>
      <c r="C98" s="61">
        <v>398.24</v>
      </c>
      <c r="D98" s="61">
        <v>841.5</v>
      </c>
      <c r="E98" s="61">
        <v>618.58000000000004</v>
      </c>
      <c r="F98" s="61">
        <v>288.63</v>
      </c>
      <c r="G98" s="61">
        <v>349.06</v>
      </c>
      <c r="H98" s="61">
        <v>663.41000000000008</v>
      </c>
      <c r="I98" s="61">
        <v>754.67</v>
      </c>
      <c r="J98" s="61">
        <v>878.29</v>
      </c>
      <c r="K98" s="61">
        <v>366.55</v>
      </c>
      <c r="L98" s="82">
        <v>374.07000000000005</v>
      </c>
      <c r="M98" s="42">
        <f t="shared" si="39"/>
        <v>2.0515618605920171E-2</v>
      </c>
      <c r="O98" s="361">
        <f t="shared" si="42"/>
        <v>3.9192074048943464E-3</v>
      </c>
      <c r="P98" s="362">
        <f t="shared" si="43"/>
        <v>2.0871303058483592E-3</v>
      </c>
      <c r="Q98" s="362">
        <f t="shared" si="44"/>
        <v>2.0591206658754141E-3</v>
      </c>
      <c r="R98" s="363">
        <f t="shared" si="45"/>
        <v>1.747712490245711E-3</v>
      </c>
      <c r="T98" s="97">
        <v>119.006</v>
      </c>
      <c r="U98" s="61">
        <v>108.30600000000001</v>
      </c>
      <c r="V98" s="61">
        <v>160.47000000000003</v>
      </c>
      <c r="W98" s="61">
        <v>143.50299999999999</v>
      </c>
      <c r="X98" s="61">
        <v>84.024000000000001</v>
      </c>
      <c r="Y98" s="61">
        <v>103.977</v>
      </c>
      <c r="Z98" s="61">
        <v>119.971</v>
      </c>
      <c r="AA98" s="61">
        <v>132.65600000000001</v>
      </c>
      <c r="AB98" s="61">
        <v>144.917</v>
      </c>
      <c r="AC98" s="61">
        <v>98.981999999999999</v>
      </c>
      <c r="AD98" s="38">
        <v>94.337999999999994</v>
      </c>
      <c r="AE98" s="42">
        <f t="shared" si="40"/>
        <v>-4.691762138570655E-2</v>
      </c>
      <c r="AG98" s="361">
        <f t="shared" si="46"/>
        <v>2.7820387449261621E-3</v>
      </c>
      <c r="AH98" s="362">
        <f t="shared" si="47"/>
        <v>1.6103682083514175E-3</v>
      </c>
      <c r="AI98" s="362">
        <f t="shared" si="48"/>
        <v>1.3236508628871177E-3</v>
      </c>
      <c r="AJ98" s="363">
        <f t="shared" si="49"/>
        <v>1.115142381251101E-3</v>
      </c>
      <c r="AL98" s="52">
        <f t="shared" si="52"/>
        <v>2.4296359812988708</v>
      </c>
      <c r="AM98" s="74">
        <f t="shared" si="52"/>
        <v>2.7196163117717957</v>
      </c>
      <c r="AN98" s="74">
        <f t="shared" si="51"/>
        <v>1.9069518716577543</v>
      </c>
      <c r="AO98" s="74">
        <f t="shared" si="51"/>
        <v>2.3198777846034462</v>
      </c>
      <c r="AP98" s="74">
        <f t="shared" si="51"/>
        <v>2.9111318989710009</v>
      </c>
      <c r="AQ98" s="74">
        <f t="shared" si="51"/>
        <v>2.978771557898356</v>
      </c>
      <c r="AR98" s="74">
        <f t="shared" si="51"/>
        <v>1.8083990292579246</v>
      </c>
      <c r="AS98" s="74">
        <f t="shared" si="51"/>
        <v>1.7578014231385906</v>
      </c>
      <c r="AT98" s="74">
        <f t="shared" si="51"/>
        <v>1.6499903221031778</v>
      </c>
      <c r="AU98" s="74">
        <f t="shared" si="51"/>
        <v>2.7003682990042281</v>
      </c>
      <c r="AV98" s="111">
        <f t="shared" si="51"/>
        <v>2.5219343973053165</v>
      </c>
      <c r="AW98" s="42">
        <f t="shared" si="50"/>
        <v>-6.6077616806829581E-2</v>
      </c>
    </row>
    <row r="99" spans="1:49" ht="20.100000000000001" customHeight="1" thickBot="1">
      <c r="A99" s="48" t="s">
        <v>33</v>
      </c>
      <c r="B99" s="91">
        <f t="shared" ref="B99:J99" si="53">B100-SUM(B72:B98)</f>
        <v>2417.9300000000949</v>
      </c>
      <c r="C99" s="67">
        <f t="shared" si="53"/>
        <v>2743.7900000000081</v>
      </c>
      <c r="D99" s="67">
        <f t="shared" si="53"/>
        <v>3564.9599999998754</v>
      </c>
      <c r="E99" s="67">
        <f t="shared" si="53"/>
        <v>2808.7900000000081</v>
      </c>
      <c r="F99" s="67">
        <f t="shared" si="53"/>
        <v>3226.9699999999139</v>
      </c>
      <c r="G99" s="67">
        <f t="shared" si="53"/>
        <v>2480.3899999999849</v>
      </c>
      <c r="H99" s="67">
        <f t="shared" si="53"/>
        <v>2838.7200000000303</v>
      </c>
      <c r="I99" s="67">
        <f t="shared" si="53"/>
        <v>2582.2200000000303</v>
      </c>
      <c r="J99" s="67">
        <f t="shared" si="53"/>
        <v>2585.6399999999558</v>
      </c>
      <c r="K99" s="67">
        <f t="shared" ref="K99:L99" si="54">K100-SUM(K72:K98)</f>
        <v>2473.0099999998929</v>
      </c>
      <c r="L99" s="107">
        <f t="shared" si="54"/>
        <v>2300.1500000000233</v>
      </c>
      <c r="M99" s="42">
        <f t="shared" si="39"/>
        <v>-6.9898625561512939E-2</v>
      </c>
      <c r="O99" s="361">
        <f t="shared" si="42"/>
        <v>1.9347030808918881E-2</v>
      </c>
      <c r="P99" s="370">
        <f t="shared" si="43"/>
        <v>1.4830966422171491E-2</v>
      </c>
      <c r="Q99" s="370">
        <f t="shared" si="44"/>
        <v>1.3892309365479026E-2</v>
      </c>
      <c r="R99" s="363">
        <f t="shared" si="45"/>
        <v>1.0746654060573454E-2</v>
      </c>
      <c r="T99" s="97">
        <f t="shared" ref="T99:AD99" si="55">T100-SUM(T72:T98)</f>
        <v>728.10299999999552</v>
      </c>
      <c r="U99" s="61">
        <f t="shared" si="55"/>
        <v>784.96500000000378</v>
      </c>
      <c r="V99" s="61">
        <f t="shared" si="55"/>
        <v>1044.7380000000048</v>
      </c>
      <c r="W99" s="61">
        <f t="shared" si="55"/>
        <v>897.94899999999325</v>
      </c>
      <c r="X99" s="61">
        <f t="shared" si="55"/>
        <v>1157.1049999999959</v>
      </c>
      <c r="Y99" s="61">
        <f t="shared" si="55"/>
        <v>1367.9579999999914</v>
      </c>
      <c r="Z99" s="61">
        <f t="shared" si="55"/>
        <v>1133.601999999999</v>
      </c>
      <c r="AA99" s="61">
        <f t="shared" si="55"/>
        <v>1149.7080000000424</v>
      </c>
      <c r="AB99" s="61">
        <f t="shared" si="55"/>
        <v>1215.2639999999956</v>
      </c>
      <c r="AC99" s="61">
        <f t="shared" si="55"/>
        <v>1097.1149999999907</v>
      </c>
      <c r="AD99" s="38">
        <f t="shared" si="55"/>
        <v>831.22600000000966</v>
      </c>
      <c r="AE99" s="42">
        <f t="shared" si="40"/>
        <v>-0.24235289828320941</v>
      </c>
      <c r="AG99" s="361">
        <f t="shared" si="46"/>
        <v>1.7021080922785078E-2</v>
      </c>
      <c r="AH99" s="370">
        <f t="shared" si="47"/>
        <v>2.1186570814314458E-2</v>
      </c>
      <c r="AI99" s="370">
        <f t="shared" si="48"/>
        <v>1.4671326265749204E-2</v>
      </c>
      <c r="AJ99" s="363">
        <f t="shared" si="49"/>
        <v>9.8256836163352883E-3</v>
      </c>
      <c r="AL99" s="112">
        <f t="shared" si="52"/>
        <v>3.0112658348255201</v>
      </c>
      <c r="AM99" s="76">
        <f t="shared" si="52"/>
        <v>2.8608785657794562</v>
      </c>
      <c r="AN99" s="76">
        <f t="shared" si="51"/>
        <v>2.930574256092751</v>
      </c>
      <c r="AO99" s="76">
        <f t="shared" si="51"/>
        <v>3.196924654388511</v>
      </c>
      <c r="AP99" s="76">
        <f t="shared" si="51"/>
        <v>3.5857321264220827</v>
      </c>
      <c r="AQ99" s="76">
        <f t="shared" si="51"/>
        <v>5.5150923846653139</v>
      </c>
      <c r="AR99" s="76">
        <f t="shared" si="51"/>
        <v>3.9933561605230059</v>
      </c>
      <c r="AS99" s="76">
        <f t="shared" si="51"/>
        <v>4.4524014220323167</v>
      </c>
      <c r="AT99" s="76">
        <f t="shared" si="51"/>
        <v>4.7000510511904841</v>
      </c>
      <c r="AU99" s="76">
        <f t="shared" si="51"/>
        <v>4.4363548873641365</v>
      </c>
      <c r="AV99" s="113">
        <f t="shared" si="51"/>
        <v>3.6137904049735941</v>
      </c>
      <c r="AW99" s="42">
        <f t="shared" si="50"/>
        <v>-0.18541449078688782</v>
      </c>
    </row>
    <row r="100" spans="1:49" s="6" customFormat="1" ht="26.25" customHeight="1" thickBot="1">
      <c r="A100" s="58" t="s">
        <v>34</v>
      </c>
      <c r="B100" s="94">
        <v>124976.80000000008</v>
      </c>
      <c r="C100" s="95">
        <v>146252.63999999998</v>
      </c>
      <c r="D100" s="95">
        <v>152272.41999999995</v>
      </c>
      <c r="E100" s="95">
        <v>156174.73999999996</v>
      </c>
      <c r="F100" s="95">
        <v>175120.13999999996</v>
      </c>
      <c r="G100" s="95">
        <v>167243.99000000002</v>
      </c>
      <c r="H100" s="95">
        <v>169653.99000000002</v>
      </c>
      <c r="I100" s="95">
        <v>183752.46000000008</v>
      </c>
      <c r="J100" s="95">
        <v>183913.19999999998</v>
      </c>
      <c r="K100" s="95">
        <v>178012.87999999992</v>
      </c>
      <c r="L100" s="96">
        <v>214034.06000000008</v>
      </c>
      <c r="M100" s="140">
        <f t="shared" si="39"/>
        <v>0.20235153770895783</v>
      </c>
      <c r="N100"/>
      <c r="O100" s="355">
        <f>SUM(O72:O99)</f>
        <v>1.0000000000000002</v>
      </c>
      <c r="P100" s="359">
        <f t="shared" ref="P100:R100" si="56">SUM(P72:P99)</f>
        <v>0.99999999999999978</v>
      </c>
      <c r="Q100" s="359">
        <f t="shared" si="56"/>
        <v>1</v>
      </c>
      <c r="R100" s="356">
        <f t="shared" si="56"/>
        <v>0.99999999999999944</v>
      </c>
      <c r="T100" s="99">
        <v>42776.542999999998</v>
      </c>
      <c r="U100" s="69">
        <v>50703.500000000022</v>
      </c>
      <c r="V100" s="69">
        <v>54272.957000000024</v>
      </c>
      <c r="W100" s="69">
        <v>58103.452000000005</v>
      </c>
      <c r="X100" s="69">
        <v>64196.813999999969</v>
      </c>
      <c r="Y100" s="69">
        <v>64567.22099999999</v>
      </c>
      <c r="Z100" s="69">
        <v>64202.130000000005</v>
      </c>
      <c r="AA100" s="69">
        <v>73304.525000000023</v>
      </c>
      <c r="AB100" s="69">
        <v>75326.06700000001</v>
      </c>
      <c r="AC100" s="69">
        <v>74779.538</v>
      </c>
      <c r="AD100" s="85">
        <v>84597.269000000044</v>
      </c>
      <c r="AE100" s="86">
        <f t="shared" si="40"/>
        <v>0.13128900314949851</v>
      </c>
      <c r="AF100"/>
      <c r="AG100" s="355">
        <f>SUM(AG72:AG99)</f>
        <v>1</v>
      </c>
      <c r="AH100" s="359">
        <f t="shared" ref="AH100:AJ100" si="57">SUM(AH72:AH99)</f>
        <v>0.99999999999999989</v>
      </c>
      <c r="AI100" s="359">
        <f t="shared" si="57"/>
        <v>0.99999999999999978</v>
      </c>
      <c r="AJ100" s="356">
        <f t="shared" si="57"/>
        <v>1</v>
      </c>
      <c r="AL100" s="72">
        <f t="shared" si="52"/>
        <v>3.4227587040154628</v>
      </c>
      <c r="AM100" s="77">
        <f t="shared" si="52"/>
        <v>3.4668434019379086</v>
      </c>
      <c r="AN100" s="77">
        <f t="shared" si="51"/>
        <v>3.5642013832839883</v>
      </c>
      <c r="AO100" s="77">
        <f t="shared" si="51"/>
        <v>3.7204129169672395</v>
      </c>
      <c r="AP100" s="77">
        <f t="shared" si="51"/>
        <v>3.6658726974521598</v>
      </c>
      <c r="AQ100" s="77">
        <f t="shared" si="51"/>
        <v>3.8606601648286425</v>
      </c>
      <c r="AR100" s="77">
        <f t="shared" si="51"/>
        <v>3.7842982649568095</v>
      </c>
      <c r="AS100" s="77">
        <f t="shared" si="51"/>
        <v>3.9893084968767218</v>
      </c>
      <c r="AT100" s="77">
        <f t="shared" si="51"/>
        <v>4.0957401100084176</v>
      </c>
      <c r="AU100" s="77">
        <f t="shared" si="51"/>
        <v>4.2007936729072659</v>
      </c>
      <c r="AV100" s="87">
        <f t="shared" si="51"/>
        <v>3.9525143334663655</v>
      </c>
      <c r="AW100" s="86">
        <f t="shared" si="50"/>
        <v>-5.9102959767379483E-2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23" priority="15" operator="greaterThan">
      <formula>0</formula>
    </cfRule>
    <cfRule type="cellIs" dxfId="22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32:L32 B65:L65 T65:AD65 B99:L99 T99:AD9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D8FC6E1E-0C09-4C35-A8DE-178AE1265CF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8397F97A-BFF1-432B-91DD-052A4A90730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4B1CDB89-E42F-4EFA-99C3-4B29D4B0FF2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AD2572BF-407F-42CD-8D8C-BD5A01BD879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60FBB595-152B-420D-AA91-94846EAA947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D47A01FC-EA5F-4611-B66D-324A356DB01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F098DE16-F1C6-4AB1-963E-01770AFF061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CF1AB356-A789-4E14-B3BD-F86A7000910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40982C49-AAA5-4FED-AD3E-6DB66BCF44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A3F75698-9991-4308-99DF-73E7FF7CC5E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17A527A5-2AE7-4B72-AEF1-6C39D9729E0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8270E4B9-8D38-43C0-983E-A68721AA86B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72321222-F785-4A7F-B757-52E4DAE27C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37A4F450-C761-479D-BD80-17BD1AD5A98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2619-6ADD-4E67-B065-A26E85E89493}">
  <sheetPr>
    <pageSetUpPr fitToPage="1"/>
  </sheetPr>
  <dimension ref="A1:AJ111"/>
  <sheetViews>
    <sheetView showGridLines="0" workbookViewId="0"/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7" max="17" width="10.5703125" customWidth="1"/>
    <col min="18" max="18" width="1.140625" customWidth="1"/>
    <col min="19" max="22" width="9.140625" customWidth="1"/>
    <col min="33" max="33" width="10.5703125" customWidth="1"/>
    <col min="34" max="34" width="1.140625" customWidth="1"/>
    <col min="35" max="35" width="10.5703125" customWidth="1"/>
    <col min="36" max="36" width="2" customWidth="1"/>
    <col min="37" max="37" width="9.140625" customWidth="1"/>
    <col min="48" max="48" width="10.42578125" customWidth="1"/>
  </cols>
  <sheetData>
    <row r="1" spans="1:36" ht="15.75">
      <c r="A1" s="280" t="s">
        <v>103</v>
      </c>
      <c r="B1" s="208"/>
    </row>
    <row r="3" spans="1:36" ht="15.75" thickBot="1"/>
    <row r="4" spans="1:36" ht="15" customHeight="1">
      <c r="A4" s="489" t="s">
        <v>32</v>
      </c>
      <c r="B4" s="502"/>
      <c r="C4" s="502"/>
      <c r="D4" s="502"/>
      <c r="E4" s="502"/>
      <c r="F4" s="505" t="s">
        <v>19</v>
      </c>
      <c r="G4" s="506"/>
      <c r="H4" s="506"/>
      <c r="I4" s="506"/>
      <c r="J4" s="506"/>
      <c r="K4" s="506"/>
      <c r="L4" s="506"/>
      <c r="M4" s="506"/>
      <c r="N4" s="506"/>
      <c r="O4" s="506"/>
      <c r="P4" s="507"/>
      <c r="Q4" s="510" t="s">
        <v>121</v>
      </c>
      <c r="S4" s="480" t="s">
        <v>122</v>
      </c>
      <c r="T4" s="474"/>
      <c r="U4" s="474"/>
      <c r="V4" s="519"/>
    </row>
    <row r="5" spans="1:36" ht="15.75" thickBot="1">
      <c r="A5" s="503"/>
      <c r="B5" s="533"/>
      <c r="C5" s="533"/>
      <c r="D5" s="533"/>
      <c r="E5" s="533"/>
      <c r="F5" s="501" t="s">
        <v>70</v>
      </c>
      <c r="G5" s="499"/>
      <c r="H5" s="499"/>
      <c r="I5" s="499"/>
      <c r="J5" s="499"/>
      <c r="K5" s="499"/>
      <c r="L5" s="499"/>
      <c r="M5" s="499"/>
      <c r="N5" s="499"/>
      <c r="O5" s="499"/>
      <c r="P5" s="500"/>
      <c r="Q5" s="511"/>
      <c r="S5" s="520"/>
      <c r="T5" s="521"/>
      <c r="U5" s="521"/>
      <c r="V5" s="522"/>
    </row>
    <row r="6" spans="1:36" ht="23.25" customHeight="1" thickBot="1">
      <c r="A6" s="503"/>
      <c r="B6" s="533"/>
      <c r="C6" s="533"/>
      <c r="D6" s="533"/>
      <c r="E6" s="533"/>
      <c r="F6" s="28">
        <v>2010</v>
      </c>
      <c r="G6" s="201">
        <v>2011</v>
      </c>
      <c r="H6" s="201">
        <v>2012</v>
      </c>
      <c r="I6" s="201">
        <v>2013</v>
      </c>
      <c r="J6" s="201">
        <v>2014</v>
      </c>
      <c r="K6" s="201">
        <v>2015</v>
      </c>
      <c r="L6" s="201">
        <v>2016</v>
      </c>
      <c r="M6" s="201">
        <v>2017</v>
      </c>
      <c r="N6" s="201">
        <v>2018</v>
      </c>
      <c r="O6" s="201">
        <v>2019</v>
      </c>
      <c r="P6" s="301">
        <v>2020</v>
      </c>
      <c r="Q6" s="512"/>
      <c r="S6" s="298">
        <v>2010</v>
      </c>
      <c r="T6" s="360">
        <v>2015</v>
      </c>
      <c r="U6" s="408">
        <v>2019</v>
      </c>
      <c r="V6" s="302">
        <v>2020</v>
      </c>
      <c r="AJ6" s="195"/>
    </row>
    <row r="7" spans="1:36" ht="20.100000000000001" customHeight="1" thickBot="1">
      <c r="A7" s="32" t="s">
        <v>36</v>
      </c>
      <c r="B7" s="115"/>
      <c r="C7" s="115"/>
      <c r="D7" s="115"/>
      <c r="E7" s="115"/>
      <c r="F7" s="221">
        <v>134328.60999999999</v>
      </c>
      <c r="G7" s="83">
        <v>151142.20000000001</v>
      </c>
      <c r="H7" s="83">
        <v>153639.69</v>
      </c>
      <c r="I7" s="83">
        <v>136367.81</v>
      </c>
      <c r="J7" s="83">
        <v>137578.80999999994</v>
      </c>
      <c r="K7" s="83">
        <v>144019.29</v>
      </c>
      <c r="L7" s="83">
        <v>166646.43999999997</v>
      </c>
      <c r="M7" s="83">
        <v>188224.05</v>
      </c>
      <c r="N7" s="83">
        <v>177287.43</v>
      </c>
      <c r="O7" s="83">
        <v>198657.57</v>
      </c>
      <c r="P7" s="215">
        <v>219484.91999999998</v>
      </c>
      <c r="Q7" s="333">
        <f t="shared" ref="Q7:Q38" si="0">(P7-O7)/O7</f>
        <v>0.10484045485908226</v>
      </c>
      <c r="S7" s="412">
        <f>F7/$F$29</f>
        <v>0.39881224391494041</v>
      </c>
      <c r="T7" s="413">
        <f>K7/$K$29</f>
        <v>0.35055306578568907</v>
      </c>
      <c r="U7" s="413">
        <f>O7/$O$29</f>
        <v>0.36183532641175009</v>
      </c>
      <c r="V7" s="414">
        <f>P7/$P$29</f>
        <v>0.331095057420353</v>
      </c>
    </row>
    <row r="8" spans="1:36" ht="20.100000000000001" customHeight="1" thickBot="1">
      <c r="A8" s="209"/>
      <c r="B8" s="115" t="s">
        <v>37</v>
      </c>
      <c r="C8" s="115"/>
      <c r="D8" s="115"/>
      <c r="E8" s="210"/>
      <c r="F8" s="79">
        <v>23852.020000000004</v>
      </c>
      <c r="G8" s="60">
        <v>26037.68</v>
      </c>
      <c r="H8" s="60">
        <v>32869.109999999993</v>
      </c>
      <c r="I8" s="60">
        <v>30862.889999999996</v>
      </c>
      <c r="J8" s="60">
        <v>29804.409999999993</v>
      </c>
      <c r="K8" s="60">
        <v>34242.39</v>
      </c>
      <c r="L8" s="60">
        <v>42228.89</v>
      </c>
      <c r="M8" s="60">
        <v>36896.160000000003</v>
      </c>
      <c r="N8" s="60">
        <v>35758.74</v>
      </c>
      <c r="O8" s="60">
        <v>40411.46</v>
      </c>
      <c r="P8" s="36">
        <v>45604.85</v>
      </c>
      <c r="Q8" s="390">
        <f t="shared" si="0"/>
        <v>0.12851280305141163</v>
      </c>
      <c r="S8" s="415">
        <f t="shared" ref="S8:S28" si="1">F8/$F$29</f>
        <v>7.0814978418253863E-2</v>
      </c>
      <c r="T8" s="416">
        <f t="shared" ref="T8:T28" si="2">K8/$K$29</f>
        <v>8.3348381972506741E-2</v>
      </c>
      <c r="U8" s="416">
        <f t="shared" ref="U8:U28" si="3">O8/$O$29</f>
        <v>7.3605520393083351E-2</v>
      </c>
      <c r="V8" s="417">
        <f t="shared" ref="V8:V28" si="4">P8/$P$29</f>
        <v>6.8795343340201168E-2</v>
      </c>
    </row>
    <row r="9" spans="1:36" ht="20.100000000000001" customHeight="1">
      <c r="A9" s="204"/>
      <c r="B9" s="24"/>
      <c r="C9" s="392" t="s">
        <v>97</v>
      </c>
      <c r="D9" s="392"/>
      <c r="E9" s="205"/>
      <c r="F9" s="393">
        <v>18112.650000000001</v>
      </c>
      <c r="G9" s="394">
        <v>20805.650000000001</v>
      </c>
      <c r="H9" s="394">
        <v>31560.859999999997</v>
      </c>
      <c r="I9" s="394">
        <v>30742.909999999996</v>
      </c>
      <c r="J9" s="394">
        <v>28534.739999999994</v>
      </c>
      <c r="K9" s="394">
        <v>32397.71</v>
      </c>
      <c r="L9" s="394">
        <v>40742.39</v>
      </c>
      <c r="M9" s="394">
        <v>35343.700000000004</v>
      </c>
      <c r="N9" s="394">
        <v>33340.39</v>
      </c>
      <c r="O9" s="394">
        <v>37733.64</v>
      </c>
      <c r="P9" s="395">
        <v>35958.61</v>
      </c>
      <c r="Q9" s="396">
        <f t="shared" si="0"/>
        <v>-4.7041048782995726E-2</v>
      </c>
      <c r="S9" s="361">
        <f t="shared" si="1"/>
        <v>5.3775190480612786E-2</v>
      </c>
      <c r="T9" s="362">
        <f t="shared" si="2"/>
        <v>7.8858301307662845E-2</v>
      </c>
      <c r="U9" s="362">
        <f t="shared" si="3"/>
        <v>6.8728133270247238E-2</v>
      </c>
      <c r="V9" s="363">
        <f t="shared" si="4"/>
        <v>5.4243899957710444E-2</v>
      </c>
    </row>
    <row r="10" spans="1:36" ht="20.100000000000001" customHeight="1">
      <c r="A10" s="204"/>
      <c r="B10" s="24"/>
      <c r="C10" s="400" t="s">
        <v>88</v>
      </c>
      <c r="D10" s="392"/>
      <c r="E10" s="199"/>
      <c r="F10" s="43">
        <f>F11+F12</f>
        <v>5739.3700000000008</v>
      </c>
      <c r="G10" s="63">
        <f t="shared" ref="G10:P10" si="5">G11+G12</f>
        <v>5232.0299999999988</v>
      </c>
      <c r="H10" s="63">
        <f t="shared" si="5"/>
        <v>1308.2499999999998</v>
      </c>
      <c r="I10" s="63">
        <f t="shared" si="5"/>
        <v>119.98</v>
      </c>
      <c r="J10" s="63">
        <f t="shared" si="5"/>
        <v>1269.6699999999998</v>
      </c>
      <c r="K10" s="63">
        <f t="shared" si="5"/>
        <v>1844.6799999999998</v>
      </c>
      <c r="L10" s="63">
        <f t="shared" si="5"/>
        <v>1486.5</v>
      </c>
      <c r="M10" s="63">
        <f t="shared" si="5"/>
        <v>1552.46</v>
      </c>
      <c r="N10" s="63">
        <f t="shared" si="5"/>
        <v>2418.35</v>
      </c>
      <c r="O10" s="63">
        <f t="shared" si="5"/>
        <v>2677.82</v>
      </c>
      <c r="P10" s="445">
        <f t="shared" si="5"/>
        <v>9646.239999999998</v>
      </c>
      <c r="Q10" s="401">
        <f t="shared" si="0"/>
        <v>2.6022734911233756</v>
      </c>
      <c r="S10" s="364">
        <f t="shared" si="1"/>
        <v>1.7039787937641073E-2</v>
      </c>
      <c r="T10" s="365">
        <f t="shared" si="2"/>
        <v>4.4900806648438887E-3</v>
      </c>
      <c r="U10" s="365">
        <f t="shared" si="3"/>
        <v>4.877387122836108E-3</v>
      </c>
      <c r="V10" s="366">
        <f t="shared" si="4"/>
        <v>1.4551443382490722E-2</v>
      </c>
    </row>
    <row r="11" spans="1:36" ht="20.100000000000001" customHeight="1">
      <c r="A11" s="47"/>
      <c r="D11" s="24" t="s">
        <v>98</v>
      </c>
      <c r="E11" s="24"/>
      <c r="F11" s="222"/>
      <c r="G11" s="65"/>
      <c r="H11" s="65"/>
      <c r="I11" s="65"/>
      <c r="J11" s="65"/>
      <c r="K11" s="65"/>
      <c r="L11" s="65"/>
      <c r="M11" s="65">
        <v>1367.17</v>
      </c>
      <c r="N11" s="65">
        <v>2316.75</v>
      </c>
      <c r="O11" s="65">
        <v>2473.7000000000003</v>
      </c>
      <c r="P11" s="40">
        <v>9607.8599999999988</v>
      </c>
      <c r="Q11" s="396">
        <f t="shared" si="0"/>
        <v>2.8840037191251962</v>
      </c>
      <c r="S11" s="409">
        <f t="shared" si="1"/>
        <v>0</v>
      </c>
      <c r="T11" s="410">
        <f t="shared" si="2"/>
        <v>0</v>
      </c>
      <c r="U11" s="410">
        <f t="shared" si="3"/>
        <v>4.5056025146423886E-3</v>
      </c>
      <c r="V11" s="411">
        <f t="shared" si="4"/>
        <v>1.4493546793040326E-2</v>
      </c>
    </row>
    <row r="12" spans="1:36" ht="20.100000000000001" customHeight="1" thickBot="1">
      <c r="A12" s="47"/>
      <c r="D12" s="24" t="s">
        <v>99</v>
      </c>
      <c r="E12" s="24"/>
      <c r="F12" s="222">
        <v>5739.3700000000008</v>
      </c>
      <c r="G12" s="65">
        <v>5232.0299999999988</v>
      </c>
      <c r="H12" s="65">
        <v>1308.2499999999998</v>
      </c>
      <c r="I12" s="65">
        <v>119.98</v>
      </c>
      <c r="J12" s="65">
        <v>1269.6699999999998</v>
      </c>
      <c r="K12" s="65">
        <v>1844.6799999999998</v>
      </c>
      <c r="L12" s="65">
        <v>1486.5</v>
      </c>
      <c r="M12" s="65">
        <v>185.29000000000002</v>
      </c>
      <c r="N12" s="65">
        <v>101.6</v>
      </c>
      <c r="O12" s="65">
        <v>204.11999999999998</v>
      </c>
      <c r="P12" s="40">
        <v>38.379999999999995</v>
      </c>
      <c r="Q12" s="396">
        <f t="shared" si="0"/>
        <v>-0.81197334901038609</v>
      </c>
      <c r="S12" s="409">
        <f t="shared" si="1"/>
        <v>1.7039787937641073E-2</v>
      </c>
      <c r="T12" s="410">
        <f t="shared" si="2"/>
        <v>4.4900806648438887E-3</v>
      </c>
      <c r="U12" s="410">
        <f t="shared" si="3"/>
        <v>3.7178460819371957E-4</v>
      </c>
      <c r="V12" s="411">
        <f t="shared" si="4"/>
        <v>5.7896589450396624E-5</v>
      </c>
    </row>
    <row r="13" spans="1:36" ht="20.100000000000001" customHeight="1" thickBot="1">
      <c r="A13" s="47"/>
      <c r="B13" s="115" t="s">
        <v>38</v>
      </c>
      <c r="C13" s="115"/>
      <c r="D13" s="115"/>
      <c r="E13" s="115"/>
      <c r="F13" s="223">
        <v>110476.58999999998</v>
      </c>
      <c r="G13" s="156">
        <v>125104.52000000002</v>
      </c>
      <c r="H13" s="156">
        <v>120770.58000000002</v>
      </c>
      <c r="I13" s="156">
        <v>105504.92000000001</v>
      </c>
      <c r="J13" s="156">
        <v>107774.39999999997</v>
      </c>
      <c r="K13" s="156">
        <v>109776.90000000001</v>
      </c>
      <c r="L13" s="156">
        <v>124417.54999999997</v>
      </c>
      <c r="M13" s="156">
        <v>151327.88999999998</v>
      </c>
      <c r="N13" s="156">
        <v>141528.68999999997</v>
      </c>
      <c r="O13" s="156">
        <v>158246.11000000002</v>
      </c>
      <c r="P13" s="157">
        <v>173880.07</v>
      </c>
      <c r="Q13" s="390">
        <f t="shared" si="0"/>
        <v>9.8795224729378753E-2</v>
      </c>
      <c r="S13" s="415">
        <f t="shared" si="1"/>
        <v>0.32799726549668656</v>
      </c>
      <c r="T13" s="416">
        <f t="shared" si="2"/>
        <v>0.2672046838131823</v>
      </c>
      <c r="U13" s="416">
        <f t="shared" si="3"/>
        <v>0.28822980601866677</v>
      </c>
      <c r="V13" s="417">
        <f t="shared" si="4"/>
        <v>0.26229971408015185</v>
      </c>
    </row>
    <row r="14" spans="1:36" ht="20.100000000000001" customHeight="1">
      <c r="A14" s="47"/>
      <c r="B14" s="24"/>
      <c r="C14" t="s">
        <v>97</v>
      </c>
      <c r="D14" s="392"/>
      <c r="F14" s="81">
        <v>89453.559999999983</v>
      </c>
      <c r="G14" s="61">
        <v>99321.760000000009</v>
      </c>
      <c r="H14" s="61">
        <v>91086.670000000013</v>
      </c>
      <c r="I14" s="61">
        <v>97412.23000000001</v>
      </c>
      <c r="J14" s="61">
        <v>97148.52999999997</v>
      </c>
      <c r="K14" s="61">
        <v>102104.53000000001</v>
      </c>
      <c r="L14" s="61">
        <v>118119.62999999998</v>
      </c>
      <c r="M14" s="61">
        <v>125460.98999999999</v>
      </c>
      <c r="N14" s="61">
        <v>116012.74999999999</v>
      </c>
      <c r="O14" s="61">
        <v>131518.99000000002</v>
      </c>
      <c r="P14" s="38">
        <v>123262.31999999999</v>
      </c>
      <c r="Q14" s="396">
        <f t="shared" si="0"/>
        <v>-6.2779299019860374E-2</v>
      </c>
      <c r="S14" s="361">
        <f t="shared" si="1"/>
        <v>0.26558136043974367</v>
      </c>
      <c r="T14" s="362">
        <f t="shared" si="2"/>
        <v>0.24852959643188677</v>
      </c>
      <c r="U14" s="362">
        <f t="shared" si="3"/>
        <v>0.23954897201246197</v>
      </c>
      <c r="V14" s="363">
        <f t="shared" si="4"/>
        <v>0.18594236414130833</v>
      </c>
    </row>
    <row r="15" spans="1:36" ht="20.100000000000001" customHeight="1">
      <c r="A15" s="47"/>
      <c r="B15" s="24"/>
      <c r="C15" s="400" t="s">
        <v>88</v>
      </c>
      <c r="D15" s="392"/>
      <c r="E15" s="400"/>
      <c r="F15" s="43">
        <f>F16+F17</f>
        <v>21023.03</v>
      </c>
      <c r="G15" s="63">
        <f t="shared" ref="G15:P15" si="6">G16+G17</f>
        <v>25782.760000000002</v>
      </c>
      <c r="H15" s="63">
        <f t="shared" si="6"/>
        <v>29683.91</v>
      </c>
      <c r="I15" s="63">
        <f t="shared" si="6"/>
        <v>8092.6899999999987</v>
      </c>
      <c r="J15" s="63">
        <f t="shared" si="6"/>
        <v>10625.869999999995</v>
      </c>
      <c r="K15" s="63">
        <f t="shared" si="6"/>
        <v>7672.369999999999</v>
      </c>
      <c r="L15" s="63">
        <f t="shared" si="6"/>
        <v>6297.9199999999992</v>
      </c>
      <c r="M15" s="63">
        <f t="shared" si="6"/>
        <v>25866.900000000005</v>
      </c>
      <c r="N15" s="63">
        <f t="shared" si="6"/>
        <v>25515.940000000006</v>
      </c>
      <c r="O15" s="63">
        <f t="shared" si="6"/>
        <v>26727.119999999999</v>
      </c>
      <c r="P15" s="445">
        <f t="shared" si="6"/>
        <v>50617.750000000007</v>
      </c>
      <c r="Q15" s="401">
        <f t="shared" si="0"/>
        <v>0.89387221668477601</v>
      </c>
      <c r="S15" s="364">
        <f t="shared" si="1"/>
        <v>6.2415905056942896E-2</v>
      </c>
      <c r="T15" s="365">
        <f t="shared" si="2"/>
        <v>1.8675087381295565E-2</v>
      </c>
      <c r="U15" s="365">
        <f t="shared" si="3"/>
        <v>4.8680834006204821E-2</v>
      </c>
      <c r="V15" s="366">
        <f t="shared" si="4"/>
        <v>7.6357349938843522E-2</v>
      </c>
    </row>
    <row r="16" spans="1:36" ht="20.100000000000001" customHeight="1">
      <c r="A16" s="47"/>
      <c r="D16" s="24" t="s">
        <v>98</v>
      </c>
      <c r="E16" s="24"/>
      <c r="F16" s="222"/>
      <c r="G16" s="65"/>
      <c r="H16" s="65"/>
      <c r="I16" s="65"/>
      <c r="J16" s="65"/>
      <c r="K16" s="65"/>
      <c r="L16" s="65"/>
      <c r="M16" s="65">
        <v>22955.060000000005</v>
      </c>
      <c r="N16" s="65">
        <v>25324.580000000005</v>
      </c>
      <c r="O16" s="65">
        <v>24778.789999999997</v>
      </c>
      <c r="P16" s="40">
        <v>50221.130000000005</v>
      </c>
      <c r="Q16" s="396">
        <f t="shared" si="0"/>
        <v>1.0267789508688685</v>
      </c>
      <c r="S16" s="409">
        <f t="shared" si="1"/>
        <v>0</v>
      </c>
      <c r="T16" s="410">
        <f t="shared" si="2"/>
        <v>0</v>
      </c>
      <c r="U16" s="410">
        <f t="shared" si="3"/>
        <v>4.5132141542545842E-2</v>
      </c>
      <c r="V16" s="411">
        <f t="shared" si="4"/>
        <v>7.5759044954273005E-2</v>
      </c>
    </row>
    <row r="17" spans="1:35" ht="20.100000000000001" customHeight="1" thickBot="1">
      <c r="A17" s="47"/>
      <c r="D17" s="24" t="s">
        <v>99</v>
      </c>
      <c r="E17" s="24"/>
      <c r="F17" s="222">
        <v>21023.03</v>
      </c>
      <c r="G17" s="65">
        <v>25782.760000000002</v>
      </c>
      <c r="H17" s="65">
        <v>29683.91</v>
      </c>
      <c r="I17" s="65">
        <v>8092.6899999999987</v>
      </c>
      <c r="J17" s="65">
        <v>10625.869999999995</v>
      </c>
      <c r="K17" s="65">
        <v>7672.369999999999</v>
      </c>
      <c r="L17" s="65">
        <v>6297.9199999999992</v>
      </c>
      <c r="M17" s="65">
        <v>2911.84</v>
      </c>
      <c r="N17" s="65">
        <v>191.36</v>
      </c>
      <c r="O17" s="65">
        <v>1948.3300000000002</v>
      </c>
      <c r="P17" s="40">
        <v>396.62</v>
      </c>
      <c r="Q17" s="396">
        <f t="shared" si="0"/>
        <v>-0.79643078944531975</v>
      </c>
      <c r="S17" s="409">
        <f t="shared" si="1"/>
        <v>6.2415905056942896E-2</v>
      </c>
      <c r="T17" s="410">
        <f t="shared" si="2"/>
        <v>1.8675087381295565E-2</v>
      </c>
      <c r="U17" s="410">
        <f t="shared" si="3"/>
        <v>3.5486924636589741E-3</v>
      </c>
      <c r="V17" s="411">
        <f t="shared" si="4"/>
        <v>5.9830498457051357E-4</v>
      </c>
    </row>
    <row r="18" spans="1:35" s="6" customFormat="1" ht="20.100000000000001" customHeight="1" thickBot="1">
      <c r="A18" s="32" t="s">
        <v>39</v>
      </c>
      <c r="B18" s="115"/>
      <c r="C18" s="115"/>
      <c r="D18" s="115"/>
      <c r="E18" s="115"/>
      <c r="F18" s="221">
        <v>202493.06999999992</v>
      </c>
      <c r="G18" s="83">
        <v>245395.84999999998</v>
      </c>
      <c r="H18" s="83">
        <v>245035.8</v>
      </c>
      <c r="I18" s="83">
        <v>254280.42</v>
      </c>
      <c r="J18" s="83">
        <v>255761.78999999998</v>
      </c>
      <c r="K18" s="83">
        <v>266815.2</v>
      </c>
      <c r="L18" s="83">
        <v>263657.60000000009</v>
      </c>
      <c r="M18" s="83">
        <v>321016.78000000003</v>
      </c>
      <c r="N18" s="83">
        <v>323217.67</v>
      </c>
      <c r="O18" s="83">
        <v>350370</v>
      </c>
      <c r="P18" s="215">
        <v>443421.14000000007</v>
      </c>
      <c r="Q18" s="343">
        <f t="shared" si="0"/>
        <v>0.26557964437594561</v>
      </c>
      <c r="R18"/>
      <c r="S18" s="415">
        <f t="shared" si="1"/>
        <v>0.60118775608505948</v>
      </c>
      <c r="T18" s="416">
        <f t="shared" si="2"/>
        <v>0.64944693421431099</v>
      </c>
      <c r="U18" s="416">
        <f t="shared" si="3"/>
        <v>0.6381646735882498</v>
      </c>
      <c r="V18" s="417">
        <f t="shared" si="4"/>
        <v>0.66890494257964705</v>
      </c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20.100000000000001" customHeight="1" thickBot="1">
      <c r="A19" s="209"/>
      <c r="B19" s="115" t="s">
        <v>37</v>
      </c>
      <c r="C19" s="115"/>
      <c r="D19" s="115"/>
      <c r="E19" s="210"/>
      <c r="F19" s="418">
        <v>17536.080000000002</v>
      </c>
      <c r="G19" s="229">
        <v>20662.699999999997</v>
      </c>
      <c r="H19" s="229">
        <v>22888.190000000002</v>
      </c>
      <c r="I19" s="229">
        <v>24348.450000000004</v>
      </c>
      <c r="J19" s="229">
        <v>28859.95</v>
      </c>
      <c r="K19" s="229">
        <v>29212.3</v>
      </c>
      <c r="L19" s="229">
        <v>30861.23</v>
      </c>
      <c r="M19" s="229">
        <v>35173.339999999997</v>
      </c>
      <c r="N19" s="229">
        <v>37249.93</v>
      </c>
      <c r="O19" s="229">
        <v>42563.35</v>
      </c>
      <c r="P19" s="419">
        <v>53347.169999999991</v>
      </c>
      <c r="Q19" s="338">
        <f t="shared" si="0"/>
        <v>0.25335928680425751</v>
      </c>
      <c r="R19" s="6"/>
      <c r="S19" s="415">
        <f t="shared" si="1"/>
        <v>5.2063394494083648E-2</v>
      </c>
      <c r="T19" s="416">
        <f t="shared" si="2"/>
        <v>7.1104789668462356E-2</v>
      </c>
      <c r="U19" s="416">
        <f t="shared" si="3"/>
        <v>7.7524977479728377E-2</v>
      </c>
      <c r="V19" s="417">
        <f t="shared" si="4"/>
        <v>8.0474705571404778E-2</v>
      </c>
    </row>
    <row r="20" spans="1:35" ht="20.100000000000001" customHeight="1">
      <c r="A20" s="204"/>
      <c r="B20" s="24"/>
      <c r="C20" s="392" t="s">
        <v>97</v>
      </c>
      <c r="D20" s="392"/>
      <c r="E20" s="205"/>
      <c r="F20" s="393">
        <v>16552.93</v>
      </c>
      <c r="G20" s="394">
        <v>18749.409999999996</v>
      </c>
      <c r="H20" s="394">
        <v>20754.88</v>
      </c>
      <c r="I20" s="394">
        <v>22153.090000000004</v>
      </c>
      <c r="J20" s="394">
        <v>26638.73</v>
      </c>
      <c r="K20" s="394">
        <v>27198.489999999998</v>
      </c>
      <c r="L20" s="394">
        <v>28931.66</v>
      </c>
      <c r="M20" s="394">
        <v>32522.339999999997</v>
      </c>
      <c r="N20" s="394">
        <v>34446.049999999996</v>
      </c>
      <c r="O20" s="394">
        <v>39055.57</v>
      </c>
      <c r="P20" s="395">
        <v>49113.249999999993</v>
      </c>
      <c r="Q20" s="396">
        <f t="shared" si="0"/>
        <v>0.25752229451522518</v>
      </c>
      <c r="S20" s="361">
        <f t="shared" si="1"/>
        <v>4.9144490936569175E-2</v>
      </c>
      <c r="T20" s="362">
        <f t="shared" si="2"/>
        <v>6.6203034706263333E-2</v>
      </c>
      <c r="U20" s="362">
        <f t="shared" si="3"/>
        <v>7.1135899423047183E-2</v>
      </c>
      <c r="V20" s="363">
        <f t="shared" si="4"/>
        <v>7.4087797598350491E-2</v>
      </c>
    </row>
    <row r="21" spans="1:35" ht="20.100000000000001" customHeight="1">
      <c r="A21" s="204"/>
      <c r="B21" s="24"/>
      <c r="C21" s="400" t="s">
        <v>88</v>
      </c>
      <c r="D21" s="392"/>
      <c r="E21" s="199"/>
      <c r="F21" s="43">
        <f>F22+F23</f>
        <v>983.1500000000002</v>
      </c>
      <c r="G21" s="63">
        <f t="shared" ref="G21:P21" si="7">G22+G23</f>
        <v>1913.29</v>
      </c>
      <c r="H21" s="63">
        <f t="shared" si="7"/>
        <v>2133.3100000000004</v>
      </c>
      <c r="I21" s="63">
        <f t="shared" si="7"/>
        <v>2195.3600000000006</v>
      </c>
      <c r="J21" s="63">
        <f t="shared" si="7"/>
        <v>2221.2199999999998</v>
      </c>
      <c r="K21" s="63">
        <f t="shared" si="7"/>
        <v>2013.8099999999997</v>
      </c>
      <c r="L21" s="63">
        <f t="shared" si="7"/>
        <v>1929.5700000000004</v>
      </c>
      <c r="M21" s="63">
        <f t="shared" si="7"/>
        <v>2651</v>
      </c>
      <c r="N21" s="63">
        <f t="shared" si="7"/>
        <v>2803.88</v>
      </c>
      <c r="O21" s="63">
        <f t="shared" si="7"/>
        <v>3507.7800000000007</v>
      </c>
      <c r="P21" s="445">
        <f t="shared" si="7"/>
        <v>4233.92</v>
      </c>
      <c r="Q21" s="401">
        <f t="shared" si="0"/>
        <v>0.20700842128069585</v>
      </c>
      <c r="S21" s="364">
        <f t="shared" si="1"/>
        <v>2.91890355751447E-3</v>
      </c>
      <c r="T21" s="365">
        <f t="shared" si="2"/>
        <v>4.9017549621990109E-3</v>
      </c>
      <c r="U21" s="365">
        <f t="shared" si="3"/>
        <v>6.3890780566811974E-3</v>
      </c>
      <c r="V21" s="366">
        <f t="shared" si="4"/>
        <v>6.3869079730542811E-3</v>
      </c>
    </row>
    <row r="22" spans="1:35" ht="20.100000000000001" customHeight="1">
      <c r="A22" s="47"/>
      <c r="D22" s="24" t="s">
        <v>98</v>
      </c>
      <c r="E22" s="24"/>
      <c r="F22" s="222"/>
      <c r="G22" s="65"/>
      <c r="H22" s="65"/>
      <c r="I22" s="65"/>
      <c r="J22" s="65"/>
      <c r="K22" s="65"/>
      <c r="L22" s="65"/>
      <c r="M22" s="65">
        <v>2181.3000000000002</v>
      </c>
      <c r="N22" s="65">
        <v>2320.94</v>
      </c>
      <c r="O22" s="65">
        <v>2900.0400000000004</v>
      </c>
      <c r="P22" s="40">
        <v>3700.8399999999997</v>
      </c>
      <c r="Q22" s="396">
        <f t="shared" si="0"/>
        <v>0.27613412228796813</v>
      </c>
      <c r="S22" s="409">
        <f t="shared" si="1"/>
        <v>0</v>
      </c>
      <c r="T22" s="410">
        <f t="shared" si="2"/>
        <v>0</v>
      </c>
      <c r="U22" s="410">
        <f t="shared" si="3"/>
        <v>5.2821391100632709E-3</v>
      </c>
      <c r="V22" s="411">
        <f t="shared" si="4"/>
        <v>5.5827518004587249E-3</v>
      </c>
    </row>
    <row r="23" spans="1:35" ht="20.100000000000001" customHeight="1" thickBot="1">
      <c r="A23" s="47"/>
      <c r="D23" s="24" t="s">
        <v>99</v>
      </c>
      <c r="E23" s="24"/>
      <c r="F23" s="222">
        <v>983.1500000000002</v>
      </c>
      <c r="G23" s="65">
        <v>1913.29</v>
      </c>
      <c r="H23" s="65">
        <v>2133.3100000000004</v>
      </c>
      <c r="I23" s="65">
        <v>2195.3600000000006</v>
      </c>
      <c r="J23" s="65">
        <v>2221.2199999999998</v>
      </c>
      <c r="K23" s="65">
        <v>2013.8099999999997</v>
      </c>
      <c r="L23" s="65">
        <v>1929.5700000000004</v>
      </c>
      <c r="M23" s="65">
        <v>469.7</v>
      </c>
      <c r="N23" s="65">
        <v>482.94</v>
      </c>
      <c r="O23" s="65">
        <v>607.74000000000012</v>
      </c>
      <c r="P23" s="40">
        <v>533.07999999999993</v>
      </c>
      <c r="Q23" s="396">
        <f t="shared" si="0"/>
        <v>-0.12284858656662419</v>
      </c>
      <c r="S23" s="409">
        <f t="shared" si="1"/>
        <v>2.91890355751447E-3</v>
      </c>
      <c r="T23" s="410">
        <f t="shared" si="2"/>
        <v>4.9017549621990109E-3</v>
      </c>
      <c r="U23" s="410">
        <f t="shared" si="3"/>
        <v>1.1069389466179269E-3</v>
      </c>
      <c r="V23" s="411">
        <f t="shared" si="4"/>
        <v>8.0415617259555578E-4</v>
      </c>
    </row>
    <row r="24" spans="1:35" ht="20.100000000000001" customHeight="1" thickBot="1">
      <c r="A24" s="47"/>
      <c r="B24" s="115" t="s">
        <v>38</v>
      </c>
      <c r="C24" s="115"/>
      <c r="D24" s="115"/>
      <c r="E24" s="115"/>
      <c r="F24" s="221">
        <v>184956.98999999993</v>
      </c>
      <c r="G24" s="83">
        <v>224733.15</v>
      </c>
      <c r="H24" s="83">
        <v>222147.61</v>
      </c>
      <c r="I24" s="83">
        <v>229931.97</v>
      </c>
      <c r="J24" s="83">
        <v>226901.83999999997</v>
      </c>
      <c r="K24" s="83">
        <v>237602.9</v>
      </c>
      <c r="L24" s="83">
        <v>232796.37000000008</v>
      </c>
      <c r="M24" s="83">
        <v>285843.44000000006</v>
      </c>
      <c r="N24" s="83">
        <v>285967.74</v>
      </c>
      <c r="O24" s="83">
        <v>307806.65000000002</v>
      </c>
      <c r="P24" s="215">
        <v>390073.97000000009</v>
      </c>
      <c r="Q24" s="343">
        <f t="shared" si="0"/>
        <v>0.26726946932433088</v>
      </c>
      <c r="R24" s="6"/>
      <c r="S24" s="415">
        <f t="shared" si="1"/>
        <v>0.54912436159097588</v>
      </c>
      <c r="T24" s="416">
        <f t="shared" si="2"/>
        <v>0.57834214454584865</v>
      </c>
      <c r="U24" s="416">
        <f t="shared" si="3"/>
        <v>0.56063969610852149</v>
      </c>
      <c r="V24" s="417">
        <f t="shared" si="4"/>
        <v>0.58843023700824226</v>
      </c>
    </row>
    <row r="25" spans="1:35" ht="20.100000000000001" customHeight="1">
      <c r="A25" s="47"/>
      <c r="B25" s="24"/>
      <c r="C25" t="s">
        <v>97</v>
      </c>
      <c r="D25" s="392"/>
      <c r="F25" s="81">
        <v>173501.02999999994</v>
      </c>
      <c r="G25" s="61">
        <v>206044.63999999998</v>
      </c>
      <c r="H25" s="61">
        <v>205048.18</v>
      </c>
      <c r="I25" s="61">
        <v>211381.86</v>
      </c>
      <c r="J25" s="61">
        <v>208508.92999999996</v>
      </c>
      <c r="K25" s="61">
        <v>218140.25</v>
      </c>
      <c r="L25" s="61">
        <v>206253.90000000008</v>
      </c>
      <c r="M25" s="61">
        <v>254703.63000000003</v>
      </c>
      <c r="N25" s="61">
        <v>252411.38</v>
      </c>
      <c r="O25" s="61">
        <v>273011.83</v>
      </c>
      <c r="P25" s="38">
        <v>342198.97000000009</v>
      </c>
      <c r="Q25" s="396">
        <f t="shared" si="0"/>
        <v>0.25342176564290297</v>
      </c>
      <c r="S25" s="361">
        <f t="shared" si="1"/>
        <v>0.51511241794174289</v>
      </c>
      <c r="T25" s="362">
        <f t="shared" si="2"/>
        <v>0.53096868765813698</v>
      </c>
      <c r="U25" s="362">
        <f t="shared" si="3"/>
        <v>0.49726433592396824</v>
      </c>
      <c r="V25" s="363">
        <f t="shared" si="4"/>
        <v>0.51621035113180302</v>
      </c>
    </row>
    <row r="26" spans="1:35" ht="20.100000000000001" customHeight="1">
      <c r="A26" s="47"/>
      <c r="B26" s="24"/>
      <c r="C26" s="400" t="s">
        <v>88</v>
      </c>
      <c r="D26" s="392"/>
      <c r="E26" s="400"/>
      <c r="F26" s="43">
        <f>F27+F28</f>
        <v>11455.960000000001</v>
      </c>
      <c r="G26" s="63">
        <f t="shared" ref="G26:P26" si="8">G27+G28</f>
        <v>18688.510000000002</v>
      </c>
      <c r="H26" s="63">
        <f t="shared" si="8"/>
        <v>17099.43</v>
      </c>
      <c r="I26" s="63">
        <f t="shared" si="8"/>
        <v>18550.110000000004</v>
      </c>
      <c r="J26" s="63">
        <f t="shared" si="8"/>
        <v>18392.910000000003</v>
      </c>
      <c r="K26" s="63">
        <f t="shared" si="8"/>
        <v>19462.650000000005</v>
      </c>
      <c r="L26" s="63">
        <f t="shared" si="8"/>
        <v>26542.469999999994</v>
      </c>
      <c r="M26" s="63">
        <f t="shared" si="8"/>
        <v>31139.810000000005</v>
      </c>
      <c r="N26" s="63">
        <f t="shared" si="8"/>
        <v>33556.36</v>
      </c>
      <c r="O26" s="63">
        <f t="shared" si="8"/>
        <v>34794.820000000007</v>
      </c>
      <c r="P26" s="445">
        <f t="shared" si="8"/>
        <v>47874.999999999993</v>
      </c>
      <c r="Q26" s="401">
        <f t="shared" si="0"/>
        <v>0.37592319776334476</v>
      </c>
      <c r="S26" s="364">
        <f t="shared" si="1"/>
        <v>3.4011943649233038E-2</v>
      </c>
      <c r="T26" s="365">
        <f t="shared" si="2"/>
        <v>4.7373456887711655E-2</v>
      </c>
      <c r="U26" s="365">
        <f t="shared" si="3"/>
        <v>6.3375360184553212E-2</v>
      </c>
      <c r="V26" s="366">
        <f t="shared" si="4"/>
        <v>7.2219885876439252E-2</v>
      </c>
    </row>
    <row r="27" spans="1:35" ht="20.100000000000001" customHeight="1">
      <c r="A27" s="47"/>
      <c r="D27" s="24" t="s">
        <v>98</v>
      </c>
      <c r="E27" s="24"/>
      <c r="F27" s="222"/>
      <c r="G27" s="65"/>
      <c r="H27" s="65"/>
      <c r="I27" s="65"/>
      <c r="J27" s="65"/>
      <c r="K27" s="65"/>
      <c r="L27" s="65"/>
      <c r="M27" s="65">
        <v>24067.480000000003</v>
      </c>
      <c r="N27" s="65">
        <v>28862.45</v>
      </c>
      <c r="O27" s="65">
        <v>28543.680000000004</v>
      </c>
      <c r="P27" s="40">
        <v>40979.12999999999</v>
      </c>
      <c r="Q27" s="396">
        <f t="shared" si="0"/>
        <v>0.4356638667473845</v>
      </c>
      <c r="S27" s="361">
        <f t="shared" si="1"/>
        <v>0</v>
      </c>
      <c r="T27" s="362">
        <f t="shared" si="2"/>
        <v>0</v>
      </c>
      <c r="U27" s="362">
        <f t="shared" si="3"/>
        <v>5.1989520307696026E-2</v>
      </c>
      <c r="V27" s="363">
        <f t="shared" si="4"/>
        <v>6.1817401397718387E-2</v>
      </c>
    </row>
    <row r="28" spans="1:35" ht="20.100000000000001" customHeight="1" thickBot="1">
      <c r="A28" s="47"/>
      <c r="D28" s="24" t="s">
        <v>99</v>
      </c>
      <c r="E28" s="24"/>
      <c r="F28" s="222">
        <v>11455.960000000001</v>
      </c>
      <c r="G28" s="65">
        <v>18688.510000000002</v>
      </c>
      <c r="H28" s="65">
        <v>17099.43</v>
      </c>
      <c r="I28" s="65">
        <v>18550.110000000004</v>
      </c>
      <c r="J28" s="65">
        <v>18392.910000000003</v>
      </c>
      <c r="K28" s="65">
        <v>19462.650000000005</v>
      </c>
      <c r="L28" s="65">
        <v>26542.469999999994</v>
      </c>
      <c r="M28" s="65">
        <v>7072.33</v>
      </c>
      <c r="N28" s="65">
        <v>4693.9100000000008</v>
      </c>
      <c r="O28" s="65">
        <v>6251.1400000000012</v>
      </c>
      <c r="P28" s="40">
        <v>6895.8700000000008</v>
      </c>
      <c r="Q28" s="405">
        <f t="shared" si="0"/>
        <v>0.103137987631056</v>
      </c>
      <c r="S28" s="361">
        <f t="shared" si="1"/>
        <v>3.4011943649233038E-2</v>
      </c>
      <c r="T28" s="362">
        <f t="shared" si="2"/>
        <v>4.7373456887711655E-2</v>
      </c>
      <c r="U28" s="362">
        <f t="shared" si="3"/>
        <v>1.1385839876857188E-2</v>
      </c>
      <c r="V28" s="363">
        <f t="shared" si="4"/>
        <v>1.0402484478720862E-2</v>
      </c>
    </row>
    <row r="29" spans="1:35" ht="20.100000000000001" customHeight="1" thickBot="1">
      <c r="A29" s="56" t="s">
        <v>30</v>
      </c>
      <c r="B29" s="218"/>
      <c r="C29" s="218"/>
      <c r="D29" s="218"/>
      <c r="E29" s="218"/>
      <c r="F29" s="59">
        <f>F7+F18</f>
        <v>336821.67999999993</v>
      </c>
      <c r="G29" s="69">
        <f t="shared" ref="G29:P29" si="9">G7+G18</f>
        <v>396538.05</v>
      </c>
      <c r="H29" s="69">
        <f t="shared" si="9"/>
        <v>398675.49</v>
      </c>
      <c r="I29" s="69">
        <f t="shared" si="9"/>
        <v>390648.23</v>
      </c>
      <c r="J29" s="69">
        <f t="shared" si="9"/>
        <v>393340.59999999992</v>
      </c>
      <c r="K29" s="69">
        <f t="shared" si="9"/>
        <v>410834.49</v>
      </c>
      <c r="L29" s="69">
        <f t="shared" si="9"/>
        <v>430304.04000000004</v>
      </c>
      <c r="M29" s="69">
        <f t="shared" si="9"/>
        <v>509240.83</v>
      </c>
      <c r="N29" s="69">
        <f t="shared" si="9"/>
        <v>500505.1</v>
      </c>
      <c r="O29" s="69">
        <f t="shared" si="9"/>
        <v>549027.57000000007</v>
      </c>
      <c r="P29" s="85">
        <f t="shared" si="9"/>
        <v>662906.06000000006</v>
      </c>
      <c r="Q29" s="356">
        <f t="shared" si="0"/>
        <v>0.20741852726995108</v>
      </c>
      <c r="S29" s="387">
        <f>S7+S18</f>
        <v>0.99999999999999989</v>
      </c>
      <c r="T29" s="389">
        <f t="shared" ref="T29:V29" si="10">T7+T18</f>
        <v>1</v>
      </c>
      <c r="U29" s="389">
        <f t="shared" si="10"/>
        <v>0.99999999999999989</v>
      </c>
      <c r="V29" s="388">
        <f t="shared" si="10"/>
        <v>1</v>
      </c>
    </row>
    <row r="30" spans="1:35" s="6" customFormat="1" ht="20.100000000000001" customHeight="1" thickBot="1">
      <c r="A30" s="407"/>
      <c r="B30" s="115" t="s">
        <v>126</v>
      </c>
      <c r="C30" s="115"/>
      <c r="D30" s="115"/>
      <c r="E30" s="420"/>
      <c r="F30" s="33">
        <f>F9+F14+F20+F25</f>
        <v>297620.16999999993</v>
      </c>
      <c r="G30" s="83">
        <f t="shared" ref="G30:P30" si="11">G9+G14+G20+G25</f>
        <v>344921.45999999996</v>
      </c>
      <c r="H30" s="83">
        <f t="shared" si="11"/>
        <v>348450.58999999997</v>
      </c>
      <c r="I30" s="83">
        <f t="shared" si="11"/>
        <v>361690.08999999997</v>
      </c>
      <c r="J30" s="83">
        <f t="shared" si="11"/>
        <v>360830.92999999993</v>
      </c>
      <c r="K30" s="83">
        <f t="shared" si="11"/>
        <v>379840.98</v>
      </c>
      <c r="L30" s="83">
        <f t="shared" si="11"/>
        <v>394047.58000000007</v>
      </c>
      <c r="M30" s="83">
        <f t="shared" si="11"/>
        <v>448030.66000000003</v>
      </c>
      <c r="N30" s="83">
        <f t="shared" si="11"/>
        <v>436210.56999999995</v>
      </c>
      <c r="O30" s="83">
        <f t="shared" si="11"/>
        <v>481320.03</v>
      </c>
      <c r="P30" s="215">
        <f t="shared" si="11"/>
        <v>550533.15000000014</v>
      </c>
      <c r="Q30" s="343">
        <f t="shared" si="0"/>
        <v>0.14379854501380321</v>
      </c>
      <c r="S30" s="421">
        <f>F30/$F$29</f>
        <v>0.88361345979866845</v>
      </c>
      <c r="T30" s="422">
        <f>K30/$K$29</f>
        <v>0.92455962010394988</v>
      </c>
      <c r="U30" s="422">
        <f>O30/$O$29</f>
        <v>0.87667734062972458</v>
      </c>
      <c r="V30" s="423">
        <f>P30/$P$29</f>
        <v>0.83048441282917229</v>
      </c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20.100000000000001" customHeight="1">
      <c r="A31" s="204"/>
      <c r="B31" s="1"/>
      <c r="C31" s="1" t="s">
        <v>37</v>
      </c>
      <c r="D31" s="1"/>
      <c r="E31" s="351"/>
      <c r="F31" s="7">
        <f>F9+F20</f>
        <v>34665.58</v>
      </c>
      <c r="G31" s="61">
        <f t="shared" ref="G31:P31" si="12">G9+G20</f>
        <v>39555.06</v>
      </c>
      <c r="H31" s="61">
        <f t="shared" si="12"/>
        <v>52315.74</v>
      </c>
      <c r="I31" s="61">
        <f t="shared" si="12"/>
        <v>52896</v>
      </c>
      <c r="J31" s="61">
        <f t="shared" si="12"/>
        <v>55173.469999999994</v>
      </c>
      <c r="K31" s="61">
        <f t="shared" si="12"/>
        <v>59596.2</v>
      </c>
      <c r="L31" s="61">
        <f t="shared" si="12"/>
        <v>69674.05</v>
      </c>
      <c r="M31" s="61">
        <f t="shared" si="12"/>
        <v>67866.040000000008</v>
      </c>
      <c r="N31" s="61">
        <f t="shared" si="12"/>
        <v>67786.44</v>
      </c>
      <c r="O31" s="61">
        <f t="shared" si="12"/>
        <v>76789.209999999992</v>
      </c>
      <c r="P31" s="7">
        <f t="shared" si="12"/>
        <v>85071.859999999986</v>
      </c>
      <c r="Q31" s="406">
        <f t="shared" si="0"/>
        <v>0.10786215927993002</v>
      </c>
      <c r="S31" s="361">
        <f t="shared" ref="S31:S38" si="13">F31/$F$29</f>
        <v>0.10291968141718195</v>
      </c>
      <c r="T31" s="362">
        <f t="shared" ref="T31:T38" si="14">K31/$K$29</f>
        <v>0.14506133601392618</v>
      </c>
      <c r="U31" s="362">
        <f t="shared" ref="U31:U38" si="15">O31/$O$29</f>
        <v>0.13986403269329439</v>
      </c>
      <c r="V31" s="363">
        <f t="shared" ref="V31:V38" si="16">P31/$P$29</f>
        <v>0.12833169755606091</v>
      </c>
    </row>
    <row r="32" spans="1:35" ht="20.100000000000001" customHeight="1" thickBot="1">
      <c r="A32" s="204"/>
      <c r="B32" s="1"/>
      <c r="C32" s="1" t="s">
        <v>38</v>
      </c>
      <c r="D32" s="1"/>
      <c r="E32" s="351"/>
      <c r="F32" s="7">
        <f>F14+F25</f>
        <v>262954.58999999991</v>
      </c>
      <c r="G32" s="61">
        <f t="shared" ref="G32:P32" si="17">G14+G25</f>
        <v>305366.40000000002</v>
      </c>
      <c r="H32" s="61">
        <f t="shared" si="17"/>
        <v>296134.84999999998</v>
      </c>
      <c r="I32" s="61">
        <f t="shared" si="17"/>
        <v>308794.08999999997</v>
      </c>
      <c r="J32" s="61">
        <f t="shared" si="17"/>
        <v>305657.45999999996</v>
      </c>
      <c r="K32" s="61">
        <f t="shared" si="17"/>
        <v>320244.78000000003</v>
      </c>
      <c r="L32" s="61">
        <f t="shared" si="17"/>
        <v>324373.53000000003</v>
      </c>
      <c r="M32" s="61">
        <f t="shared" si="17"/>
        <v>380164.62</v>
      </c>
      <c r="N32" s="61">
        <f t="shared" si="17"/>
        <v>368424.13</v>
      </c>
      <c r="O32" s="61">
        <f t="shared" si="17"/>
        <v>404530.82000000007</v>
      </c>
      <c r="P32" s="7">
        <f t="shared" si="17"/>
        <v>465461.2900000001</v>
      </c>
      <c r="Q32" s="396">
        <f t="shared" si="0"/>
        <v>0.15062009366801773</v>
      </c>
      <c r="S32" s="361">
        <f t="shared" si="13"/>
        <v>0.78069377838148646</v>
      </c>
      <c r="T32" s="362">
        <f t="shared" si="14"/>
        <v>0.77949828409002375</v>
      </c>
      <c r="U32" s="362">
        <f t="shared" si="15"/>
        <v>0.7368133079364303</v>
      </c>
      <c r="V32" s="363">
        <f t="shared" si="16"/>
        <v>0.70215271527311129</v>
      </c>
    </row>
    <row r="33" spans="1:35" ht="20.100000000000001" customHeight="1" thickBot="1">
      <c r="A33" s="47"/>
      <c r="B33" s="115" t="s">
        <v>98</v>
      </c>
      <c r="C33" s="115"/>
      <c r="D33" s="115"/>
      <c r="E33" s="420"/>
      <c r="F33" s="33">
        <f>F11+F16+F22+F27</f>
        <v>0</v>
      </c>
      <c r="G33" s="83">
        <f t="shared" ref="G33:P33" si="18">G11+G16+G22+G27</f>
        <v>0</v>
      </c>
      <c r="H33" s="83">
        <f t="shared" si="18"/>
        <v>0</v>
      </c>
      <c r="I33" s="83">
        <f t="shared" si="18"/>
        <v>0</v>
      </c>
      <c r="J33" s="83">
        <f t="shared" si="18"/>
        <v>0</v>
      </c>
      <c r="K33" s="83">
        <f t="shared" si="18"/>
        <v>0</v>
      </c>
      <c r="L33" s="83">
        <f t="shared" si="18"/>
        <v>0</v>
      </c>
      <c r="M33" s="83">
        <f t="shared" si="18"/>
        <v>50571.010000000009</v>
      </c>
      <c r="N33" s="83">
        <f t="shared" si="18"/>
        <v>58824.72</v>
      </c>
      <c r="O33" s="83">
        <f t="shared" si="18"/>
        <v>58696.210000000006</v>
      </c>
      <c r="P33" s="33">
        <f t="shared" si="18"/>
        <v>104508.95999999999</v>
      </c>
      <c r="Q33" s="343">
        <f t="shared" si="0"/>
        <v>0.7805061008197971</v>
      </c>
      <c r="R33" s="6"/>
      <c r="S33" s="415">
        <f t="shared" si="13"/>
        <v>0</v>
      </c>
      <c r="T33" s="416">
        <f t="shared" si="14"/>
        <v>0</v>
      </c>
      <c r="U33" s="416">
        <f t="shared" si="15"/>
        <v>0.10690940347494753</v>
      </c>
      <c r="V33" s="417">
        <f t="shared" si="16"/>
        <v>0.15765274494549045</v>
      </c>
    </row>
    <row r="34" spans="1:35" ht="20.100000000000001" customHeight="1">
      <c r="A34" s="47"/>
      <c r="B34" s="1"/>
      <c r="C34" s="1" t="s">
        <v>37</v>
      </c>
      <c r="D34" s="1"/>
      <c r="E34" s="351"/>
      <c r="F34" s="7">
        <f>F11+F22</f>
        <v>0</v>
      </c>
      <c r="G34" s="61">
        <f t="shared" ref="G34:P34" si="19">G11+G22</f>
        <v>0</v>
      </c>
      <c r="H34" s="61">
        <f t="shared" si="19"/>
        <v>0</v>
      </c>
      <c r="I34" s="61">
        <f t="shared" si="19"/>
        <v>0</v>
      </c>
      <c r="J34" s="61">
        <f t="shared" si="19"/>
        <v>0</v>
      </c>
      <c r="K34" s="61">
        <f t="shared" si="19"/>
        <v>0</v>
      </c>
      <c r="L34" s="61">
        <f t="shared" si="19"/>
        <v>0</v>
      </c>
      <c r="M34" s="61">
        <f t="shared" si="19"/>
        <v>3548.4700000000003</v>
      </c>
      <c r="N34" s="61">
        <f t="shared" si="19"/>
        <v>4637.6900000000005</v>
      </c>
      <c r="O34" s="61">
        <f t="shared" si="19"/>
        <v>5373.7400000000007</v>
      </c>
      <c r="P34" s="7">
        <f t="shared" si="19"/>
        <v>13308.699999999999</v>
      </c>
      <c r="Q34" s="406">
        <f t="shared" si="0"/>
        <v>1.4766177745852975</v>
      </c>
      <c r="S34" s="361">
        <f t="shared" si="13"/>
        <v>0</v>
      </c>
      <c r="T34" s="362">
        <f t="shared" si="14"/>
        <v>0</v>
      </c>
      <c r="U34" s="362">
        <f t="shared" si="15"/>
        <v>9.7877416247056596E-3</v>
      </c>
      <c r="V34" s="363">
        <f t="shared" si="16"/>
        <v>2.0076298593499051E-2</v>
      </c>
    </row>
    <row r="35" spans="1:35" s="6" customFormat="1" ht="20.100000000000001" customHeight="1" thickBot="1">
      <c r="A35" s="209"/>
      <c r="B35" s="1"/>
      <c r="C35" s="1" t="s">
        <v>38</v>
      </c>
      <c r="D35" s="1"/>
      <c r="E35" s="351"/>
      <c r="F35" s="7">
        <f>F16+F27</f>
        <v>0</v>
      </c>
      <c r="G35" s="61">
        <f t="shared" ref="G35:P35" si="20">G16+G27</f>
        <v>0</v>
      </c>
      <c r="H35" s="61">
        <f t="shared" si="20"/>
        <v>0</v>
      </c>
      <c r="I35" s="61">
        <f t="shared" si="20"/>
        <v>0</v>
      </c>
      <c r="J35" s="61">
        <f t="shared" si="20"/>
        <v>0</v>
      </c>
      <c r="K35" s="61">
        <f t="shared" si="20"/>
        <v>0</v>
      </c>
      <c r="L35" s="61">
        <f t="shared" si="20"/>
        <v>0</v>
      </c>
      <c r="M35" s="61">
        <f t="shared" si="20"/>
        <v>47022.540000000008</v>
      </c>
      <c r="N35" s="61">
        <f t="shared" si="20"/>
        <v>54187.030000000006</v>
      </c>
      <c r="O35" s="61">
        <f t="shared" si="20"/>
        <v>53322.47</v>
      </c>
      <c r="P35" s="7">
        <f t="shared" si="20"/>
        <v>91200.26</v>
      </c>
      <c r="Q35" s="338">
        <f t="shared" si="0"/>
        <v>0.71035325257813442</v>
      </c>
      <c r="R35"/>
      <c r="S35" s="361">
        <f t="shared" si="13"/>
        <v>0</v>
      </c>
      <c r="T35" s="362">
        <f t="shared" si="14"/>
        <v>0</v>
      </c>
      <c r="U35" s="362">
        <f t="shared" si="15"/>
        <v>9.7121661850241861E-2</v>
      </c>
      <c r="V35" s="363">
        <f t="shared" si="16"/>
        <v>0.1375764463519914</v>
      </c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20.100000000000001" customHeight="1" thickBot="1">
      <c r="A36" s="209"/>
      <c r="B36" s="115" t="s">
        <v>99</v>
      </c>
      <c r="C36" s="115"/>
      <c r="D36" s="115"/>
      <c r="E36" s="420"/>
      <c r="F36" s="33">
        <f>F12+F17+F23+F28</f>
        <v>39201.51</v>
      </c>
      <c r="G36" s="83">
        <f t="shared" ref="G36:P36" si="21">G12+G17+G23+G28</f>
        <v>51616.590000000004</v>
      </c>
      <c r="H36" s="83">
        <f t="shared" si="21"/>
        <v>50224.9</v>
      </c>
      <c r="I36" s="83">
        <f t="shared" si="21"/>
        <v>28958.140000000003</v>
      </c>
      <c r="J36" s="83">
        <f t="shared" si="21"/>
        <v>32509.67</v>
      </c>
      <c r="K36" s="83">
        <f t="shared" si="21"/>
        <v>30993.510000000002</v>
      </c>
      <c r="L36" s="83">
        <f t="shared" si="21"/>
        <v>36256.459999999992</v>
      </c>
      <c r="M36" s="83">
        <f t="shared" si="21"/>
        <v>10639.16</v>
      </c>
      <c r="N36" s="83">
        <f t="shared" si="21"/>
        <v>5469.8100000000013</v>
      </c>
      <c r="O36" s="83">
        <f t="shared" si="21"/>
        <v>9011.3300000000017</v>
      </c>
      <c r="P36" s="215">
        <f t="shared" si="21"/>
        <v>7863.9500000000007</v>
      </c>
      <c r="Q36" s="343">
        <f t="shared" si="0"/>
        <v>-0.12732637690551793</v>
      </c>
      <c r="R36" s="6"/>
      <c r="S36" s="415">
        <f t="shared" si="13"/>
        <v>0.11638654020133149</v>
      </c>
      <c r="T36" s="416">
        <f t="shared" si="14"/>
        <v>7.5440379896050111E-2</v>
      </c>
      <c r="U36" s="416">
        <f t="shared" si="15"/>
        <v>1.6413255895327807E-2</v>
      </c>
      <c r="V36" s="417">
        <f t="shared" si="16"/>
        <v>1.1862842225337327E-2</v>
      </c>
    </row>
    <row r="37" spans="1:35" ht="20.100000000000001" customHeight="1">
      <c r="A37" s="47"/>
      <c r="B37" s="9"/>
      <c r="C37" s="1" t="s">
        <v>37</v>
      </c>
      <c r="D37" s="1"/>
      <c r="E37" s="351"/>
      <c r="F37" s="7">
        <f>F12+F23</f>
        <v>6722.5200000000013</v>
      </c>
      <c r="G37" s="61">
        <f t="shared" ref="G37:P37" si="22">G12+G23</f>
        <v>7145.3199999999988</v>
      </c>
      <c r="H37" s="61">
        <f t="shared" si="22"/>
        <v>3441.5600000000004</v>
      </c>
      <c r="I37" s="61">
        <f t="shared" si="22"/>
        <v>2315.3400000000006</v>
      </c>
      <c r="J37" s="61">
        <f t="shared" si="22"/>
        <v>3490.8899999999994</v>
      </c>
      <c r="K37" s="61">
        <f t="shared" si="22"/>
        <v>3858.49</v>
      </c>
      <c r="L37" s="61">
        <f t="shared" si="22"/>
        <v>3416.0700000000006</v>
      </c>
      <c r="M37" s="61">
        <f t="shared" si="22"/>
        <v>654.99</v>
      </c>
      <c r="N37" s="61">
        <f t="shared" si="22"/>
        <v>584.54</v>
      </c>
      <c r="O37" s="61">
        <f t="shared" si="22"/>
        <v>811.86000000000013</v>
      </c>
      <c r="P37" s="7">
        <f t="shared" si="22"/>
        <v>571.45999999999992</v>
      </c>
      <c r="Q37" s="406">
        <f t="shared" si="0"/>
        <v>-0.29611016677752344</v>
      </c>
      <c r="S37" s="361">
        <f t="shared" si="13"/>
        <v>1.9958691495155546E-2</v>
      </c>
      <c r="T37" s="362">
        <f t="shared" si="14"/>
        <v>9.3918356270428997E-3</v>
      </c>
      <c r="U37" s="362">
        <f t="shared" si="15"/>
        <v>1.4787235548116464E-3</v>
      </c>
      <c r="V37" s="363">
        <f t="shared" si="16"/>
        <v>8.6205276204595247E-4</v>
      </c>
    </row>
    <row r="38" spans="1:35" ht="20.100000000000001" customHeight="1" thickBot="1">
      <c r="A38" s="48"/>
      <c r="B38" s="114"/>
      <c r="C38" s="114" t="s">
        <v>38</v>
      </c>
      <c r="D38" s="114"/>
      <c r="E38" s="352"/>
      <c r="F38" s="106">
        <f>F17+F28</f>
        <v>32478.989999999998</v>
      </c>
      <c r="G38" s="67">
        <f t="shared" ref="G38:P38" si="23">G17+G28</f>
        <v>44471.270000000004</v>
      </c>
      <c r="H38" s="67">
        <f t="shared" si="23"/>
        <v>46783.34</v>
      </c>
      <c r="I38" s="67">
        <f t="shared" si="23"/>
        <v>26642.800000000003</v>
      </c>
      <c r="J38" s="67">
        <f t="shared" si="23"/>
        <v>29018.78</v>
      </c>
      <c r="K38" s="67">
        <f t="shared" si="23"/>
        <v>27135.020000000004</v>
      </c>
      <c r="L38" s="67">
        <f t="shared" si="23"/>
        <v>32840.389999999992</v>
      </c>
      <c r="M38" s="67">
        <f t="shared" si="23"/>
        <v>9984.17</v>
      </c>
      <c r="N38" s="67">
        <f t="shared" si="23"/>
        <v>4885.2700000000004</v>
      </c>
      <c r="O38" s="67">
        <f t="shared" si="23"/>
        <v>8199.4700000000012</v>
      </c>
      <c r="P38" s="106">
        <f t="shared" si="23"/>
        <v>7292.4900000000007</v>
      </c>
      <c r="Q38" s="405">
        <f t="shared" si="0"/>
        <v>-0.11061446654478892</v>
      </c>
      <c r="S38" s="381">
        <f t="shared" si="13"/>
        <v>9.6427848706175934E-2</v>
      </c>
      <c r="T38" s="370">
        <f t="shared" si="14"/>
        <v>6.604854426900722E-2</v>
      </c>
      <c r="U38" s="370">
        <f t="shared" si="15"/>
        <v>1.4934532340516161E-2</v>
      </c>
      <c r="V38" s="382">
        <f t="shared" si="16"/>
        <v>1.1000789463291374E-2</v>
      </c>
    </row>
    <row r="39" spans="1:35" ht="20.100000000000001" customHeight="1" thickBot="1"/>
    <row r="40" spans="1:35" ht="15" customHeight="1">
      <c r="A40" s="489" t="s">
        <v>32</v>
      </c>
      <c r="B40" s="502"/>
      <c r="C40" s="502"/>
      <c r="D40" s="502"/>
      <c r="E40" s="502"/>
      <c r="F40" s="505" t="s">
        <v>35</v>
      </c>
      <c r="G40" s="506"/>
      <c r="H40" s="506"/>
      <c r="I40" s="506"/>
      <c r="J40" s="506"/>
      <c r="K40" s="506"/>
      <c r="L40" s="506"/>
      <c r="M40" s="506"/>
      <c r="N40" s="506"/>
      <c r="O40" s="506"/>
      <c r="P40" s="507"/>
      <c r="Q40" s="510" t="s">
        <v>121</v>
      </c>
      <c r="S40" s="480" t="s">
        <v>122</v>
      </c>
      <c r="T40" s="474"/>
      <c r="U40" s="474"/>
      <c r="V40" s="519"/>
    </row>
    <row r="41" spans="1:35" ht="15.75" thickBot="1">
      <c r="A41" s="503"/>
      <c r="B41" s="533"/>
      <c r="C41" s="533"/>
      <c r="D41" s="533"/>
      <c r="E41" s="533"/>
      <c r="F41" s="501" t="str">
        <f>F5</f>
        <v>jan-dez</v>
      </c>
      <c r="G41" s="499"/>
      <c r="H41" s="499"/>
      <c r="I41" s="499"/>
      <c r="J41" s="499"/>
      <c r="K41" s="499"/>
      <c r="L41" s="499"/>
      <c r="M41" s="499"/>
      <c r="N41" s="499"/>
      <c r="O41" s="499"/>
      <c r="P41" s="500"/>
      <c r="Q41" s="511"/>
      <c r="S41" s="520"/>
      <c r="T41" s="521"/>
      <c r="U41" s="521"/>
      <c r="V41" s="522"/>
    </row>
    <row r="42" spans="1:35" ht="23.25" customHeight="1" thickBot="1">
      <c r="A42" s="503"/>
      <c r="B42" s="533"/>
      <c r="C42" s="533"/>
      <c r="D42" s="533"/>
      <c r="E42" s="533"/>
      <c r="F42" s="28">
        <v>2010</v>
      </c>
      <c r="G42" s="201">
        <v>2011</v>
      </c>
      <c r="H42" s="201">
        <v>2012</v>
      </c>
      <c r="I42" s="201">
        <v>2013</v>
      </c>
      <c r="J42" s="201">
        <v>2014</v>
      </c>
      <c r="K42" s="201">
        <v>2015</v>
      </c>
      <c r="L42" s="201">
        <v>2016</v>
      </c>
      <c r="M42" s="201">
        <v>2017</v>
      </c>
      <c r="N42" s="201">
        <v>2018</v>
      </c>
      <c r="O42" s="201">
        <v>2019</v>
      </c>
      <c r="P42" s="301">
        <v>2020</v>
      </c>
      <c r="Q42" s="512"/>
      <c r="S42" s="298">
        <v>2010</v>
      </c>
      <c r="T42" s="360">
        <v>2015</v>
      </c>
      <c r="U42" s="408">
        <v>2019</v>
      </c>
      <c r="V42" s="302">
        <v>2020</v>
      </c>
    </row>
    <row r="43" spans="1:35" ht="20.100000000000001" customHeight="1" thickBot="1">
      <c r="A43" s="32" t="s">
        <v>36</v>
      </c>
      <c r="B43" s="115"/>
      <c r="C43" s="115"/>
      <c r="D43" s="115"/>
      <c r="E43" s="115"/>
      <c r="F43" s="221">
        <v>27553.906999999999</v>
      </c>
      <c r="G43" s="83">
        <v>31540.295000000002</v>
      </c>
      <c r="H43" s="83">
        <v>31868.926000000003</v>
      </c>
      <c r="I43" s="83">
        <v>30455.592999999997</v>
      </c>
      <c r="J43" s="83">
        <v>31104.849000000006</v>
      </c>
      <c r="K43" s="83">
        <v>33306.495000000003</v>
      </c>
      <c r="L43" s="83">
        <v>38991.528999999995</v>
      </c>
      <c r="M43" s="83">
        <v>44953.880000000012</v>
      </c>
      <c r="N43" s="83">
        <v>42827.288</v>
      </c>
      <c r="O43" s="83">
        <v>47806.188000000002</v>
      </c>
      <c r="P43" s="215">
        <v>50910.50499999999</v>
      </c>
      <c r="Q43" s="333">
        <f t="shared" ref="Q43:Q74" si="24">(P43-O43)/O43</f>
        <v>6.4935464003111648E-2</v>
      </c>
      <c r="S43" s="412">
        <f>F43/$F$65</f>
        <v>0.38476309271366788</v>
      </c>
      <c r="T43" s="413">
        <f>K43/$K$65</f>
        <v>0.32004238994833911</v>
      </c>
      <c r="U43" s="413">
        <f>O43/$O$65</f>
        <v>0.34619779265340844</v>
      </c>
      <c r="V43" s="414">
        <f>P43/$P$65</f>
        <v>0.31555353199451119</v>
      </c>
    </row>
    <row r="44" spans="1:35" ht="20.100000000000001" customHeight="1" thickBot="1">
      <c r="A44" s="209"/>
      <c r="B44" s="115" t="s">
        <v>37</v>
      </c>
      <c r="C44" s="115"/>
      <c r="D44" s="115"/>
      <c r="E44" s="210"/>
      <c r="F44" s="79">
        <v>4417.3280000000004</v>
      </c>
      <c r="G44" s="60">
        <v>5177.3019999999997</v>
      </c>
      <c r="H44" s="60">
        <v>6207.8809999999994</v>
      </c>
      <c r="I44" s="60">
        <v>6173.5490000000009</v>
      </c>
      <c r="J44" s="60">
        <v>6386.219000000001</v>
      </c>
      <c r="K44" s="60">
        <v>7485.8449999999993</v>
      </c>
      <c r="L44" s="60">
        <v>9215.2050000000017</v>
      </c>
      <c r="M44" s="60">
        <v>8442.0250000000033</v>
      </c>
      <c r="N44" s="60">
        <v>8142.4849999999997</v>
      </c>
      <c r="O44" s="60">
        <v>9602.4129999999968</v>
      </c>
      <c r="P44" s="36">
        <v>10315.645</v>
      </c>
      <c r="Q44" s="390">
        <f t="shared" si="24"/>
        <v>7.4276330334886023E-2</v>
      </c>
      <c r="S44" s="415">
        <f t="shared" ref="S44:S64" si="25">F44/$F$65</f>
        <v>6.1683621956431851E-2</v>
      </c>
      <c r="T44" s="416">
        <f t="shared" ref="T44:T64" si="26">K44/$K$65</f>
        <v>7.1931547422892275E-2</v>
      </c>
      <c r="U44" s="416">
        <f t="shared" ref="U44:U64" si="27">O44/$O$65</f>
        <v>6.9537738184571263E-2</v>
      </c>
      <c r="V44" s="417">
        <f t="shared" ref="V44:V64" si="28">P44/$P$65</f>
        <v>6.3938438924373661E-2</v>
      </c>
    </row>
    <row r="45" spans="1:35" ht="20.100000000000001" customHeight="1">
      <c r="A45" s="204"/>
      <c r="B45" s="24"/>
      <c r="C45" s="392" t="s">
        <v>97</v>
      </c>
      <c r="D45" s="392"/>
      <c r="E45" s="205"/>
      <c r="F45" s="393">
        <v>4039.7440000000001</v>
      </c>
      <c r="G45" s="394">
        <v>4643.6660000000002</v>
      </c>
      <c r="H45" s="394">
        <v>6069.7039999999997</v>
      </c>
      <c r="I45" s="394">
        <v>6158.9600000000009</v>
      </c>
      <c r="J45" s="394">
        <v>6225.7090000000007</v>
      </c>
      <c r="K45" s="394">
        <v>7251.1729999999989</v>
      </c>
      <c r="L45" s="394">
        <v>9017.7100000000009</v>
      </c>
      <c r="M45" s="394">
        <v>8256.3310000000038</v>
      </c>
      <c r="N45" s="394">
        <v>7849.57</v>
      </c>
      <c r="O45" s="394">
        <v>9266.7759999999962</v>
      </c>
      <c r="P45" s="395">
        <v>8973.8320000000003</v>
      </c>
      <c r="Q45" s="396">
        <f t="shared" si="24"/>
        <v>-3.1612288890979556E-2</v>
      </c>
      <c r="S45" s="361">
        <f t="shared" si="25"/>
        <v>5.641103438476016E-2</v>
      </c>
      <c r="T45" s="362">
        <f t="shared" si="26"/>
        <v>6.967658220562889E-2</v>
      </c>
      <c r="U45" s="362">
        <f t="shared" si="27"/>
        <v>6.7107157680373522E-2</v>
      </c>
      <c r="V45" s="363">
        <f t="shared" si="28"/>
        <v>5.5621612536064388E-2</v>
      </c>
    </row>
    <row r="46" spans="1:35" ht="20.100000000000001" customHeight="1">
      <c r="A46" s="204"/>
      <c r="B46" s="24"/>
      <c r="C46" s="400" t="s">
        <v>88</v>
      </c>
      <c r="D46" s="392"/>
      <c r="E46" s="199"/>
      <c r="F46" s="43">
        <f>F47+F48</f>
        <v>377.58400000000012</v>
      </c>
      <c r="G46" s="63">
        <f t="shared" ref="G46:P46" si="29">G47+G48</f>
        <v>533.63599999999997</v>
      </c>
      <c r="H46" s="63">
        <f t="shared" si="29"/>
        <v>138.17699999999999</v>
      </c>
      <c r="I46" s="63">
        <f t="shared" si="29"/>
        <v>14.588999999999999</v>
      </c>
      <c r="J46" s="63">
        <f t="shared" si="29"/>
        <v>160.51</v>
      </c>
      <c r="K46" s="63">
        <f t="shared" si="29"/>
        <v>234.67200000000003</v>
      </c>
      <c r="L46" s="63">
        <f t="shared" si="29"/>
        <v>197.495</v>
      </c>
      <c r="M46" s="63">
        <f t="shared" si="29"/>
        <v>185.69400000000002</v>
      </c>
      <c r="N46" s="63">
        <f t="shared" si="29"/>
        <v>292.91499999999996</v>
      </c>
      <c r="O46" s="63">
        <f t="shared" si="29"/>
        <v>335.637</v>
      </c>
      <c r="P46" s="445">
        <f t="shared" si="29"/>
        <v>1341.8129999999999</v>
      </c>
      <c r="Q46" s="401">
        <f t="shared" si="24"/>
        <v>2.9978101341628007</v>
      </c>
      <c r="S46" s="364">
        <f t="shared" si="25"/>
        <v>5.2725875716716913E-3</v>
      </c>
      <c r="T46" s="365">
        <f t="shared" si="26"/>
        <v>2.254965217263379E-3</v>
      </c>
      <c r="U46" s="365">
        <f t="shared" si="27"/>
        <v>2.430580504197742E-3</v>
      </c>
      <c r="V46" s="366">
        <f t="shared" si="28"/>
        <v>8.3168263883092713E-3</v>
      </c>
    </row>
    <row r="47" spans="1:35" ht="20.100000000000001" customHeight="1">
      <c r="A47" s="47"/>
      <c r="D47" s="24" t="s">
        <v>98</v>
      </c>
      <c r="E47" s="24"/>
      <c r="F47" s="222"/>
      <c r="G47" s="65"/>
      <c r="H47" s="65"/>
      <c r="I47" s="65"/>
      <c r="J47" s="65"/>
      <c r="K47" s="65"/>
      <c r="L47" s="65"/>
      <c r="M47" s="65">
        <v>166.28500000000003</v>
      </c>
      <c r="N47" s="65">
        <v>279.87199999999996</v>
      </c>
      <c r="O47" s="65">
        <v>305.74299999999999</v>
      </c>
      <c r="P47" s="40">
        <v>1335.116</v>
      </c>
      <c r="Q47" s="396">
        <f t="shared" si="24"/>
        <v>3.3667917172265596</v>
      </c>
      <c r="S47" s="409">
        <f t="shared" si="25"/>
        <v>0</v>
      </c>
      <c r="T47" s="410">
        <f t="shared" si="26"/>
        <v>0</v>
      </c>
      <c r="U47" s="410">
        <f t="shared" si="27"/>
        <v>2.2140972988524219E-3</v>
      </c>
      <c r="V47" s="411">
        <f t="shared" si="28"/>
        <v>8.2753170376601813E-3</v>
      </c>
    </row>
    <row r="48" spans="1:35" ht="20.100000000000001" customHeight="1" thickBot="1">
      <c r="A48" s="47"/>
      <c r="D48" s="24" t="s">
        <v>99</v>
      </c>
      <c r="E48" s="24"/>
      <c r="F48" s="222">
        <v>377.58400000000012</v>
      </c>
      <c r="G48" s="65">
        <v>533.63599999999997</v>
      </c>
      <c r="H48" s="65">
        <v>138.17699999999999</v>
      </c>
      <c r="I48" s="65">
        <v>14.588999999999999</v>
      </c>
      <c r="J48" s="65">
        <v>160.51</v>
      </c>
      <c r="K48" s="65">
        <v>234.67200000000003</v>
      </c>
      <c r="L48" s="65">
        <v>197.495</v>
      </c>
      <c r="M48" s="65">
        <v>19.408999999999999</v>
      </c>
      <c r="N48" s="65">
        <v>13.043000000000001</v>
      </c>
      <c r="O48" s="65">
        <v>29.893999999999995</v>
      </c>
      <c r="P48" s="40">
        <v>6.6969999999999992</v>
      </c>
      <c r="Q48" s="396">
        <f t="shared" si="24"/>
        <v>-0.77597511206262126</v>
      </c>
      <c r="S48" s="409">
        <f t="shared" si="25"/>
        <v>5.2725875716716913E-3</v>
      </c>
      <c r="T48" s="410">
        <f t="shared" si="26"/>
        <v>2.254965217263379E-3</v>
      </c>
      <c r="U48" s="410">
        <f t="shared" si="27"/>
        <v>2.1648320534532037E-4</v>
      </c>
      <c r="V48" s="411">
        <f t="shared" si="28"/>
        <v>4.1509350649089841E-5</v>
      </c>
    </row>
    <row r="49" spans="1:22" ht="20.100000000000001" customHeight="1" thickBot="1">
      <c r="A49" s="47"/>
      <c r="B49" s="115" t="s">
        <v>38</v>
      </c>
      <c r="C49" s="115"/>
      <c r="D49" s="115"/>
      <c r="E49" s="115"/>
      <c r="F49" s="223">
        <v>23136.578999999998</v>
      </c>
      <c r="G49" s="156">
        <v>26362.993000000002</v>
      </c>
      <c r="H49" s="156">
        <v>25661.045000000002</v>
      </c>
      <c r="I49" s="156">
        <v>24282.043999999994</v>
      </c>
      <c r="J49" s="156">
        <v>24718.630000000005</v>
      </c>
      <c r="K49" s="156">
        <v>25820.650000000005</v>
      </c>
      <c r="L49" s="156">
        <v>29776.323999999997</v>
      </c>
      <c r="M49" s="156">
        <v>36511.855000000003</v>
      </c>
      <c r="N49" s="156">
        <v>34684.803</v>
      </c>
      <c r="O49" s="156">
        <v>38203.775000000001</v>
      </c>
      <c r="P49" s="157">
        <v>40594.86</v>
      </c>
      <c r="Q49" s="390">
        <f t="shared" si="24"/>
        <v>6.2587663130148768E-2</v>
      </c>
      <c r="S49" s="415">
        <f t="shared" si="25"/>
        <v>0.32307947075723603</v>
      </c>
      <c r="T49" s="416">
        <f t="shared" si="26"/>
        <v>0.24811084252544688</v>
      </c>
      <c r="U49" s="416">
        <f t="shared" si="27"/>
        <v>0.27666005446883718</v>
      </c>
      <c r="V49" s="417">
        <f t="shared" si="28"/>
        <v>0.25161509307013757</v>
      </c>
    </row>
    <row r="50" spans="1:22" ht="20.100000000000001" customHeight="1">
      <c r="A50" s="47"/>
      <c r="B50" s="24"/>
      <c r="C50" t="s">
        <v>97</v>
      </c>
      <c r="D50" s="392"/>
      <c r="F50" s="81">
        <v>19618.809999999998</v>
      </c>
      <c r="G50" s="61">
        <v>22098.116000000002</v>
      </c>
      <c r="H50" s="61">
        <v>20775.576000000001</v>
      </c>
      <c r="I50" s="61">
        <v>23173.154999999995</v>
      </c>
      <c r="J50" s="61">
        <v>23401.740000000005</v>
      </c>
      <c r="K50" s="61">
        <v>24914.379000000004</v>
      </c>
      <c r="L50" s="61">
        <v>28984.390999999996</v>
      </c>
      <c r="M50" s="61">
        <v>31649.260000000006</v>
      </c>
      <c r="N50" s="61">
        <v>29548.776999999995</v>
      </c>
      <c r="O50" s="61">
        <v>33259.372000000003</v>
      </c>
      <c r="P50" s="38">
        <v>31289.951999999997</v>
      </c>
      <c r="Q50" s="396">
        <f t="shared" si="24"/>
        <v>-5.9213986361498508E-2</v>
      </c>
      <c r="S50" s="361">
        <f t="shared" si="25"/>
        <v>0.27395730162556742</v>
      </c>
      <c r="T50" s="362">
        <f t="shared" si="26"/>
        <v>0.23940247688142244</v>
      </c>
      <c r="U50" s="362">
        <f t="shared" si="27"/>
        <v>0.24085420011816419</v>
      </c>
      <c r="V50" s="363">
        <f t="shared" si="28"/>
        <v>0.19394140501137672</v>
      </c>
    </row>
    <row r="51" spans="1:22" ht="20.100000000000001" customHeight="1">
      <c r="A51" s="47"/>
      <c r="B51" s="24"/>
      <c r="C51" s="400" t="s">
        <v>88</v>
      </c>
      <c r="D51" s="392"/>
      <c r="E51" s="400"/>
      <c r="F51" s="43">
        <f>F52+F53</f>
        <v>3517.7689999999998</v>
      </c>
      <c r="G51" s="63">
        <f t="shared" ref="G51:P51" si="30">G52+G53</f>
        <v>4264.8770000000004</v>
      </c>
      <c r="H51" s="63">
        <f t="shared" si="30"/>
        <v>4885.469000000001</v>
      </c>
      <c r="I51" s="63">
        <f t="shared" si="30"/>
        <v>1108.8889999999999</v>
      </c>
      <c r="J51" s="63">
        <f t="shared" si="30"/>
        <v>1316.8900000000003</v>
      </c>
      <c r="K51" s="63">
        <f t="shared" si="30"/>
        <v>906.27099999999984</v>
      </c>
      <c r="L51" s="63">
        <f t="shared" si="30"/>
        <v>791.93299999999999</v>
      </c>
      <c r="M51" s="63">
        <f t="shared" si="30"/>
        <v>4862.5950000000003</v>
      </c>
      <c r="N51" s="63">
        <f t="shared" si="30"/>
        <v>5136.0259999999998</v>
      </c>
      <c r="O51" s="63">
        <f t="shared" si="30"/>
        <v>4944.4030000000012</v>
      </c>
      <c r="P51" s="445">
        <f t="shared" si="30"/>
        <v>9304.9080000000031</v>
      </c>
      <c r="Q51" s="401">
        <f t="shared" si="24"/>
        <v>0.88190727980708705</v>
      </c>
      <c r="S51" s="364">
        <f t="shared" si="25"/>
        <v>4.9122169131668572E-2</v>
      </c>
      <c r="T51" s="365">
        <f t="shared" si="26"/>
        <v>8.7083656440244215E-3</v>
      </c>
      <c r="U51" s="365">
        <f t="shared" si="27"/>
        <v>3.5805854350672996E-2</v>
      </c>
      <c r="V51" s="366">
        <f t="shared" si="28"/>
        <v>5.7673688058760851E-2</v>
      </c>
    </row>
    <row r="52" spans="1:22" ht="20.100000000000001" customHeight="1">
      <c r="A52" s="47"/>
      <c r="D52" s="24" t="s">
        <v>98</v>
      </c>
      <c r="E52" s="24"/>
      <c r="F52" s="222"/>
      <c r="G52" s="65"/>
      <c r="H52" s="65"/>
      <c r="I52" s="65"/>
      <c r="J52" s="65"/>
      <c r="K52" s="65"/>
      <c r="L52" s="65"/>
      <c r="M52" s="65">
        <v>4544.491</v>
      </c>
      <c r="N52" s="65">
        <v>5097.4399999999996</v>
      </c>
      <c r="O52" s="65">
        <v>4679.0410000000011</v>
      </c>
      <c r="P52" s="40">
        <v>9206.7610000000022</v>
      </c>
      <c r="Q52" s="396">
        <f t="shared" si="24"/>
        <v>0.96765982601990452</v>
      </c>
      <c r="S52" s="409">
        <f t="shared" si="25"/>
        <v>0</v>
      </c>
      <c r="T52" s="410">
        <f t="shared" si="26"/>
        <v>0</v>
      </c>
      <c r="U52" s="410">
        <f t="shared" si="27"/>
        <v>3.3884183903866112E-2</v>
      </c>
      <c r="V52" s="411">
        <f t="shared" si="28"/>
        <v>5.7065353246433498E-2</v>
      </c>
    </row>
    <row r="53" spans="1:22" ht="20.100000000000001" customHeight="1" thickBot="1">
      <c r="A53" s="47"/>
      <c r="D53" s="24" t="s">
        <v>99</v>
      </c>
      <c r="E53" s="24"/>
      <c r="F53" s="222">
        <v>3517.7689999999998</v>
      </c>
      <c r="G53" s="65">
        <v>4264.8770000000004</v>
      </c>
      <c r="H53" s="65">
        <v>4885.469000000001</v>
      </c>
      <c r="I53" s="65">
        <v>1108.8889999999999</v>
      </c>
      <c r="J53" s="65">
        <v>1316.8900000000003</v>
      </c>
      <c r="K53" s="65">
        <v>906.27099999999984</v>
      </c>
      <c r="L53" s="65">
        <v>791.93299999999999</v>
      </c>
      <c r="M53" s="65">
        <v>318.10399999999998</v>
      </c>
      <c r="N53" s="65">
        <v>38.585999999999999</v>
      </c>
      <c r="O53" s="65">
        <v>265.36200000000002</v>
      </c>
      <c r="P53" s="40">
        <v>98.146999999999991</v>
      </c>
      <c r="Q53" s="396">
        <f t="shared" si="24"/>
        <v>-0.63013920606567642</v>
      </c>
      <c r="S53" s="409">
        <f t="shared" si="25"/>
        <v>4.9122169131668572E-2</v>
      </c>
      <c r="T53" s="410">
        <f t="shared" si="26"/>
        <v>8.7083656440244215E-3</v>
      </c>
      <c r="U53" s="410">
        <f t="shared" si="27"/>
        <v>1.9216704468068815E-3</v>
      </c>
      <c r="V53" s="411">
        <f t="shared" si="28"/>
        <v>6.0833481232734372E-4</v>
      </c>
    </row>
    <row r="54" spans="1:22" ht="20.100000000000001" customHeight="1" thickBot="1">
      <c r="A54" s="32" t="s">
        <v>39</v>
      </c>
      <c r="B54" s="115"/>
      <c r="C54" s="115"/>
      <c r="D54" s="115"/>
      <c r="E54" s="115"/>
      <c r="F54" s="221">
        <v>44058.748999999982</v>
      </c>
      <c r="G54" s="83">
        <v>57090.328000000023</v>
      </c>
      <c r="H54" s="83">
        <v>64802.674000000014</v>
      </c>
      <c r="I54" s="83">
        <v>68797.233999999997</v>
      </c>
      <c r="J54" s="83">
        <v>70031.991999999998</v>
      </c>
      <c r="K54" s="83">
        <v>70762.516000000018</v>
      </c>
      <c r="L54" s="83">
        <v>66922.665999999997</v>
      </c>
      <c r="M54" s="83">
        <v>83258.707999999984</v>
      </c>
      <c r="N54" s="83">
        <v>85972.198000000019</v>
      </c>
      <c r="O54" s="83">
        <v>90283.045999999988</v>
      </c>
      <c r="P54" s="215">
        <v>110426.637</v>
      </c>
      <c r="Q54" s="343">
        <f t="shared" si="24"/>
        <v>0.22311598791206066</v>
      </c>
      <c r="S54" s="415">
        <f t="shared" si="25"/>
        <v>0.61523690728633207</v>
      </c>
      <c r="T54" s="416">
        <f t="shared" si="26"/>
        <v>0.67995761005166078</v>
      </c>
      <c r="U54" s="416">
        <f t="shared" si="27"/>
        <v>0.65380220734659145</v>
      </c>
      <c r="V54" s="417">
        <f t="shared" si="28"/>
        <v>0.68444646800548881</v>
      </c>
    </row>
    <row r="55" spans="1:22" ht="20.100000000000001" customHeight="1" thickBot="1">
      <c r="A55" s="209"/>
      <c r="B55" s="115" t="s">
        <v>37</v>
      </c>
      <c r="C55" s="115"/>
      <c r="D55" s="115"/>
      <c r="E55" s="210"/>
      <c r="F55" s="418">
        <v>4531.6279999999979</v>
      </c>
      <c r="G55" s="229">
        <v>5311.7000000000035</v>
      </c>
      <c r="H55" s="229">
        <v>6661.1689999999981</v>
      </c>
      <c r="I55" s="229">
        <v>7009.1140000000005</v>
      </c>
      <c r="J55" s="229">
        <v>7817.3649999999989</v>
      </c>
      <c r="K55" s="229">
        <v>7984.9520000000011</v>
      </c>
      <c r="L55" s="229">
        <v>8020.4199999999983</v>
      </c>
      <c r="M55" s="229">
        <v>9306.9519999999975</v>
      </c>
      <c r="N55" s="229">
        <v>10061.457</v>
      </c>
      <c r="O55" s="229">
        <v>11242.522999999997</v>
      </c>
      <c r="P55" s="419">
        <v>13597.901</v>
      </c>
      <c r="Q55" s="338">
        <f t="shared" si="24"/>
        <v>0.20950617579345873</v>
      </c>
      <c r="R55" s="6"/>
      <c r="S55" s="415">
        <f t="shared" si="25"/>
        <v>6.3279708547606422E-2</v>
      </c>
      <c r="T55" s="416">
        <f t="shared" si="26"/>
        <v>7.6727470774176951E-2</v>
      </c>
      <c r="U55" s="416">
        <f t="shared" si="27"/>
        <v>8.141491320025715E-2</v>
      </c>
      <c r="V55" s="417">
        <f t="shared" si="28"/>
        <v>8.428252063619672E-2</v>
      </c>
    </row>
    <row r="56" spans="1:22" ht="20.100000000000001" customHeight="1">
      <c r="A56" s="204"/>
      <c r="B56" s="24"/>
      <c r="C56" s="392" t="s">
        <v>97</v>
      </c>
      <c r="D56" s="392"/>
      <c r="E56" s="205"/>
      <c r="F56" s="393">
        <v>4434.5639999999976</v>
      </c>
      <c r="G56" s="394">
        <v>5133.7130000000034</v>
      </c>
      <c r="H56" s="394">
        <v>6300.6069999999982</v>
      </c>
      <c r="I56" s="394">
        <v>6699.1190000000006</v>
      </c>
      <c r="J56" s="394">
        <v>7482.8169999999991</v>
      </c>
      <c r="K56" s="394">
        <v>7673.621000000001</v>
      </c>
      <c r="L56" s="394">
        <v>7761.6619999999984</v>
      </c>
      <c r="M56" s="394">
        <v>8966.9579999999987</v>
      </c>
      <c r="N56" s="394">
        <v>9676.9110000000019</v>
      </c>
      <c r="O56" s="394">
        <v>10778.818999999998</v>
      </c>
      <c r="P56" s="395">
        <v>12973.409</v>
      </c>
      <c r="Q56" s="396">
        <f t="shared" si="24"/>
        <v>0.20360208293691567</v>
      </c>
      <c r="S56" s="361">
        <f t="shared" si="25"/>
        <v>6.192430567021559E-2</v>
      </c>
      <c r="T56" s="362">
        <f t="shared" si="26"/>
        <v>7.3735888582625225E-2</v>
      </c>
      <c r="U56" s="362">
        <f t="shared" si="27"/>
        <v>7.8056910649529701E-2</v>
      </c>
      <c r="V56" s="363">
        <f t="shared" si="28"/>
        <v>8.0411793832321637E-2</v>
      </c>
    </row>
    <row r="57" spans="1:22" ht="20.100000000000001" customHeight="1">
      <c r="A57" s="204"/>
      <c r="B57" s="24"/>
      <c r="C57" s="400" t="s">
        <v>88</v>
      </c>
      <c r="D57" s="392"/>
      <c r="E57" s="199"/>
      <c r="F57" s="43">
        <f>F58+F59</f>
        <v>97.063999999999993</v>
      </c>
      <c r="G57" s="63">
        <f t="shared" ref="G57:P57" si="31">G58+G59</f>
        <v>177.98700000000002</v>
      </c>
      <c r="H57" s="63">
        <f t="shared" si="31"/>
        <v>360.56199999999995</v>
      </c>
      <c r="I57" s="63">
        <f t="shared" si="31"/>
        <v>309.995</v>
      </c>
      <c r="J57" s="63">
        <f t="shared" si="31"/>
        <v>334.54800000000006</v>
      </c>
      <c r="K57" s="63">
        <f t="shared" si="31"/>
        <v>311.33100000000007</v>
      </c>
      <c r="L57" s="63">
        <f t="shared" si="31"/>
        <v>258.75799999999998</v>
      </c>
      <c r="M57" s="63">
        <f t="shared" si="31"/>
        <v>339.99399999999997</v>
      </c>
      <c r="N57" s="63">
        <f t="shared" si="31"/>
        <v>384.54599999999994</v>
      </c>
      <c r="O57" s="63">
        <f t="shared" si="31"/>
        <v>463.70400000000006</v>
      </c>
      <c r="P57" s="445">
        <f t="shared" si="31"/>
        <v>624.49199999999996</v>
      </c>
      <c r="Q57" s="401">
        <f t="shared" si="24"/>
        <v>0.34674706278142925</v>
      </c>
      <c r="S57" s="364">
        <f t="shared" si="25"/>
        <v>1.3554028773908346E-3</v>
      </c>
      <c r="T57" s="365">
        <f t="shared" si="26"/>
        <v>2.9915821915517194E-3</v>
      </c>
      <c r="U57" s="365">
        <f t="shared" si="27"/>
        <v>3.3580025507274525E-3</v>
      </c>
      <c r="V57" s="366">
        <f t="shared" si="28"/>
        <v>3.8707268038750803E-3</v>
      </c>
    </row>
    <row r="58" spans="1:22" ht="20.100000000000001" customHeight="1">
      <c r="A58" s="47"/>
      <c r="D58" s="24" t="s">
        <v>98</v>
      </c>
      <c r="E58" s="24"/>
      <c r="F58" s="222"/>
      <c r="G58" s="65"/>
      <c r="H58" s="65"/>
      <c r="I58" s="65"/>
      <c r="J58" s="65"/>
      <c r="K58" s="65"/>
      <c r="L58" s="65"/>
      <c r="M58" s="65">
        <v>272.56899999999996</v>
      </c>
      <c r="N58" s="65">
        <v>302.26399999999995</v>
      </c>
      <c r="O58" s="65">
        <v>382.51700000000005</v>
      </c>
      <c r="P58" s="40">
        <v>550.11799999999994</v>
      </c>
      <c r="Q58" s="396">
        <f t="shared" si="24"/>
        <v>0.43815307554958305</v>
      </c>
      <c r="S58" s="409">
        <f t="shared" si="25"/>
        <v>0</v>
      </c>
      <c r="T58" s="410">
        <f t="shared" si="26"/>
        <v>0</v>
      </c>
      <c r="U58" s="410">
        <f t="shared" si="27"/>
        <v>2.7700711266165764E-3</v>
      </c>
      <c r="V58" s="411">
        <f t="shared" si="28"/>
        <v>3.4097418187809471E-3</v>
      </c>
    </row>
    <row r="59" spans="1:22" ht="20.100000000000001" customHeight="1" thickBot="1">
      <c r="A59" s="47"/>
      <c r="D59" s="24" t="s">
        <v>99</v>
      </c>
      <c r="E59" s="24"/>
      <c r="F59" s="222">
        <v>97.063999999999993</v>
      </c>
      <c r="G59" s="65">
        <v>177.98700000000002</v>
      </c>
      <c r="H59" s="65">
        <v>360.56199999999995</v>
      </c>
      <c r="I59" s="65">
        <v>309.995</v>
      </c>
      <c r="J59" s="65">
        <v>334.54800000000006</v>
      </c>
      <c r="K59" s="65">
        <v>311.33100000000007</v>
      </c>
      <c r="L59" s="65">
        <v>258.75799999999998</v>
      </c>
      <c r="M59" s="65">
        <v>67.424999999999997</v>
      </c>
      <c r="N59" s="65">
        <v>82.281999999999996</v>
      </c>
      <c r="O59" s="65">
        <v>81.186999999999983</v>
      </c>
      <c r="P59" s="40">
        <v>74.373999999999995</v>
      </c>
      <c r="Q59" s="396">
        <f t="shared" si="24"/>
        <v>-8.3917375934570673E-2</v>
      </c>
      <c r="S59" s="409">
        <f t="shared" si="25"/>
        <v>1.3554028773908346E-3</v>
      </c>
      <c r="T59" s="410">
        <f t="shared" si="26"/>
        <v>2.9915821915517194E-3</v>
      </c>
      <c r="U59" s="410">
        <f t="shared" si="27"/>
        <v>5.8793142411087595E-4</v>
      </c>
      <c r="V59" s="411">
        <f t="shared" si="28"/>
        <v>4.609849850941329E-4</v>
      </c>
    </row>
    <row r="60" spans="1:22" ht="20.100000000000001" customHeight="1" thickBot="1">
      <c r="A60" s="47"/>
      <c r="B60" s="115" t="s">
        <v>38</v>
      </c>
      <c r="C60" s="115"/>
      <c r="D60" s="115"/>
      <c r="E60" s="115"/>
      <c r="F60" s="221">
        <v>39527.120999999985</v>
      </c>
      <c r="G60" s="83">
        <v>51778.628000000019</v>
      </c>
      <c r="H60" s="83">
        <v>58141.505000000019</v>
      </c>
      <c r="I60" s="83">
        <v>61788.119999999995</v>
      </c>
      <c r="J60" s="83">
        <v>62214.627</v>
      </c>
      <c r="K60" s="83">
        <v>62777.564000000013</v>
      </c>
      <c r="L60" s="83">
        <v>58902.246000000006</v>
      </c>
      <c r="M60" s="83">
        <v>73951.755999999994</v>
      </c>
      <c r="N60" s="83">
        <v>75910.741000000024</v>
      </c>
      <c r="O60" s="83">
        <v>79040.522999999986</v>
      </c>
      <c r="P60" s="215">
        <v>96828.736000000004</v>
      </c>
      <c r="Q60" s="343">
        <f t="shared" si="24"/>
        <v>0.22505181297952723</v>
      </c>
      <c r="R60" s="6"/>
      <c r="S60" s="415">
        <f t="shared" si="25"/>
        <v>0.55195719873872562</v>
      </c>
      <c r="T60" s="416">
        <f t="shared" si="26"/>
        <v>0.60323013927748381</v>
      </c>
      <c r="U60" s="416">
        <f t="shared" si="27"/>
        <v>0.57238729414633427</v>
      </c>
      <c r="V60" s="417">
        <f t="shared" si="28"/>
        <v>0.60016394736929213</v>
      </c>
    </row>
    <row r="61" spans="1:22" ht="20.100000000000001" customHeight="1">
      <c r="A61" s="47"/>
      <c r="B61" s="24"/>
      <c r="C61" t="s">
        <v>97</v>
      </c>
      <c r="D61" s="392"/>
      <c r="F61" s="81">
        <v>38380.577999999987</v>
      </c>
      <c r="G61" s="61">
        <v>49825.622000000018</v>
      </c>
      <c r="H61" s="61">
        <v>55973.576000000015</v>
      </c>
      <c r="I61" s="61">
        <v>59470.877999999997</v>
      </c>
      <c r="J61" s="61">
        <v>59907.430999999997</v>
      </c>
      <c r="K61" s="61">
        <v>60181.483000000015</v>
      </c>
      <c r="L61" s="61">
        <v>55244.025000000001</v>
      </c>
      <c r="M61" s="61">
        <v>69296.054999999993</v>
      </c>
      <c r="N61" s="61">
        <v>70747.964000000022</v>
      </c>
      <c r="O61" s="61">
        <v>73957.227999999988</v>
      </c>
      <c r="P61" s="38">
        <v>89446.421000000002</v>
      </c>
      <c r="Q61" s="396">
        <f t="shared" si="24"/>
        <v>0.20943447204376042</v>
      </c>
      <c r="S61" s="361">
        <f t="shared" si="25"/>
        <v>0.53594685833185673</v>
      </c>
      <c r="T61" s="362">
        <f t="shared" si="26"/>
        <v>0.57828437516332309</v>
      </c>
      <c r="U61" s="362">
        <f t="shared" si="27"/>
        <v>0.53557562640980394</v>
      </c>
      <c r="V61" s="363">
        <f t="shared" si="28"/>
        <v>0.55440687675005429</v>
      </c>
    </row>
    <row r="62" spans="1:22" ht="20.100000000000001" customHeight="1">
      <c r="A62" s="47"/>
      <c r="B62" s="24"/>
      <c r="C62" s="400" t="s">
        <v>88</v>
      </c>
      <c r="D62" s="392"/>
      <c r="E62" s="400"/>
      <c r="F62" s="43">
        <f>F63+F64</f>
        <v>1146.5430000000001</v>
      </c>
      <c r="G62" s="63">
        <f t="shared" ref="G62:P62" si="32">G63+G64</f>
        <v>1953.0059999999996</v>
      </c>
      <c r="H62" s="63">
        <f t="shared" si="32"/>
        <v>2167.9290000000001</v>
      </c>
      <c r="I62" s="63">
        <f t="shared" si="32"/>
        <v>2317.2420000000006</v>
      </c>
      <c r="J62" s="63">
        <f t="shared" si="32"/>
        <v>2307.1960000000004</v>
      </c>
      <c r="K62" s="63">
        <f t="shared" si="32"/>
        <v>2596.0809999999997</v>
      </c>
      <c r="L62" s="63">
        <f t="shared" si="32"/>
        <v>3658.2210000000018</v>
      </c>
      <c r="M62" s="63">
        <f t="shared" si="32"/>
        <v>4655.7009999999991</v>
      </c>
      <c r="N62" s="63">
        <f t="shared" si="32"/>
        <v>5162.777</v>
      </c>
      <c r="O62" s="63">
        <f t="shared" si="32"/>
        <v>5083.295000000001</v>
      </c>
      <c r="P62" s="445">
        <f t="shared" si="32"/>
        <v>7382.3150000000005</v>
      </c>
      <c r="Q62" s="401">
        <f t="shared" si="24"/>
        <v>0.45226964006613801</v>
      </c>
      <c r="S62" s="364">
        <f t="shared" si="25"/>
        <v>1.601034040686887E-2</v>
      </c>
      <c r="T62" s="365">
        <f t="shared" si="26"/>
        <v>2.4945764114160739E-2</v>
      </c>
      <c r="U62" s="365">
        <f t="shared" si="27"/>
        <v>3.6811667736530433E-2</v>
      </c>
      <c r="V62" s="366">
        <f t="shared" si="28"/>
        <v>4.5757070619237825E-2</v>
      </c>
    </row>
    <row r="63" spans="1:22" ht="20.100000000000001" customHeight="1">
      <c r="A63" s="47"/>
      <c r="D63" s="24" t="s">
        <v>98</v>
      </c>
      <c r="E63" s="24"/>
      <c r="F63" s="222"/>
      <c r="G63" s="65"/>
      <c r="H63" s="65"/>
      <c r="I63" s="65"/>
      <c r="J63" s="65"/>
      <c r="K63" s="65"/>
      <c r="L63" s="65"/>
      <c r="M63" s="65">
        <v>3733.177999999999</v>
      </c>
      <c r="N63" s="65">
        <v>4558.0990000000002</v>
      </c>
      <c r="O63" s="65">
        <v>4389.514000000001</v>
      </c>
      <c r="P63" s="40">
        <v>6476.505000000001</v>
      </c>
      <c r="Q63" s="396">
        <f t="shared" si="24"/>
        <v>0.47544921829614839</v>
      </c>
      <c r="S63" s="361">
        <f t="shared" si="25"/>
        <v>0</v>
      </c>
      <c r="T63" s="362">
        <f t="shared" si="26"/>
        <v>0</v>
      </c>
      <c r="U63" s="362">
        <f t="shared" si="27"/>
        <v>3.1787517917580749E-2</v>
      </c>
      <c r="V63" s="363">
        <f t="shared" si="28"/>
        <v>4.0142678367266489E-2</v>
      </c>
    </row>
    <row r="64" spans="1:22" ht="20.100000000000001" customHeight="1" thickBot="1">
      <c r="A64" s="47"/>
      <c r="D64" s="24" t="s">
        <v>99</v>
      </c>
      <c r="E64" s="24"/>
      <c r="F64" s="222">
        <v>1146.5430000000001</v>
      </c>
      <c r="G64" s="65">
        <v>1953.0059999999996</v>
      </c>
      <c r="H64" s="65">
        <v>2167.9290000000001</v>
      </c>
      <c r="I64" s="65">
        <v>2317.2420000000006</v>
      </c>
      <c r="J64" s="65">
        <v>2307.1960000000004</v>
      </c>
      <c r="K64" s="65">
        <v>2596.0809999999997</v>
      </c>
      <c r="L64" s="65">
        <v>3658.2210000000018</v>
      </c>
      <c r="M64" s="65">
        <v>922.52300000000002</v>
      </c>
      <c r="N64" s="65">
        <v>604.678</v>
      </c>
      <c r="O64" s="65">
        <v>693.78100000000006</v>
      </c>
      <c r="P64" s="40">
        <v>905.81</v>
      </c>
      <c r="Q64" s="405">
        <f t="shared" si="24"/>
        <v>0.30561373113417617</v>
      </c>
      <c r="S64" s="361">
        <f t="shared" si="25"/>
        <v>1.601034040686887E-2</v>
      </c>
      <c r="T64" s="362">
        <f t="shared" si="26"/>
        <v>2.4945764114160739E-2</v>
      </c>
      <c r="U64" s="362">
        <f t="shared" si="27"/>
        <v>5.024149818949681E-3</v>
      </c>
      <c r="V64" s="363">
        <f t="shared" si="28"/>
        <v>5.6143922519713407E-3</v>
      </c>
    </row>
    <row r="65" spans="1:22" ht="20.100000000000001" customHeight="1" thickBot="1">
      <c r="A65" s="56" t="s">
        <v>30</v>
      </c>
      <c r="B65" s="218"/>
      <c r="C65" s="218"/>
      <c r="D65" s="218"/>
      <c r="E65" s="218"/>
      <c r="F65" s="84">
        <f>F43+F54</f>
        <v>71612.655999999988</v>
      </c>
      <c r="G65" s="69">
        <f t="shared" ref="G65:N65" si="33">G43+G54</f>
        <v>88630.623000000021</v>
      </c>
      <c r="H65" s="69">
        <f t="shared" si="33"/>
        <v>96671.60000000002</v>
      </c>
      <c r="I65" s="69">
        <f t="shared" si="33"/>
        <v>99252.82699999999</v>
      </c>
      <c r="J65" s="69">
        <f t="shared" si="33"/>
        <v>101136.841</v>
      </c>
      <c r="K65" s="69">
        <f t="shared" si="33"/>
        <v>104069.01100000003</v>
      </c>
      <c r="L65" s="69">
        <f t="shared" si="33"/>
        <v>105914.19499999999</v>
      </c>
      <c r="M65" s="69">
        <f t="shared" si="33"/>
        <v>128212.58799999999</v>
      </c>
      <c r="N65" s="69">
        <f t="shared" si="33"/>
        <v>128799.48600000002</v>
      </c>
      <c r="O65" s="69">
        <f t="shared" ref="O65:P65" si="34">O43+O54</f>
        <v>138089.234</v>
      </c>
      <c r="P65" s="85">
        <f t="shared" si="34"/>
        <v>161337.14199999999</v>
      </c>
      <c r="Q65" s="356">
        <f t="shared" si="24"/>
        <v>0.16835423969402274</v>
      </c>
      <c r="S65" s="387">
        <f>S43+S54</f>
        <v>1</v>
      </c>
      <c r="T65" s="389">
        <f t="shared" ref="T65:V65" si="35">T43+T54</f>
        <v>0.99999999999999989</v>
      </c>
      <c r="U65" s="389">
        <f t="shared" si="35"/>
        <v>0.99999999999999989</v>
      </c>
      <c r="V65" s="388">
        <f t="shared" si="35"/>
        <v>1</v>
      </c>
    </row>
    <row r="66" spans="1:22" ht="20.100000000000001" customHeight="1" thickBot="1">
      <c r="A66" s="407"/>
      <c r="B66" s="115" t="s">
        <v>126</v>
      </c>
      <c r="C66" s="115"/>
      <c r="D66" s="115"/>
      <c r="E66" s="420"/>
      <c r="F66" s="33">
        <f>F45+F50+F56+F61</f>
        <v>66473.695999999982</v>
      </c>
      <c r="G66" s="83">
        <f t="shared" ref="G66:P66" si="36">G45+G50+G56+G61</f>
        <v>81701.117000000027</v>
      </c>
      <c r="H66" s="83">
        <f t="shared" si="36"/>
        <v>89119.463000000018</v>
      </c>
      <c r="I66" s="83">
        <f t="shared" si="36"/>
        <v>95502.111999999994</v>
      </c>
      <c r="J66" s="83">
        <f t="shared" si="36"/>
        <v>97017.697</v>
      </c>
      <c r="K66" s="83">
        <f t="shared" si="36"/>
        <v>100020.65600000002</v>
      </c>
      <c r="L66" s="83">
        <f t="shared" si="36"/>
        <v>101007.788</v>
      </c>
      <c r="M66" s="83">
        <f t="shared" si="36"/>
        <v>118168.60399999999</v>
      </c>
      <c r="N66" s="83">
        <f t="shared" si="36"/>
        <v>117823.22200000001</v>
      </c>
      <c r="O66" s="83">
        <f t="shared" si="36"/>
        <v>127262.19499999998</v>
      </c>
      <c r="P66" s="215">
        <f t="shared" si="36"/>
        <v>142683.614</v>
      </c>
      <c r="Q66" s="343">
        <f t="shared" si="24"/>
        <v>0.12117832008162381</v>
      </c>
      <c r="R66" s="6"/>
      <c r="S66" s="421">
        <f>F66/$F$65</f>
        <v>0.92823950001239997</v>
      </c>
      <c r="T66" s="422">
        <f>K66/$K$65</f>
        <v>0.96109932283299959</v>
      </c>
      <c r="U66" s="422">
        <f>O66/$O$65</f>
        <v>0.92159389485787124</v>
      </c>
      <c r="V66" s="423">
        <f>P66/$P$65</f>
        <v>0.8843816881298171</v>
      </c>
    </row>
    <row r="67" spans="1:22" ht="20.100000000000001" customHeight="1">
      <c r="A67" s="204"/>
      <c r="B67" s="1"/>
      <c r="C67" s="1" t="s">
        <v>37</v>
      </c>
      <c r="D67" s="1"/>
      <c r="E67" s="351"/>
      <c r="F67" s="7">
        <f>F45+F56</f>
        <v>8474.3079999999973</v>
      </c>
      <c r="G67" s="61">
        <f t="shared" ref="G67:P67" si="37">G45+G56</f>
        <v>9777.3790000000045</v>
      </c>
      <c r="H67" s="61">
        <f t="shared" si="37"/>
        <v>12370.310999999998</v>
      </c>
      <c r="I67" s="61">
        <f t="shared" si="37"/>
        <v>12858.079000000002</v>
      </c>
      <c r="J67" s="61">
        <f t="shared" si="37"/>
        <v>13708.526</v>
      </c>
      <c r="K67" s="61">
        <f t="shared" si="37"/>
        <v>14924.794</v>
      </c>
      <c r="L67" s="61">
        <f t="shared" si="37"/>
        <v>16779.371999999999</v>
      </c>
      <c r="M67" s="61">
        <f t="shared" si="37"/>
        <v>17223.289000000004</v>
      </c>
      <c r="N67" s="61">
        <f t="shared" si="37"/>
        <v>17526.481</v>
      </c>
      <c r="O67" s="61">
        <f t="shared" si="37"/>
        <v>20045.594999999994</v>
      </c>
      <c r="P67" s="7">
        <f t="shared" si="37"/>
        <v>21947.241000000002</v>
      </c>
      <c r="Q67" s="406">
        <f t="shared" si="24"/>
        <v>9.4866029170000116E-2</v>
      </c>
      <c r="S67" s="361">
        <f t="shared" ref="S67:S74" si="38">F67/$F$65</f>
        <v>0.11833534005497574</v>
      </c>
      <c r="T67" s="362">
        <f t="shared" ref="T67:T74" si="39">K67/$K$65</f>
        <v>0.14341247078825411</v>
      </c>
      <c r="U67" s="362">
        <f t="shared" ref="U67:U74" si="40">O67/$O$65</f>
        <v>0.14516406832990322</v>
      </c>
      <c r="V67" s="363">
        <f t="shared" ref="V67:V74" si="41">P67/$P$65</f>
        <v>0.13603340636838604</v>
      </c>
    </row>
    <row r="68" spans="1:22" ht="20.100000000000001" customHeight="1" thickBot="1">
      <c r="A68" s="204"/>
      <c r="B68" s="1"/>
      <c r="C68" s="1" t="s">
        <v>38</v>
      </c>
      <c r="D68" s="1"/>
      <c r="E68" s="351"/>
      <c r="F68" s="7">
        <f>F50+F61</f>
        <v>57999.387999999984</v>
      </c>
      <c r="G68" s="61">
        <f t="shared" ref="G68:P68" si="42">G50+G61</f>
        <v>71923.738000000012</v>
      </c>
      <c r="H68" s="61">
        <f t="shared" si="42"/>
        <v>76749.152000000016</v>
      </c>
      <c r="I68" s="61">
        <f t="shared" si="42"/>
        <v>82644.032999999996</v>
      </c>
      <c r="J68" s="61">
        <f t="shared" si="42"/>
        <v>83309.171000000002</v>
      </c>
      <c r="K68" s="61">
        <f t="shared" si="42"/>
        <v>85095.862000000023</v>
      </c>
      <c r="L68" s="61">
        <f t="shared" si="42"/>
        <v>84228.415999999997</v>
      </c>
      <c r="M68" s="61">
        <f t="shared" si="42"/>
        <v>100945.315</v>
      </c>
      <c r="N68" s="61">
        <f t="shared" si="42"/>
        <v>100296.74100000001</v>
      </c>
      <c r="O68" s="61">
        <f t="shared" si="42"/>
        <v>107216.59999999999</v>
      </c>
      <c r="P68" s="7">
        <f t="shared" si="42"/>
        <v>120736.37299999999</v>
      </c>
      <c r="Q68" s="396">
        <f t="shared" si="24"/>
        <v>0.12609775911565935</v>
      </c>
      <c r="S68" s="361">
        <f t="shared" si="38"/>
        <v>0.80990415995742415</v>
      </c>
      <c r="T68" s="362">
        <f t="shared" si="39"/>
        <v>0.81768685204474556</v>
      </c>
      <c r="U68" s="362">
        <f t="shared" si="40"/>
        <v>0.7764298265279681</v>
      </c>
      <c r="V68" s="363">
        <f t="shared" si="41"/>
        <v>0.74834828176143098</v>
      </c>
    </row>
    <row r="69" spans="1:22" ht="20.100000000000001" customHeight="1" thickBot="1">
      <c r="A69" s="47"/>
      <c r="B69" s="115" t="s">
        <v>98</v>
      </c>
      <c r="C69" s="115"/>
      <c r="D69" s="115"/>
      <c r="E69" s="420"/>
      <c r="F69" s="33">
        <f>F47+F52+F58+F63</f>
        <v>0</v>
      </c>
      <c r="G69" s="83">
        <f t="shared" ref="G69:P69" si="43">G47+G52+G58+G63</f>
        <v>0</v>
      </c>
      <c r="H69" s="83">
        <f t="shared" si="43"/>
        <v>0</v>
      </c>
      <c r="I69" s="83">
        <f t="shared" si="43"/>
        <v>0</v>
      </c>
      <c r="J69" s="83">
        <f t="shared" si="43"/>
        <v>0</v>
      </c>
      <c r="K69" s="83">
        <f t="shared" si="43"/>
        <v>0</v>
      </c>
      <c r="L69" s="83">
        <f t="shared" si="43"/>
        <v>0</v>
      </c>
      <c r="M69" s="83">
        <f t="shared" si="43"/>
        <v>8716.5229999999974</v>
      </c>
      <c r="N69" s="83">
        <f t="shared" si="43"/>
        <v>10237.674999999999</v>
      </c>
      <c r="O69" s="83">
        <f t="shared" si="43"/>
        <v>9756.8150000000023</v>
      </c>
      <c r="P69" s="33">
        <f t="shared" si="43"/>
        <v>17568.500000000004</v>
      </c>
      <c r="Q69" s="343">
        <f t="shared" si="24"/>
        <v>0.80063883552163273</v>
      </c>
      <c r="R69" s="6"/>
      <c r="S69" s="415">
        <f t="shared" si="38"/>
        <v>0</v>
      </c>
      <c r="T69" s="416">
        <f t="shared" si="39"/>
        <v>0</v>
      </c>
      <c r="U69" s="416">
        <f t="shared" si="40"/>
        <v>7.0655870246915858E-2</v>
      </c>
      <c r="V69" s="417">
        <f t="shared" si="41"/>
        <v>0.10889309047014112</v>
      </c>
    </row>
    <row r="70" spans="1:22" ht="20.100000000000001" customHeight="1">
      <c r="A70" s="47"/>
      <c r="B70" s="1"/>
      <c r="C70" s="1" t="s">
        <v>37</v>
      </c>
      <c r="D70" s="1"/>
      <c r="E70" s="351"/>
      <c r="F70" s="7">
        <f>F47+F58</f>
        <v>0</v>
      </c>
      <c r="G70" s="61">
        <f t="shared" ref="G70:P70" si="44">G47+G58</f>
        <v>0</v>
      </c>
      <c r="H70" s="61">
        <f t="shared" si="44"/>
        <v>0</v>
      </c>
      <c r="I70" s="61">
        <f t="shared" si="44"/>
        <v>0</v>
      </c>
      <c r="J70" s="61">
        <f t="shared" si="44"/>
        <v>0</v>
      </c>
      <c r="K70" s="61">
        <f t="shared" si="44"/>
        <v>0</v>
      </c>
      <c r="L70" s="61">
        <f t="shared" si="44"/>
        <v>0</v>
      </c>
      <c r="M70" s="61">
        <f t="shared" si="44"/>
        <v>438.85399999999998</v>
      </c>
      <c r="N70" s="61">
        <f t="shared" si="44"/>
        <v>582.13599999999997</v>
      </c>
      <c r="O70" s="61">
        <f t="shared" si="44"/>
        <v>688.26</v>
      </c>
      <c r="P70" s="7">
        <f t="shared" si="44"/>
        <v>1885.2339999999999</v>
      </c>
      <c r="Q70" s="406">
        <f t="shared" si="24"/>
        <v>1.7391305611251562</v>
      </c>
      <c r="S70" s="361">
        <f t="shared" si="38"/>
        <v>0</v>
      </c>
      <c r="T70" s="362">
        <f t="shared" si="39"/>
        <v>0</v>
      </c>
      <c r="U70" s="362">
        <f t="shared" si="40"/>
        <v>4.9841684254689975E-3</v>
      </c>
      <c r="V70" s="363">
        <f t="shared" si="41"/>
        <v>1.1685058856441128E-2</v>
      </c>
    </row>
    <row r="71" spans="1:22" ht="20.100000000000001" customHeight="1" thickBot="1">
      <c r="A71" s="209"/>
      <c r="B71" s="1"/>
      <c r="C71" s="1" t="s">
        <v>38</v>
      </c>
      <c r="D71" s="1"/>
      <c r="E71" s="351"/>
      <c r="F71" s="7">
        <f>F52+F63</f>
        <v>0</v>
      </c>
      <c r="G71" s="61">
        <f t="shared" ref="G71:P71" si="45">G52+G63</f>
        <v>0</v>
      </c>
      <c r="H71" s="61">
        <f t="shared" si="45"/>
        <v>0</v>
      </c>
      <c r="I71" s="61">
        <f t="shared" si="45"/>
        <v>0</v>
      </c>
      <c r="J71" s="61">
        <f t="shared" si="45"/>
        <v>0</v>
      </c>
      <c r="K71" s="61">
        <f t="shared" si="45"/>
        <v>0</v>
      </c>
      <c r="L71" s="61">
        <f t="shared" si="45"/>
        <v>0</v>
      </c>
      <c r="M71" s="61">
        <f t="shared" si="45"/>
        <v>8277.6689999999981</v>
      </c>
      <c r="N71" s="61">
        <f t="shared" si="45"/>
        <v>9655.5390000000007</v>
      </c>
      <c r="O71" s="61">
        <f t="shared" si="45"/>
        <v>9068.5550000000021</v>
      </c>
      <c r="P71" s="7">
        <f t="shared" si="45"/>
        <v>15683.266000000003</v>
      </c>
      <c r="Q71" s="338">
        <f t="shared" si="24"/>
        <v>0.72941179713857385</v>
      </c>
      <c r="S71" s="361">
        <f t="shared" si="38"/>
        <v>0</v>
      </c>
      <c r="T71" s="362">
        <f t="shared" si="39"/>
        <v>0</v>
      </c>
      <c r="U71" s="362">
        <f t="shared" si="40"/>
        <v>6.5671701821446868E-2</v>
      </c>
      <c r="V71" s="363">
        <f t="shared" si="41"/>
        <v>9.7208031613699994E-2</v>
      </c>
    </row>
    <row r="72" spans="1:22" ht="20.100000000000001" customHeight="1" thickBot="1">
      <c r="A72" s="209"/>
      <c r="B72" s="115" t="s">
        <v>99</v>
      </c>
      <c r="C72" s="115"/>
      <c r="D72" s="115"/>
      <c r="E72" s="420"/>
      <c r="F72" s="33">
        <f>F48+F53+F59+F64</f>
        <v>5138.96</v>
      </c>
      <c r="G72" s="83">
        <f t="shared" ref="G72:P72" si="46">G48+G53+G59+G64</f>
        <v>6929.5060000000003</v>
      </c>
      <c r="H72" s="83">
        <f t="shared" si="46"/>
        <v>7552.1370000000006</v>
      </c>
      <c r="I72" s="83">
        <f t="shared" si="46"/>
        <v>3750.7150000000006</v>
      </c>
      <c r="J72" s="83">
        <f t="shared" si="46"/>
        <v>4119.1440000000002</v>
      </c>
      <c r="K72" s="83">
        <f t="shared" si="46"/>
        <v>4048.3549999999996</v>
      </c>
      <c r="L72" s="83">
        <f t="shared" si="46"/>
        <v>4906.407000000002</v>
      </c>
      <c r="M72" s="83">
        <f t="shared" si="46"/>
        <v>1327.461</v>
      </c>
      <c r="N72" s="83">
        <f t="shared" si="46"/>
        <v>738.58899999999994</v>
      </c>
      <c r="O72" s="83">
        <f t="shared" si="46"/>
        <v>1070.2240000000002</v>
      </c>
      <c r="P72" s="215">
        <f t="shared" si="46"/>
        <v>1085.028</v>
      </c>
      <c r="Q72" s="343">
        <f t="shared" si="24"/>
        <v>1.383261821824203E-2</v>
      </c>
      <c r="R72" s="6"/>
      <c r="S72" s="415">
        <f t="shared" si="38"/>
        <v>7.1760499987599966E-2</v>
      </c>
      <c r="T72" s="416">
        <f t="shared" si="39"/>
        <v>3.8900677167000255E-2</v>
      </c>
      <c r="U72" s="416">
        <f t="shared" si="40"/>
        <v>7.7502348952127589E-3</v>
      </c>
      <c r="V72" s="417">
        <f t="shared" si="41"/>
        <v>6.7252214000419076E-3</v>
      </c>
    </row>
    <row r="73" spans="1:22" ht="20.100000000000001" customHeight="1">
      <c r="A73" s="47"/>
      <c r="B73" s="9"/>
      <c r="C73" s="1" t="s">
        <v>37</v>
      </c>
      <c r="D73" s="1"/>
      <c r="E73" s="351"/>
      <c r="F73" s="7">
        <f>F48+F59</f>
        <v>474.64800000000014</v>
      </c>
      <c r="G73" s="61">
        <f t="shared" ref="G73:P73" si="47">G48+G59</f>
        <v>711.62300000000005</v>
      </c>
      <c r="H73" s="61">
        <f t="shared" si="47"/>
        <v>498.73899999999992</v>
      </c>
      <c r="I73" s="61">
        <f t="shared" si="47"/>
        <v>324.584</v>
      </c>
      <c r="J73" s="61">
        <f t="shared" si="47"/>
        <v>495.05800000000005</v>
      </c>
      <c r="K73" s="61">
        <f t="shared" si="47"/>
        <v>546.00300000000016</v>
      </c>
      <c r="L73" s="61">
        <f t="shared" si="47"/>
        <v>456.25299999999999</v>
      </c>
      <c r="M73" s="61">
        <f t="shared" si="47"/>
        <v>86.834000000000003</v>
      </c>
      <c r="N73" s="61">
        <f t="shared" si="47"/>
        <v>95.325000000000003</v>
      </c>
      <c r="O73" s="61">
        <f t="shared" si="47"/>
        <v>111.08099999999997</v>
      </c>
      <c r="P73" s="7">
        <f t="shared" si="47"/>
        <v>81.070999999999998</v>
      </c>
      <c r="Q73" s="406">
        <f t="shared" si="24"/>
        <v>-0.27016321423105649</v>
      </c>
      <c r="S73" s="361">
        <f t="shared" si="38"/>
        <v>6.6279904490625262E-3</v>
      </c>
      <c r="T73" s="362">
        <f t="shared" si="39"/>
        <v>5.2465474088150988E-3</v>
      </c>
      <c r="U73" s="362">
        <f t="shared" si="40"/>
        <v>8.044146294561963E-4</v>
      </c>
      <c r="V73" s="363">
        <f t="shared" si="41"/>
        <v>5.0249433574322275E-4</v>
      </c>
    </row>
    <row r="74" spans="1:22" ht="20.100000000000001" customHeight="1" thickBot="1">
      <c r="A74" s="48"/>
      <c r="B74" s="114"/>
      <c r="C74" s="114" t="s">
        <v>38</v>
      </c>
      <c r="D74" s="114"/>
      <c r="E74" s="352"/>
      <c r="F74" s="106">
        <f>F53+F64</f>
        <v>4664.3119999999999</v>
      </c>
      <c r="G74" s="67">
        <f t="shared" ref="G74:P74" si="48">G53+G64</f>
        <v>6217.8829999999998</v>
      </c>
      <c r="H74" s="67">
        <f t="shared" si="48"/>
        <v>7053.398000000001</v>
      </c>
      <c r="I74" s="67">
        <f t="shared" si="48"/>
        <v>3426.1310000000003</v>
      </c>
      <c r="J74" s="67">
        <f t="shared" si="48"/>
        <v>3624.0860000000007</v>
      </c>
      <c r="K74" s="67">
        <f t="shared" si="48"/>
        <v>3502.3519999999994</v>
      </c>
      <c r="L74" s="67">
        <f t="shared" si="48"/>
        <v>4450.1540000000023</v>
      </c>
      <c r="M74" s="67">
        <f t="shared" si="48"/>
        <v>1240.627</v>
      </c>
      <c r="N74" s="67">
        <f t="shared" si="48"/>
        <v>643.26400000000001</v>
      </c>
      <c r="O74" s="67">
        <f t="shared" si="48"/>
        <v>959.14300000000003</v>
      </c>
      <c r="P74" s="106">
        <f t="shared" si="48"/>
        <v>1003.9569999999999</v>
      </c>
      <c r="Q74" s="405">
        <f t="shared" si="24"/>
        <v>4.6722959975728173E-2</v>
      </c>
      <c r="S74" s="381">
        <f t="shared" si="38"/>
        <v>6.5132509538537442E-2</v>
      </c>
      <c r="T74" s="370">
        <f t="shared" si="39"/>
        <v>3.3654129758185158E-2</v>
      </c>
      <c r="U74" s="370">
        <f t="shared" si="40"/>
        <v>6.9458202657565618E-3</v>
      </c>
      <c r="V74" s="382">
        <f t="shared" si="41"/>
        <v>6.2227270642986844E-3</v>
      </c>
    </row>
    <row r="75" spans="1:22" ht="15.75" thickBot="1"/>
    <row r="76" spans="1:22" ht="15" customHeight="1">
      <c r="A76" s="489" t="s">
        <v>32</v>
      </c>
      <c r="B76" s="502"/>
      <c r="C76" s="502"/>
      <c r="D76" s="502"/>
      <c r="E76" s="502"/>
      <c r="F76" s="505" t="s">
        <v>42</v>
      </c>
      <c r="G76" s="506"/>
      <c r="H76" s="506"/>
      <c r="I76" s="506"/>
      <c r="J76" s="506"/>
      <c r="K76" s="506"/>
      <c r="L76" s="506"/>
      <c r="M76" s="506"/>
      <c r="N76" s="506"/>
      <c r="O76" s="506"/>
      <c r="P76" s="507"/>
      <c r="Q76" s="510" t="s">
        <v>121</v>
      </c>
    </row>
    <row r="77" spans="1:22" ht="15.75" thickBot="1">
      <c r="A77" s="503"/>
      <c r="B77" s="533"/>
      <c r="C77" s="533"/>
      <c r="D77" s="533"/>
      <c r="E77" s="533"/>
      <c r="F77" s="501" t="str">
        <f>F5</f>
        <v>jan-dez</v>
      </c>
      <c r="G77" s="499"/>
      <c r="H77" s="499"/>
      <c r="I77" s="499"/>
      <c r="J77" s="499"/>
      <c r="K77" s="499"/>
      <c r="L77" s="499"/>
      <c r="M77" s="499"/>
      <c r="N77" s="499"/>
      <c r="O77" s="499"/>
      <c r="P77" s="500"/>
      <c r="Q77" s="511"/>
    </row>
    <row r="78" spans="1:22" ht="23.25" customHeight="1" thickBot="1">
      <c r="A78" s="503"/>
      <c r="B78" s="533"/>
      <c r="C78" s="533"/>
      <c r="D78" s="533"/>
      <c r="E78" s="533"/>
      <c r="F78" s="28">
        <v>2010</v>
      </c>
      <c r="G78" s="201">
        <v>2011</v>
      </c>
      <c r="H78" s="201">
        <v>2012</v>
      </c>
      <c r="I78" s="201">
        <v>2013</v>
      </c>
      <c r="J78" s="201">
        <v>2014</v>
      </c>
      <c r="K78" s="201">
        <v>2015</v>
      </c>
      <c r="L78" s="201">
        <v>2016</v>
      </c>
      <c r="M78" s="201">
        <v>2017</v>
      </c>
      <c r="N78" s="201">
        <v>2018</v>
      </c>
      <c r="O78" s="201">
        <v>2019</v>
      </c>
      <c r="P78" s="301">
        <v>2020</v>
      </c>
      <c r="Q78" s="512"/>
    </row>
    <row r="79" spans="1:22" ht="20.100000000000001" customHeight="1" thickBot="1">
      <c r="A79" s="32" t="s">
        <v>36</v>
      </c>
      <c r="B79" s="115"/>
      <c r="C79" s="115"/>
      <c r="D79" s="115"/>
      <c r="E79" s="115"/>
      <c r="F79" s="230">
        <f>(F43/F7)*10</f>
        <v>2.051231453969486</v>
      </c>
      <c r="G79" s="119">
        <f t="shared" ref="G79:P79" si="49">(G43/G7)*10</f>
        <v>2.086796076807139</v>
      </c>
      <c r="H79" s="119">
        <f t="shared" si="49"/>
        <v>2.0742638832452736</v>
      </c>
      <c r="I79" s="119">
        <f t="shared" si="49"/>
        <v>2.2333417981853634</v>
      </c>
      <c r="J79" s="119">
        <f t="shared" si="49"/>
        <v>2.2608749850358514</v>
      </c>
      <c r="K79" s="119">
        <f t="shared" si="49"/>
        <v>2.3126412441000093</v>
      </c>
      <c r="L79" s="119">
        <f t="shared" si="49"/>
        <v>2.3397756951783668</v>
      </c>
      <c r="M79" s="119">
        <f t="shared" si="49"/>
        <v>2.3883175396555338</v>
      </c>
      <c r="N79" s="119">
        <f t="shared" si="49"/>
        <v>2.4156979431649499</v>
      </c>
      <c r="O79" s="119">
        <f t="shared" si="49"/>
        <v>2.4064619334667188</v>
      </c>
      <c r="P79" s="231">
        <f t="shared" si="49"/>
        <v>2.3195445500310452</v>
      </c>
      <c r="Q79" s="333">
        <f>(P79-O79)/O79</f>
        <v>-3.6118328832428895E-2</v>
      </c>
    </row>
    <row r="80" spans="1:22" ht="20.100000000000001" customHeight="1" thickBot="1">
      <c r="A80" s="209"/>
      <c r="B80" s="115" t="s">
        <v>37</v>
      </c>
      <c r="C80" s="115"/>
      <c r="D80" s="115"/>
      <c r="E80" s="210"/>
      <c r="F80" s="340">
        <f t="shared" ref="F80:P83" si="50">(F44/F8)*10</f>
        <v>1.8519722857854388</v>
      </c>
      <c r="G80" s="161">
        <f t="shared" si="50"/>
        <v>1.9883883663982349</v>
      </c>
      <c r="H80" s="161">
        <f t="shared" si="50"/>
        <v>1.8886672015153438</v>
      </c>
      <c r="I80" s="161">
        <f t="shared" si="50"/>
        <v>2.0003146173284492</v>
      </c>
      <c r="J80" s="161">
        <f t="shared" si="50"/>
        <v>2.1427094178344759</v>
      </c>
      <c r="K80" s="161">
        <f t="shared" si="50"/>
        <v>2.1861339117976284</v>
      </c>
      <c r="L80" s="161">
        <f t="shared" si="50"/>
        <v>2.1822039366888406</v>
      </c>
      <c r="M80" s="161">
        <f t="shared" si="50"/>
        <v>2.2880497591077233</v>
      </c>
      <c r="N80" s="161">
        <f t="shared" si="50"/>
        <v>2.2770614960146807</v>
      </c>
      <c r="O80" s="161">
        <f t="shared" si="50"/>
        <v>2.3761608711984166</v>
      </c>
      <c r="P80" s="391">
        <f t="shared" si="50"/>
        <v>2.2619622693638948</v>
      </c>
      <c r="Q80" s="390">
        <f t="shared" ref="Q80:Q110" si="51">(P80-O80)/O80</f>
        <v>-4.8060130616041051E-2</v>
      </c>
    </row>
    <row r="81" spans="1:17" ht="20.100000000000001" customHeight="1">
      <c r="A81" s="204"/>
      <c r="B81" s="24"/>
      <c r="C81" s="392" t="s">
        <v>97</v>
      </c>
      <c r="D81" s="392"/>
      <c r="E81" s="205"/>
      <c r="F81" s="397">
        <f t="shared" si="50"/>
        <v>2.2303439861091556</v>
      </c>
      <c r="G81" s="398">
        <f t="shared" si="50"/>
        <v>2.2319254625546425</v>
      </c>
      <c r="H81" s="398">
        <f t="shared" si="50"/>
        <v>1.9231744635602452</v>
      </c>
      <c r="I81" s="398">
        <f t="shared" si="50"/>
        <v>2.0033757376904142</v>
      </c>
      <c r="J81" s="398">
        <f t="shared" si="50"/>
        <v>2.1817997991220532</v>
      </c>
      <c r="K81" s="398">
        <f t="shared" si="50"/>
        <v>2.2381745499913417</v>
      </c>
      <c r="L81" s="398">
        <f t="shared" si="50"/>
        <v>2.2133483087271024</v>
      </c>
      <c r="M81" s="398">
        <f t="shared" si="50"/>
        <v>2.3360120757023184</v>
      </c>
      <c r="N81" s="398">
        <f t="shared" si="50"/>
        <v>2.3543725793249566</v>
      </c>
      <c r="O81" s="398">
        <f t="shared" si="50"/>
        <v>2.4558394048387582</v>
      </c>
      <c r="P81" s="399">
        <f t="shared" si="50"/>
        <v>2.4956003583008353</v>
      </c>
      <c r="Q81" s="396">
        <f t="shared" si="51"/>
        <v>1.6190371969655587E-2</v>
      </c>
    </row>
    <row r="82" spans="1:17" ht="20.100000000000001" customHeight="1">
      <c r="A82" s="204"/>
      <c r="B82" s="24"/>
      <c r="C82" s="400" t="s">
        <v>88</v>
      </c>
      <c r="D82" s="392"/>
      <c r="E82" s="199"/>
      <c r="F82" s="402">
        <f t="shared" si="50"/>
        <v>0.65788405347625267</v>
      </c>
      <c r="G82" s="403">
        <f t="shared" si="50"/>
        <v>1.0199406348969713</v>
      </c>
      <c r="H82" s="403">
        <f t="shared" si="50"/>
        <v>1.0561972100133767</v>
      </c>
      <c r="I82" s="124">
        <f t="shared" si="50"/>
        <v>1.2159526587764626</v>
      </c>
      <c r="J82" s="124">
        <f t="shared" si="50"/>
        <v>1.2641867571888761</v>
      </c>
      <c r="K82" s="124">
        <f t="shared" si="50"/>
        <v>1.2721556042240392</v>
      </c>
      <c r="L82" s="124">
        <f t="shared" si="50"/>
        <v>1.3285906491759167</v>
      </c>
      <c r="M82" s="124">
        <f t="shared" si="50"/>
        <v>1.1961274364556898</v>
      </c>
      <c r="N82" s="124">
        <f t="shared" si="50"/>
        <v>1.2112183927057705</v>
      </c>
      <c r="O82" s="124">
        <f t="shared" si="50"/>
        <v>1.2533964194755434</v>
      </c>
      <c r="P82" s="124">
        <f t="shared" si="50"/>
        <v>1.3910217867272641</v>
      </c>
      <c r="Q82" s="401">
        <f t="shared" si="51"/>
        <v>0.10980194702431578</v>
      </c>
    </row>
    <row r="83" spans="1:17" ht="20.100000000000001" customHeight="1">
      <c r="A83" s="47"/>
      <c r="D83" s="24" t="s">
        <v>98</v>
      </c>
      <c r="E83" s="24"/>
      <c r="F83" s="233"/>
      <c r="G83" s="234"/>
      <c r="H83" s="234"/>
      <c r="I83" s="234"/>
      <c r="J83" s="234"/>
      <c r="K83" s="234"/>
      <c r="L83" s="234"/>
      <c r="M83" s="234">
        <f t="shared" si="50"/>
        <v>1.2162715682760741</v>
      </c>
      <c r="N83" s="234">
        <f t="shared" si="50"/>
        <v>1.2080371209668714</v>
      </c>
      <c r="O83" s="234">
        <f t="shared" si="50"/>
        <v>1.2359744512269069</v>
      </c>
      <c r="P83" s="235">
        <f t="shared" si="50"/>
        <v>1.3896080917082474</v>
      </c>
      <c r="Q83" s="396">
        <f t="shared" si="51"/>
        <v>0.12430163125850539</v>
      </c>
    </row>
    <row r="84" spans="1:17" ht="20.100000000000001" customHeight="1" thickBot="1">
      <c r="A84" s="47"/>
      <c r="D84" s="24" t="s">
        <v>99</v>
      </c>
      <c r="E84" s="24"/>
      <c r="F84" s="233">
        <f t="shared" ref="F84:P99" si="52">(F48/F12)*10</f>
        <v>0.65788405347625267</v>
      </c>
      <c r="G84" s="234">
        <f t="shared" si="52"/>
        <v>1.0199406348969713</v>
      </c>
      <c r="H84" s="234">
        <f t="shared" si="52"/>
        <v>1.0561972100133767</v>
      </c>
      <c r="I84" s="234">
        <f t="shared" si="52"/>
        <v>1.2159526587764626</v>
      </c>
      <c r="J84" s="234">
        <f t="shared" si="52"/>
        <v>1.2641867571888761</v>
      </c>
      <c r="K84" s="234">
        <f t="shared" si="52"/>
        <v>1.2721556042240392</v>
      </c>
      <c r="L84" s="234">
        <f t="shared" si="52"/>
        <v>1.3285906491759167</v>
      </c>
      <c r="M84" s="234">
        <f t="shared" si="52"/>
        <v>1.0474931188947054</v>
      </c>
      <c r="N84" s="234">
        <f t="shared" si="52"/>
        <v>1.2837598425196852</v>
      </c>
      <c r="O84" s="234">
        <f t="shared" si="52"/>
        <v>1.4645306682343717</v>
      </c>
      <c r="P84" s="235">
        <f t="shared" si="52"/>
        <v>1.7449192287649817</v>
      </c>
      <c r="Q84" s="396">
        <f t="shared" si="51"/>
        <v>0.1914528432980134</v>
      </c>
    </row>
    <row r="85" spans="1:17" ht="20.100000000000001" customHeight="1" thickBot="1">
      <c r="A85" s="47"/>
      <c r="B85" s="115" t="s">
        <v>38</v>
      </c>
      <c r="C85" s="115"/>
      <c r="D85" s="115"/>
      <c r="E85" s="115"/>
      <c r="F85" s="236">
        <f t="shared" si="52"/>
        <v>2.0942517324258474</v>
      </c>
      <c r="G85" s="160">
        <f t="shared" si="52"/>
        <v>2.1072774189134016</v>
      </c>
      <c r="H85" s="160">
        <f t="shared" si="52"/>
        <v>2.1247761665134006</v>
      </c>
      <c r="I85" s="160">
        <f t="shared" si="52"/>
        <v>2.3015082140245204</v>
      </c>
      <c r="J85" s="160">
        <f t="shared" si="52"/>
        <v>2.2935530144449903</v>
      </c>
      <c r="K85" s="160">
        <f t="shared" si="52"/>
        <v>2.352102309320085</v>
      </c>
      <c r="L85" s="160">
        <f t="shared" si="52"/>
        <v>2.3932575428466487</v>
      </c>
      <c r="M85" s="160">
        <f t="shared" si="52"/>
        <v>2.4127644282887979</v>
      </c>
      <c r="N85" s="160">
        <f t="shared" si="52"/>
        <v>2.4507259270187554</v>
      </c>
      <c r="O85" s="160">
        <f t="shared" si="52"/>
        <v>2.4141999446305502</v>
      </c>
      <c r="P85" s="170">
        <f t="shared" si="52"/>
        <v>2.3346470932522627</v>
      </c>
      <c r="Q85" s="390">
        <f t="shared" si="51"/>
        <v>-3.2952055837471912E-2</v>
      </c>
    </row>
    <row r="86" spans="1:17" ht="20.100000000000001" customHeight="1">
      <c r="A86" s="47"/>
      <c r="B86" s="24"/>
      <c r="C86" t="s">
        <v>97</v>
      </c>
      <c r="D86" s="392"/>
      <c r="F86" s="341">
        <f t="shared" si="52"/>
        <v>2.1931838151550371</v>
      </c>
      <c r="G86" s="122">
        <f t="shared" si="52"/>
        <v>2.224901773790557</v>
      </c>
      <c r="H86" s="122">
        <f t="shared" si="52"/>
        <v>2.2808580004077434</v>
      </c>
      <c r="I86" s="122">
        <f t="shared" si="52"/>
        <v>2.3788753219179966</v>
      </c>
      <c r="J86" s="122">
        <f t="shared" si="52"/>
        <v>2.4088619766042791</v>
      </c>
      <c r="K86" s="122">
        <f t="shared" si="52"/>
        <v>2.4400855672123463</v>
      </c>
      <c r="L86" s="122">
        <f t="shared" si="52"/>
        <v>2.4538166094831149</v>
      </c>
      <c r="M86" s="122">
        <f t="shared" si="52"/>
        <v>2.5226375146569469</v>
      </c>
      <c r="N86" s="122">
        <f t="shared" si="52"/>
        <v>2.5470284085154433</v>
      </c>
      <c r="O86" s="122">
        <f t="shared" si="52"/>
        <v>2.5288646149122647</v>
      </c>
      <c r="P86" s="404">
        <f t="shared" si="52"/>
        <v>2.538484753491578</v>
      </c>
      <c r="Q86" s="396">
        <f t="shared" si="51"/>
        <v>3.804133492392228E-3</v>
      </c>
    </row>
    <row r="87" spans="1:17" ht="20.100000000000001" customHeight="1">
      <c r="A87" s="47"/>
      <c r="B87" s="24"/>
      <c r="C87" s="400" t="s">
        <v>88</v>
      </c>
      <c r="D87" s="392"/>
      <c r="E87" s="400"/>
      <c r="F87" s="402">
        <f t="shared" si="52"/>
        <v>1.6732930505260182</v>
      </c>
      <c r="G87" s="124">
        <f t="shared" si="52"/>
        <v>1.654158437653688</v>
      </c>
      <c r="H87" s="124">
        <f t="shared" si="52"/>
        <v>1.6458306873993356</v>
      </c>
      <c r="I87" s="124">
        <f t="shared" si="52"/>
        <v>1.3702353605537838</v>
      </c>
      <c r="J87" s="124">
        <f t="shared" si="52"/>
        <v>1.2393244035547215</v>
      </c>
      <c r="K87" s="124">
        <f t="shared" si="52"/>
        <v>1.1812138882770251</v>
      </c>
      <c r="L87" s="124">
        <f t="shared" si="52"/>
        <v>1.2574516665819826</v>
      </c>
      <c r="M87" s="124">
        <f t="shared" si="52"/>
        <v>1.8798522436008951</v>
      </c>
      <c r="N87" s="124">
        <f t="shared" si="52"/>
        <v>2.0128696022956625</v>
      </c>
      <c r="O87" s="124">
        <f t="shared" si="52"/>
        <v>1.8499572718646835</v>
      </c>
      <c r="P87" s="124">
        <f t="shared" si="52"/>
        <v>1.8382697769063228</v>
      </c>
      <c r="Q87" s="401">
        <f t="shared" si="51"/>
        <v>-6.317710758032921E-3</v>
      </c>
    </row>
    <row r="88" spans="1:17" ht="20.100000000000001" customHeight="1">
      <c r="A88" s="47"/>
      <c r="D88" s="24" t="s">
        <v>98</v>
      </c>
      <c r="E88" s="24"/>
      <c r="F88" s="233"/>
      <c r="G88" s="234"/>
      <c r="H88" s="234"/>
      <c r="I88" s="234"/>
      <c r="J88" s="234"/>
      <c r="K88" s="234"/>
      <c r="L88" s="234"/>
      <c r="M88" s="234">
        <f t="shared" si="52"/>
        <v>1.9797338800247088</v>
      </c>
      <c r="N88" s="234">
        <f t="shared" si="52"/>
        <v>2.0128428585982467</v>
      </c>
      <c r="O88" s="234">
        <f t="shared" si="52"/>
        <v>1.8883250554203823</v>
      </c>
      <c r="P88" s="235">
        <f t="shared" si="52"/>
        <v>1.8332444929056757</v>
      </c>
      <c r="Q88" s="396">
        <f t="shared" si="51"/>
        <v>-2.9169004751909346E-2</v>
      </c>
    </row>
    <row r="89" spans="1:17" ht="20.100000000000001" customHeight="1" thickBot="1">
      <c r="A89" s="47"/>
      <c r="D89" s="24" t="s">
        <v>99</v>
      </c>
      <c r="E89" s="24"/>
      <c r="F89" s="233">
        <f t="shared" si="52"/>
        <v>1.6732930505260182</v>
      </c>
      <c r="G89" s="234">
        <f t="shared" si="52"/>
        <v>1.654158437653688</v>
      </c>
      <c r="H89" s="234">
        <f t="shared" si="52"/>
        <v>1.6458306873993356</v>
      </c>
      <c r="I89" s="234">
        <f t="shared" si="52"/>
        <v>1.3702353605537838</v>
      </c>
      <c r="J89" s="234">
        <f t="shared" si="52"/>
        <v>1.2393244035547215</v>
      </c>
      <c r="K89" s="234">
        <f t="shared" si="52"/>
        <v>1.1812138882770251</v>
      </c>
      <c r="L89" s="234">
        <f t="shared" si="52"/>
        <v>1.2574516665819826</v>
      </c>
      <c r="M89" s="234">
        <f t="shared" si="52"/>
        <v>1.0924501346227813</v>
      </c>
      <c r="N89" s="234">
        <f t="shared" si="52"/>
        <v>2.0164088628762538</v>
      </c>
      <c r="O89" s="234">
        <f t="shared" si="52"/>
        <v>1.3619971975999958</v>
      </c>
      <c r="P89" s="235">
        <f t="shared" si="52"/>
        <v>2.4745852453229791</v>
      </c>
      <c r="Q89" s="396">
        <f t="shared" si="51"/>
        <v>0.81687983623130667</v>
      </c>
    </row>
    <row r="90" spans="1:17" ht="20.100000000000001" customHeight="1" thickBot="1">
      <c r="A90" s="32" t="s">
        <v>39</v>
      </c>
      <c r="B90" s="115"/>
      <c r="C90" s="115"/>
      <c r="D90" s="115"/>
      <c r="E90" s="115"/>
      <c r="F90" s="230">
        <f t="shared" si="52"/>
        <v>2.175815152587691</v>
      </c>
      <c r="G90" s="119">
        <f t="shared" si="52"/>
        <v>2.3264585770297268</v>
      </c>
      <c r="H90" s="119">
        <f t="shared" si="52"/>
        <v>2.6446206635928311</v>
      </c>
      <c r="I90" s="119">
        <f t="shared" si="52"/>
        <v>2.7055655327295747</v>
      </c>
      <c r="J90" s="119">
        <f t="shared" si="52"/>
        <v>2.7381725784762456</v>
      </c>
      <c r="K90" s="119">
        <f t="shared" si="52"/>
        <v>2.6521171207637351</v>
      </c>
      <c r="L90" s="119">
        <f t="shared" si="52"/>
        <v>2.5382414919956782</v>
      </c>
      <c r="M90" s="119">
        <f t="shared" si="52"/>
        <v>2.5935936432980227</v>
      </c>
      <c r="N90" s="119">
        <f t="shared" si="52"/>
        <v>2.6598854573761397</v>
      </c>
      <c r="O90" s="119">
        <f t="shared" si="52"/>
        <v>2.5767915632046119</v>
      </c>
      <c r="P90" s="231">
        <f t="shared" si="52"/>
        <v>2.4903331627355425</v>
      </c>
      <c r="Q90" s="343">
        <f t="shared" si="51"/>
        <v>-3.3552733447150027E-2</v>
      </c>
    </row>
    <row r="91" spans="1:17" ht="20.100000000000001" customHeight="1" thickBot="1">
      <c r="A91" s="209"/>
      <c r="B91" s="115" t="s">
        <v>37</v>
      </c>
      <c r="C91" s="115"/>
      <c r="D91" s="115"/>
      <c r="E91" s="210"/>
      <c r="F91" s="424">
        <f t="shared" si="52"/>
        <v>2.5841738860680366</v>
      </c>
      <c r="G91" s="211">
        <f t="shared" si="52"/>
        <v>2.5706708223029922</v>
      </c>
      <c r="H91" s="211">
        <f t="shared" si="52"/>
        <v>2.910308329317433</v>
      </c>
      <c r="I91" s="211">
        <f t="shared" si="52"/>
        <v>2.8786694840944698</v>
      </c>
      <c r="J91" s="211">
        <f t="shared" si="52"/>
        <v>2.7087243740893516</v>
      </c>
      <c r="K91" s="211">
        <f t="shared" si="52"/>
        <v>2.7334211958661254</v>
      </c>
      <c r="L91" s="211">
        <f t="shared" si="52"/>
        <v>2.5988659557639142</v>
      </c>
      <c r="M91" s="211">
        <f t="shared" si="52"/>
        <v>2.6460245174328052</v>
      </c>
      <c r="N91" s="211">
        <f t="shared" si="52"/>
        <v>2.7010673577104711</v>
      </c>
      <c r="O91" s="211">
        <f t="shared" si="52"/>
        <v>2.6413623457740041</v>
      </c>
      <c r="P91" s="425">
        <f t="shared" si="52"/>
        <v>2.5489451455438035</v>
      </c>
      <c r="Q91" s="338">
        <f t="shared" si="51"/>
        <v>-3.4988459791615377E-2</v>
      </c>
    </row>
    <row r="92" spans="1:17" ht="20.100000000000001" customHeight="1">
      <c r="A92" s="204"/>
      <c r="B92" s="24"/>
      <c r="C92" s="392" t="s">
        <v>97</v>
      </c>
      <c r="D92" s="392"/>
      <c r="E92" s="205"/>
      <c r="F92" s="397">
        <f t="shared" si="52"/>
        <v>2.6790205721887288</v>
      </c>
      <c r="G92" s="398">
        <f t="shared" si="52"/>
        <v>2.7380664244901598</v>
      </c>
      <c r="H92" s="398">
        <f t="shared" si="52"/>
        <v>3.0357231648653222</v>
      </c>
      <c r="I92" s="398">
        <f t="shared" si="52"/>
        <v>3.0240110973232177</v>
      </c>
      <c r="J92" s="398">
        <f t="shared" si="52"/>
        <v>2.8089991527373863</v>
      </c>
      <c r="K92" s="398">
        <f t="shared" si="52"/>
        <v>2.8213408170821253</v>
      </c>
      <c r="L92" s="398">
        <f t="shared" si="52"/>
        <v>2.6827572285862611</v>
      </c>
      <c r="M92" s="398">
        <f t="shared" si="52"/>
        <v>2.7571687646091885</v>
      </c>
      <c r="N92" s="398">
        <f t="shared" si="52"/>
        <v>2.8092948248057481</v>
      </c>
      <c r="O92" s="398">
        <f t="shared" si="52"/>
        <v>2.7598672865355689</v>
      </c>
      <c r="P92" s="399">
        <f t="shared" si="52"/>
        <v>2.6415293225351615</v>
      </c>
      <c r="Q92" s="396">
        <f t="shared" si="51"/>
        <v>-4.2878135690704082E-2</v>
      </c>
    </row>
    <row r="93" spans="1:17" ht="20.100000000000001" customHeight="1">
      <c r="A93" s="204"/>
      <c r="B93" s="24"/>
      <c r="C93" s="400" t="s">
        <v>88</v>
      </c>
      <c r="D93" s="392"/>
      <c r="E93" s="199"/>
      <c r="F93" s="402">
        <f t="shared" si="52"/>
        <v>0.98727559375476748</v>
      </c>
      <c r="G93" s="403">
        <f t="shared" si="52"/>
        <v>0.93026671335761979</v>
      </c>
      <c r="H93" s="403">
        <f t="shared" si="52"/>
        <v>1.6901528610469172</v>
      </c>
      <c r="I93" s="124">
        <f t="shared" si="52"/>
        <v>1.4120463158661902</v>
      </c>
      <c r="J93" s="124">
        <f t="shared" si="52"/>
        <v>1.5061452715174548</v>
      </c>
      <c r="K93" s="124">
        <f t="shared" si="52"/>
        <v>1.5459800080444537</v>
      </c>
      <c r="L93" s="124">
        <f t="shared" si="52"/>
        <v>1.3410138010022954</v>
      </c>
      <c r="M93" s="124">
        <f t="shared" si="52"/>
        <v>1.2825122595247076</v>
      </c>
      <c r="N93" s="124">
        <f t="shared" si="52"/>
        <v>1.3714780946402838</v>
      </c>
      <c r="O93" s="124">
        <f t="shared" si="52"/>
        <v>1.3219301096419958</v>
      </c>
      <c r="P93" s="124">
        <f t="shared" si="52"/>
        <v>1.4749735469730176</v>
      </c>
      <c r="Q93" s="401">
        <f t="shared" si="51"/>
        <v>0.1157727146198894</v>
      </c>
    </row>
    <row r="94" spans="1:17" ht="20.100000000000001" customHeight="1">
      <c r="A94" s="47"/>
      <c r="D94" s="24" t="s">
        <v>98</v>
      </c>
      <c r="E94" s="24"/>
      <c r="F94" s="233"/>
      <c r="G94" s="234"/>
      <c r="H94" s="234"/>
      <c r="I94" s="234"/>
      <c r="J94" s="234"/>
      <c r="K94" s="234"/>
      <c r="L94" s="234"/>
      <c r="M94" s="234">
        <f t="shared" si="52"/>
        <v>1.2495713565305091</v>
      </c>
      <c r="N94" s="234">
        <f t="shared" si="52"/>
        <v>1.302334398993511</v>
      </c>
      <c r="O94" s="234">
        <f t="shared" si="52"/>
        <v>1.3190059447455895</v>
      </c>
      <c r="P94" s="235">
        <f t="shared" si="52"/>
        <v>1.4864679370088951</v>
      </c>
      <c r="Q94" s="396">
        <f t="shared" si="51"/>
        <v>0.12696075626528411</v>
      </c>
    </row>
    <row r="95" spans="1:17" ht="20.100000000000001" customHeight="1" thickBot="1">
      <c r="A95" s="47"/>
      <c r="D95" s="24" t="s">
        <v>99</v>
      </c>
      <c r="E95" s="24"/>
      <c r="F95" s="233">
        <f t="shared" si="52"/>
        <v>0.98727559375476748</v>
      </c>
      <c r="G95" s="234">
        <f t="shared" si="52"/>
        <v>0.93026671335761979</v>
      </c>
      <c r="H95" s="234">
        <f t="shared" si="52"/>
        <v>1.6901528610469172</v>
      </c>
      <c r="I95" s="234">
        <f t="shared" si="52"/>
        <v>1.4120463158661902</v>
      </c>
      <c r="J95" s="234">
        <f t="shared" si="52"/>
        <v>1.5061452715174548</v>
      </c>
      <c r="K95" s="234">
        <f t="shared" si="52"/>
        <v>1.5459800080444537</v>
      </c>
      <c r="L95" s="234">
        <f t="shared" si="52"/>
        <v>1.3410138010022954</v>
      </c>
      <c r="M95" s="234">
        <f t="shared" si="52"/>
        <v>1.4354907387694273</v>
      </c>
      <c r="N95" s="234">
        <f t="shared" si="52"/>
        <v>1.7037727253903177</v>
      </c>
      <c r="O95" s="234">
        <f t="shared" si="52"/>
        <v>1.3358837660841802</v>
      </c>
      <c r="P95" s="235">
        <f t="shared" si="52"/>
        <v>1.3951752082239064</v>
      </c>
      <c r="Q95" s="396">
        <f t="shared" si="51"/>
        <v>4.4383683404975158E-2</v>
      </c>
    </row>
    <row r="96" spans="1:17" ht="20.100000000000001" customHeight="1" thickBot="1">
      <c r="A96" s="47"/>
      <c r="B96" s="115" t="s">
        <v>38</v>
      </c>
      <c r="C96" s="115"/>
      <c r="D96" s="115"/>
      <c r="E96" s="115"/>
      <c r="F96" s="230">
        <f t="shared" si="52"/>
        <v>2.1370979815361397</v>
      </c>
      <c r="G96" s="119">
        <f t="shared" si="52"/>
        <v>2.3040049053733291</v>
      </c>
      <c r="H96" s="119">
        <f t="shared" si="52"/>
        <v>2.6172464785914205</v>
      </c>
      <c r="I96" s="119">
        <f t="shared" si="52"/>
        <v>2.6872348373303634</v>
      </c>
      <c r="J96" s="119">
        <f t="shared" si="52"/>
        <v>2.7419181351724609</v>
      </c>
      <c r="K96" s="119">
        <f t="shared" si="52"/>
        <v>2.6421211188920681</v>
      </c>
      <c r="L96" s="119">
        <f t="shared" si="52"/>
        <v>2.5302046591190397</v>
      </c>
      <c r="M96" s="119">
        <f t="shared" si="52"/>
        <v>2.5871419683446288</v>
      </c>
      <c r="N96" s="119">
        <f t="shared" si="52"/>
        <v>2.654521135845604</v>
      </c>
      <c r="O96" s="119">
        <f t="shared" si="52"/>
        <v>2.5678627476047051</v>
      </c>
      <c r="P96" s="231">
        <f t="shared" si="52"/>
        <v>2.4823172897181522</v>
      </c>
      <c r="Q96" s="343">
        <f t="shared" si="51"/>
        <v>-3.3313874725722559E-2</v>
      </c>
    </row>
    <row r="97" spans="1:17" ht="20.100000000000001" customHeight="1">
      <c r="A97" s="47"/>
      <c r="B97" s="24"/>
      <c r="C97" t="s">
        <v>97</v>
      </c>
      <c r="D97" s="392"/>
      <c r="F97" s="341">
        <f t="shared" si="52"/>
        <v>2.2121239280250959</v>
      </c>
      <c r="G97" s="122">
        <f t="shared" si="52"/>
        <v>2.4181954939473322</v>
      </c>
      <c r="H97" s="122">
        <f t="shared" si="52"/>
        <v>2.7297767773408186</v>
      </c>
      <c r="I97" s="122">
        <f t="shared" si="52"/>
        <v>2.8134333759765386</v>
      </c>
      <c r="J97" s="122">
        <f t="shared" si="52"/>
        <v>2.8731350259195136</v>
      </c>
      <c r="K97" s="122">
        <f t="shared" si="52"/>
        <v>2.7588435880127586</v>
      </c>
      <c r="L97" s="122">
        <f t="shared" si="52"/>
        <v>2.6784475348102497</v>
      </c>
      <c r="M97" s="122">
        <f t="shared" si="52"/>
        <v>2.7206543935003986</v>
      </c>
      <c r="N97" s="122">
        <f t="shared" si="52"/>
        <v>2.8028832931383691</v>
      </c>
      <c r="O97" s="122">
        <f t="shared" si="52"/>
        <v>2.7089385833573583</v>
      </c>
      <c r="P97" s="404">
        <f t="shared" si="52"/>
        <v>2.6138717191346306</v>
      </c>
      <c r="Q97" s="396">
        <f t="shared" si="51"/>
        <v>-3.5093768757542429E-2</v>
      </c>
    </row>
    <row r="98" spans="1:17" ht="20.100000000000001" customHeight="1">
      <c r="A98" s="47"/>
      <c r="B98" s="24"/>
      <c r="C98" s="400" t="s">
        <v>88</v>
      </c>
      <c r="D98" s="392"/>
      <c r="E98" s="400"/>
      <c r="F98" s="402">
        <f t="shared" si="52"/>
        <v>1.0008266439477791</v>
      </c>
      <c r="G98" s="124">
        <f t="shared" si="52"/>
        <v>1.0450303421728107</v>
      </c>
      <c r="H98" s="124">
        <f t="shared" si="52"/>
        <v>1.2678369980753745</v>
      </c>
      <c r="I98" s="124">
        <f t="shared" si="52"/>
        <v>1.2491796544602702</v>
      </c>
      <c r="J98" s="124">
        <f t="shared" si="52"/>
        <v>1.254394220381658</v>
      </c>
      <c r="K98" s="124">
        <f t="shared" si="52"/>
        <v>1.3338784800630945</v>
      </c>
      <c r="L98" s="124">
        <f t="shared" si="52"/>
        <v>1.3782519109939664</v>
      </c>
      <c r="M98" s="124">
        <f t="shared" si="52"/>
        <v>1.4950961486277528</v>
      </c>
      <c r="N98" s="124">
        <f t="shared" si="52"/>
        <v>1.5385390429712877</v>
      </c>
      <c r="O98" s="124">
        <f t="shared" si="52"/>
        <v>1.4609344149502712</v>
      </c>
      <c r="P98" s="124">
        <f t="shared" si="52"/>
        <v>1.5419979112271545</v>
      </c>
      <c r="Q98" s="401">
        <f t="shared" si="51"/>
        <v>5.548743013192866E-2</v>
      </c>
    </row>
    <row r="99" spans="1:17" ht="20.100000000000001" customHeight="1">
      <c r="A99" s="47"/>
      <c r="D99" s="24" t="s">
        <v>98</v>
      </c>
      <c r="E99" s="24"/>
      <c r="F99" s="233"/>
      <c r="G99" s="234"/>
      <c r="H99" s="234"/>
      <c r="I99" s="234"/>
      <c r="J99" s="234"/>
      <c r="K99" s="234"/>
      <c r="L99" s="234"/>
      <c r="M99" s="234">
        <f t="shared" si="52"/>
        <v>1.5511295740143956</v>
      </c>
      <c r="N99" s="234">
        <f t="shared" si="52"/>
        <v>1.5792488163686726</v>
      </c>
      <c r="O99" s="234">
        <f t="shared" si="52"/>
        <v>1.5378234341192167</v>
      </c>
      <c r="P99" s="235">
        <f t="shared" si="52"/>
        <v>1.5804398482837489</v>
      </c>
      <c r="Q99" s="396">
        <f t="shared" si="51"/>
        <v>2.7712163320583433E-2</v>
      </c>
    </row>
    <row r="100" spans="1:17" ht="20.100000000000001" customHeight="1" thickBot="1">
      <c r="A100" s="47"/>
      <c r="D100" s="24" t="s">
        <v>99</v>
      </c>
      <c r="E100" s="24"/>
      <c r="F100" s="233">
        <f t="shared" ref="F100:P110" si="53">(F64/F28)*10</f>
        <v>1.0008266439477791</v>
      </c>
      <c r="G100" s="234">
        <f t="shared" si="53"/>
        <v>1.0450303421728107</v>
      </c>
      <c r="H100" s="234">
        <f t="shared" si="53"/>
        <v>1.2678369980753745</v>
      </c>
      <c r="I100" s="234">
        <f t="shared" si="53"/>
        <v>1.2491796544602702</v>
      </c>
      <c r="J100" s="234">
        <f t="shared" si="53"/>
        <v>1.254394220381658</v>
      </c>
      <c r="K100" s="234">
        <f t="shared" si="53"/>
        <v>1.3338784800630945</v>
      </c>
      <c r="L100" s="234">
        <f t="shared" si="53"/>
        <v>1.3782519109939664</v>
      </c>
      <c r="M100" s="234">
        <f t="shared" si="53"/>
        <v>1.3044117002458879</v>
      </c>
      <c r="N100" s="234">
        <f t="shared" si="53"/>
        <v>1.2882181379702633</v>
      </c>
      <c r="O100" s="234">
        <f t="shared" si="53"/>
        <v>1.1098471638773086</v>
      </c>
      <c r="P100" s="235">
        <f t="shared" si="53"/>
        <v>1.313554344846988</v>
      </c>
      <c r="Q100" s="405">
        <f t="shared" si="51"/>
        <v>0.18354525523858414</v>
      </c>
    </row>
    <row r="101" spans="1:17" ht="20.100000000000001" customHeight="1" thickBot="1">
      <c r="A101" s="56" t="s">
        <v>30</v>
      </c>
      <c r="B101" s="218"/>
      <c r="C101" s="218"/>
      <c r="D101" s="218"/>
      <c r="E101" s="218"/>
      <c r="F101" s="426">
        <f t="shared" si="53"/>
        <v>2.1261296481865419</v>
      </c>
      <c r="G101" s="244">
        <f t="shared" si="53"/>
        <v>2.2351101741686588</v>
      </c>
      <c r="H101" s="244">
        <f t="shared" si="53"/>
        <v>2.4248192433399911</v>
      </c>
      <c r="I101" s="244">
        <f t="shared" si="53"/>
        <v>2.5407212775544892</v>
      </c>
      <c r="J101" s="244">
        <f t="shared" si="53"/>
        <v>2.5712281162941233</v>
      </c>
      <c r="K101" s="244">
        <f t="shared" si="53"/>
        <v>2.5331128114389818</v>
      </c>
      <c r="L101" s="244">
        <f t="shared" si="53"/>
        <v>2.4613804462537696</v>
      </c>
      <c r="M101" s="244">
        <f t="shared" si="53"/>
        <v>2.5177201128982523</v>
      </c>
      <c r="N101" s="244">
        <f t="shared" si="53"/>
        <v>2.5733900813398307</v>
      </c>
      <c r="O101" s="244">
        <f t="shared" si="53"/>
        <v>2.5151602860308087</v>
      </c>
      <c r="P101" s="295">
        <f t="shared" si="53"/>
        <v>2.4337858972054045</v>
      </c>
      <c r="Q101" s="356">
        <f t="shared" si="51"/>
        <v>-3.2353559841636029E-2</v>
      </c>
    </row>
    <row r="102" spans="1:17" ht="20.100000000000001" customHeight="1" thickBot="1">
      <c r="A102" s="407"/>
      <c r="B102" s="115" t="s">
        <v>126</v>
      </c>
      <c r="C102" s="115"/>
      <c r="D102" s="115"/>
      <c r="E102" s="420"/>
      <c r="F102" s="120">
        <f t="shared" si="53"/>
        <v>2.2335077625955257</v>
      </c>
      <c r="G102" s="119">
        <f t="shared" si="53"/>
        <v>2.3686875557119595</v>
      </c>
      <c r="H102" s="119">
        <f t="shared" si="53"/>
        <v>2.5575925413126734</v>
      </c>
      <c r="I102" s="119">
        <f t="shared" si="53"/>
        <v>2.6404403836444623</v>
      </c>
      <c r="J102" s="119">
        <f t="shared" si="53"/>
        <v>2.6887300653522139</v>
      </c>
      <c r="K102" s="119">
        <f t="shared" si="53"/>
        <v>2.6332244614575293</v>
      </c>
      <c r="L102" s="119">
        <f t="shared" si="53"/>
        <v>2.5633398890560368</v>
      </c>
      <c r="M102" s="119">
        <f t="shared" si="53"/>
        <v>2.637511548874802</v>
      </c>
      <c r="N102" s="119">
        <f t="shared" si="53"/>
        <v>2.701062975158993</v>
      </c>
      <c r="O102" s="119">
        <f t="shared" si="53"/>
        <v>2.6440244965496236</v>
      </c>
      <c r="P102" s="231">
        <f t="shared" si="53"/>
        <v>2.5917351934211403</v>
      </c>
      <c r="Q102" s="343">
        <f t="shared" si="51"/>
        <v>-1.9776406457927782E-2</v>
      </c>
    </row>
    <row r="103" spans="1:17" ht="20.100000000000001" customHeight="1">
      <c r="A103" s="204"/>
      <c r="B103" s="1"/>
      <c r="C103" s="1" t="s">
        <v>37</v>
      </c>
      <c r="D103" s="1"/>
      <c r="E103" s="351"/>
      <c r="F103" s="19">
        <f t="shared" si="53"/>
        <v>2.4445885515257486</v>
      </c>
      <c r="G103" s="122">
        <f t="shared" si="53"/>
        <v>2.4718402651898406</v>
      </c>
      <c r="H103" s="122">
        <f t="shared" si="53"/>
        <v>2.3645486043014969</v>
      </c>
      <c r="I103" s="122">
        <f t="shared" si="53"/>
        <v>2.4308225574712647</v>
      </c>
      <c r="J103" s="122">
        <f t="shared" si="53"/>
        <v>2.4846227725027994</v>
      </c>
      <c r="K103" s="122">
        <f t="shared" si="53"/>
        <v>2.5043197385068177</v>
      </c>
      <c r="L103" s="122">
        <f t="shared" si="53"/>
        <v>2.4082670664329116</v>
      </c>
      <c r="M103" s="122">
        <f t="shared" si="53"/>
        <v>2.5378361548721573</v>
      </c>
      <c r="N103" s="122">
        <f t="shared" si="53"/>
        <v>2.5855438049261767</v>
      </c>
      <c r="O103" s="122">
        <f t="shared" si="53"/>
        <v>2.6104702731021714</v>
      </c>
      <c r="P103" s="19">
        <f t="shared" si="53"/>
        <v>2.5798473196659866</v>
      </c>
      <c r="Q103" s="406">
        <f t="shared" si="51"/>
        <v>-1.1730818677277566E-2</v>
      </c>
    </row>
    <row r="104" spans="1:17" ht="20.100000000000001" customHeight="1" thickBot="1">
      <c r="A104" s="204"/>
      <c r="B104" s="1"/>
      <c r="C104" s="1" t="s">
        <v>38</v>
      </c>
      <c r="D104" s="1"/>
      <c r="E104" s="351"/>
      <c r="F104" s="19">
        <f t="shared" si="53"/>
        <v>2.2056807603168291</v>
      </c>
      <c r="G104" s="122">
        <f t="shared" si="53"/>
        <v>2.355325864273214</v>
      </c>
      <c r="H104" s="122">
        <f t="shared" si="53"/>
        <v>2.591696046581482</v>
      </c>
      <c r="I104" s="122">
        <f t="shared" si="53"/>
        <v>2.6763476269898816</v>
      </c>
      <c r="J104" s="122">
        <f t="shared" si="53"/>
        <v>2.7255729665488948</v>
      </c>
      <c r="K104" s="122">
        <f t="shared" si="53"/>
        <v>2.6572130855653606</v>
      </c>
      <c r="L104" s="122">
        <f t="shared" si="53"/>
        <v>2.5966488695917938</v>
      </c>
      <c r="M104" s="122">
        <f t="shared" si="53"/>
        <v>2.6553053516658127</v>
      </c>
      <c r="N104" s="122">
        <f t="shared" si="53"/>
        <v>2.7223173737290232</v>
      </c>
      <c r="O104" s="122">
        <f t="shared" si="53"/>
        <v>2.6503938562703326</v>
      </c>
      <c r="P104" s="19">
        <f t="shared" si="53"/>
        <v>2.5939079273380599</v>
      </c>
      <c r="Q104" s="396">
        <f t="shared" si="51"/>
        <v>-2.131227734271935E-2</v>
      </c>
    </row>
    <row r="105" spans="1:17" ht="20.100000000000001" customHeight="1" thickBot="1">
      <c r="A105" s="47"/>
      <c r="B105" s="115" t="s">
        <v>98</v>
      </c>
      <c r="C105" s="115"/>
      <c r="D105" s="115"/>
      <c r="E105" s="420"/>
      <c r="F105" s="120"/>
      <c r="G105" s="119"/>
      <c r="H105" s="119"/>
      <c r="I105" s="119"/>
      <c r="J105" s="119"/>
      <c r="K105" s="119"/>
      <c r="L105" s="119"/>
      <c r="M105" s="119">
        <f t="shared" si="53"/>
        <v>1.7236205090624046</v>
      </c>
      <c r="N105" s="119">
        <f t="shared" si="53"/>
        <v>1.7403695249208153</v>
      </c>
      <c r="O105" s="119">
        <f t="shared" si="53"/>
        <v>1.6622563875929983</v>
      </c>
      <c r="P105" s="120">
        <f t="shared" si="53"/>
        <v>1.6810520361125023</v>
      </c>
      <c r="Q105" s="343">
        <f t="shared" si="51"/>
        <v>1.1307310147696715E-2</v>
      </c>
    </row>
    <row r="106" spans="1:17" ht="20.100000000000001" customHeight="1">
      <c r="A106" s="47"/>
      <c r="B106" s="1"/>
      <c r="C106" s="1" t="s">
        <v>37</v>
      </c>
      <c r="D106" s="1"/>
      <c r="E106" s="351"/>
      <c r="F106" s="19"/>
      <c r="G106" s="122"/>
      <c r="H106" s="122"/>
      <c r="I106" s="122"/>
      <c r="J106" s="122"/>
      <c r="K106" s="122"/>
      <c r="L106" s="122"/>
      <c r="M106" s="122">
        <f t="shared" si="53"/>
        <v>1.2367414688584093</v>
      </c>
      <c r="N106" s="122">
        <f t="shared" si="53"/>
        <v>1.2552283572209437</v>
      </c>
      <c r="O106" s="122">
        <f t="shared" si="53"/>
        <v>1.2807839605191167</v>
      </c>
      <c r="P106" s="19">
        <f t="shared" si="53"/>
        <v>1.4165425623840044</v>
      </c>
      <c r="Q106" s="406">
        <f t="shared" si="51"/>
        <v>0.10599648812736787</v>
      </c>
    </row>
    <row r="107" spans="1:17" ht="20.100000000000001" customHeight="1" thickBot="1">
      <c r="A107" s="209"/>
      <c r="B107" s="1"/>
      <c r="C107" s="1" t="s">
        <v>38</v>
      </c>
      <c r="D107" s="1"/>
      <c r="E107" s="351"/>
      <c r="F107" s="19"/>
      <c r="G107" s="122"/>
      <c r="H107" s="122"/>
      <c r="I107" s="122"/>
      <c r="J107" s="122"/>
      <c r="K107" s="122"/>
      <c r="L107" s="122"/>
      <c r="M107" s="122">
        <f t="shared" si="53"/>
        <v>1.7603619455690818</v>
      </c>
      <c r="N107" s="122">
        <f t="shared" si="53"/>
        <v>1.781891164730748</v>
      </c>
      <c r="O107" s="122">
        <f t="shared" si="53"/>
        <v>1.7007004739277833</v>
      </c>
      <c r="P107" s="19">
        <f t="shared" si="53"/>
        <v>1.7196514571340042</v>
      </c>
      <c r="Q107" s="338">
        <f t="shared" si="51"/>
        <v>1.1143045760699671E-2</v>
      </c>
    </row>
    <row r="108" spans="1:17" ht="20.100000000000001" customHeight="1" thickBot="1">
      <c r="A108" s="209"/>
      <c r="B108" s="115" t="s">
        <v>99</v>
      </c>
      <c r="C108" s="115"/>
      <c r="D108" s="115"/>
      <c r="E108" s="420"/>
      <c r="F108" s="120">
        <f t="shared" si="53"/>
        <v>1.3109086869357838</v>
      </c>
      <c r="G108" s="119">
        <f t="shared" si="53"/>
        <v>1.3424958913403617</v>
      </c>
      <c r="H108" s="119">
        <f t="shared" si="53"/>
        <v>1.5036639196892378</v>
      </c>
      <c r="I108" s="119">
        <f t="shared" si="53"/>
        <v>1.2952195824731838</v>
      </c>
      <c r="J108" s="119">
        <f t="shared" si="53"/>
        <v>1.267051926396054</v>
      </c>
      <c r="K108" s="119">
        <f t="shared" si="53"/>
        <v>1.3061944258652858</v>
      </c>
      <c r="L108" s="119">
        <f t="shared" si="53"/>
        <v>1.3532504276479291</v>
      </c>
      <c r="M108" s="119">
        <f t="shared" si="53"/>
        <v>1.2477122254012536</v>
      </c>
      <c r="N108" s="119">
        <f t="shared" si="53"/>
        <v>1.3503010159402242</v>
      </c>
      <c r="O108" s="119">
        <f t="shared" si="53"/>
        <v>1.1876426676195413</v>
      </c>
      <c r="P108" s="231">
        <f t="shared" si="53"/>
        <v>1.3797493625976767</v>
      </c>
      <c r="Q108" s="343">
        <f t="shared" si="51"/>
        <v>0.16175462554169226</v>
      </c>
    </row>
    <row r="109" spans="1:17" ht="20.100000000000001" customHeight="1">
      <c r="A109" s="47"/>
      <c r="B109" s="9"/>
      <c r="C109" s="1" t="s">
        <v>37</v>
      </c>
      <c r="D109" s="1"/>
      <c r="E109" s="351"/>
      <c r="F109" s="19">
        <f t="shared" si="53"/>
        <v>0.70605665732493172</v>
      </c>
      <c r="G109" s="122">
        <f t="shared" si="53"/>
        <v>0.99592880374846771</v>
      </c>
      <c r="H109" s="122">
        <f t="shared" si="53"/>
        <v>1.4491654947175114</v>
      </c>
      <c r="I109" s="122">
        <f t="shared" si="53"/>
        <v>1.4018848203719536</v>
      </c>
      <c r="J109" s="122">
        <f t="shared" si="53"/>
        <v>1.4181426513009578</v>
      </c>
      <c r="K109" s="122">
        <f t="shared" si="53"/>
        <v>1.4150691073451018</v>
      </c>
      <c r="L109" s="122">
        <f t="shared" si="53"/>
        <v>1.3356078768877682</v>
      </c>
      <c r="M109" s="122">
        <f t="shared" si="53"/>
        <v>1.3257301638192951</v>
      </c>
      <c r="N109" s="122">
        <f t="shared" si="53"/>
        <v>1.6307694939610637</v>
      </c>
      <c r="O109" s="122">
        <f t="shared" si="53"/>
        <v>1.3682285123050766</v>
      </c>
      <c r="P109" s="19">
        <f t="shared" si="53"/>
        <v>1.4186644734539602</v>
      </c>
      <c r="Q109" s="406">
        <f t="shared" si="51"/>
        <v>3.6862235142222935E-2</v>
      </c>
    </row>
    <row r="110" spans="1:17" ht="20.100000000000001" customHeight="1" thickBot="1">
      <c r="A110" s="48"/>
      <c r="B110" s="114"/>
      <c r="C110" s="114" t="s">
        <v>38</v>
      </c>
      <c r="D110" s="114"/>
      <c r="E110" s="352"/>
      <c r="F110" s="339">
        <f t="shared" si="53"/>
        <v>1.4361013073374513</v>
      </c>
      <c r="G110" s="127">
        <f t="shared" si="53"/>
        <v>1.3981797686461392</v>
      </c>
      <c r="H110" s="127">
        <f t="shared" si="53"/>
        <v>1.5076730306130348</v>
      </c>
      <c r="I110" s="127">
        <f t="shared" si="53"/>
        <v>1.2859500502950141</v>
      </c>
      <c r="J110" s="127">
        <f t="shared" si="53"/>
        <v>1.2488760726674246</v>
      </c>
      <c r="K110" s="127">
        <f t="shared" si="53"/>
        <v>1.2907128868893403</v>
      </c>
      <c r="L110" s="127">
        <f t="shared" si="53"/>
        <v>1.3550856125642854</v>
      </c>
      <c r="M110" s="127">
        <f t="shared" si="53"/>
        <v>1.2425940263437021</v>
      </c>
      <c r="N110" s="127">
        <f t="shared" si="53"/>
        <v>1.3167419610379774</v>
      </c>
      <c r="O110" s="127">
        <f t="shared" si="53"/>
        <v>1.1697621919465526</v>
      </c>
      <c r="P110" s="339">
        <f t="shared" si="53"/>
        <v>1.3766998652037916</v>
      </c>
      <c r="Q110" s="405">
        <f t="shared" si="51"/>
        <v>0.17690576313881595</v>
      </c>
    </row>
    <row r="111" spans="1:17" ht="20.100000000000001" customHeight="1"/>
  </sheetData>
  <mergeCells count="14">
    <mergeCell ref="S4:V5"/>
    <mergeCell ref="F5:P5"/>
    <mergeCell ref="A40:E42"/>
    <mergeCell ref="F40:P40"/>
    <mergeCell ref="Q40:Q42"/>
    <mergeCell ref="S40:V41"/>
    <mergeCell ref="F41:P41"/>
    <mergeCell ref="A76:E78"/>
    <mergeCell ref="F76:P76"/>
    <mergeCell ref="Q76:Q78"/>
    <mergeCell ref="F77:P77"/>
    <mergeCell ref="A4:E6"/>
    <mergeCell ref="F4:P4"/>
    <mergeCell ref="Q4:Q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F66:P66 F30:P3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7038235-98FD-48B9-8A71-313ADE02A1E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Q43:Q74</xm:sqref>
        </x14:conditionalFormatting>
        <x14:conditionalFormatting xmlns:xm="http://schemas.microsoft.com/office/excel/2006/main">
          <x14:cfRule type="iconSet" priority="2" id="{6EE6205B-BC76-48F8-92C6-203A353FED2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Q7:Q38</xm:sqref>
        </x14:conditionalFormatting>
        <x14:conditionalFormatting xmlns:xm="http://schemas.microsoft.com/office/excel/2006/main">
          <x14:cfRule type="iconSet" priority="1" id="{8885C3AE-1813-485B-89F4-B31F30E8C73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Q79:Q110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7"/>
  <sheetViews>
    <sheetView showGridLines="0" showRowColHeaders="0" workbookViewId="0">
      <selection activeCell="A17" sqref="A17"/>
    </sheetView>
  </sheetViews>
  <sheetFormatPr defaultRowHeight="15"/>
  <cols>
    <col min="1" max="1" width="152.5703125" customWidth="1"/>
    <col min="257" max="257" width="152.5703125" customWidth="1"/>
    <col min="513" max="513" width="152.5703125" customWidth="1"/>
    <col min="769" max="769" width="152.5703125" customWidth="1"/>
    <col min="1025" max="1025" width="152.5703125" customWidth="1"/>
    <col min="1281" max="1281" width="152.5703125" customWidth="1"/>
    <col min="1537" max="1537" width="152.5703125" customWidth="1"/>
    <col min="1793" max="1793" width="152.5703125" customWidth="1"/>
    <col min="2049" max="2049" width="152.5703125" customWidth="1"/>
    <col min="2305" max="2305" width="152.5703125" customWidth="1"/>
    <col min="2561" max="2561" width="152.5703125" customWidth="1"/>
    <col min="2817" max="2817" width="152.5703125" customWidth="1"/>
    <col min="3073" max="3073" width="152.5703125" customWidth="1"/>
    <col min="3329" max="3329" width="152.5703125" customWidth="1"/>
    <col min="3585" max="3585" width="152.5703125" customWidth="1"/>
    <col min="3841" max="3841" width="152.5703125" customWidth="1"/>
    <col min="4097" max="4097" width="152.5703125" customWidth="1"/>
    <col min="4353" max="4353" width="152.5703125" customWidth="1"/>
    <col min="4609" max="4609" width="152.5703125" customWidth="1"/>
    <col min="4865" max="4865" width="152.5703125" customWidth="1"/>
    <col min="5121" max="5121" width="152.5703125" customWidth="1"/>
    <col min="5377" max="5377" width="152.5703125" customWidth="1"/>
    <col min="5633" max="5633" width="152.5703125" customWidth="1"/>
    <col min="5889" max="5889" width="152.5703125" customWidth="1"/>
    <col min="6145" max="6145" width="152.5703125" customWidth="1"/>
    <col min="6401" max="6401" width="152.5703125" customWidth="1"/>
    <col min="6657" max="6657" width="152.5703125" customWidth="1"/>
    <col min="6913" max="6913" width="152.5703125" customWidth="1"/>
    <col min="7169" max="7169" width="152.5703125" customWidth="1"/>
    <col min="7425" max="7425" width="152.5703125" customWidth="1"/>
    <col min="7681" max="7681" width="152.5703125" customWidth="1"/>
    <col min="7937" max="7937" width="152.5703125" customWidth="1"/>
    <col min="8193" max="8193" width="152.5703125" customWidth="1"/>
    <col min="8449" max="8449" width="152.5703125" customWidth="1"/>
    <col min="8705" max="8705" width="152.5703125" customWidth="1"/>
    <col min="8961" max="8961" width="152.5703125" customWidth="1"/>
    <col min="9217" max="9217" width="152.5703125" customWidth="1"/>
    <col min="9473" max="9473" width="152.5703125" customWidth="1"/>
    <col min="9729" max="9729" width="152.5703125" customWidth="1"/>
    <col min="9985" max="9985" width="152.5703125" customWidth="1"/>
    <col min="10241" max="10241" width="152.5703125" customWidth="1"/>
    <col min="10497" max="10497" width="152.5703125" customWidth="1"/>
    <col min="10753" max="10753" width="152.5703125" customWidth="1"/>
    <col min="11009" max="11009" width="152.5703125" customWidth="1"/>
    <col min="11265" max="11265" width="152.5703125" customWidth="1"/>
    <col min="11521" max="11521" width="152.5703125" customWidth="1"/>
    <col min="11777" max="11777" width="152.5703125" customWidth="1"/>
    <col min="12033" max="12033" width="152.5703125" customWidth="1"/>
    <col min="12289" max="12289" width="152.5703125" customWidth="1"/>
    <col min="12545" max="12545" width="152.5703125" customWidth="1"/>
    <col min="12801" max="12801" width="152.5703125" customWidth="1"/>
    <col min="13057" max="13057" width="152.5703125" customWidth="1"/>
    <col min="13313" max="13313" width="152.5703125" customWidth="1"/>
    <col min="13569" max="13569" width="152.5703125" customWidth="1"/>
    <col min="13825" max="13825" width="152.5703125" customWidth="1"/>
    <col min="14081" max="14081" width="152.5703125" customWidth="1"/>
    <col min="14337" max="14337" width="152.5703125" customWidth="1"/>
    <col min="14593" max="14593" width="152.5703125" customWidth="1"/>
    <col min="14849" max="14849" width="152.5703125" customWidth="1"/>
    <col min="15105" max="15105" width="152.5703125" customWidth="1"/>
    <col min="15361" max="15361" width="152.5703125" customWidth="1"/>
    <col min="15617" max="15617" width="152.5703125" customWidth="1"/>
    <col min="15873" max="15873" width="152.5703125" customWidth="1"/>
    <col min="16129" max="16129" width="152.5703125" customWidth="1"/>
  </cols>
  <sheetData>
    <row r="1" spans="1:1" ht="18.75">
      <c r="A1" s="25" t="s">
        <v>67</v>
      </c>
    </row>
    <row r="3" spans="1:1" ht="46.5" customHeight="1">
      <c r="A3" s="26" t="s">
        <v>68</v>
      </c>
    </row>
    <row r="5" spans="1:1">
      <c r="A5" t="s">
        <v>86</v>
      </c>
    </row>
    <row r="7" spans="1:1">
      <c r="A7" t="s">
        <v>113</v>
      </c>
    </row>
    <row r="9" spans="1:1">
      <c r="A9" t="s">
        <v>92</v>
      </c>
    </row>
    <row r="11" spans="1:1">
      <c r="A11" t="s">
        <v>109</v>
      </c>
    </row>
    <row r="13" spans="1:1">
      <c r="A13" t="s">
        <v>114</v>
      </c>
    </row>
    <row r="15" spans="1:1">
      <c r="A15" t="s">
        <v>115</v>
      </c>
    </row>
    <row r="17" spans="1:1">
      <c r="A17" t="s">
        <v>116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3F889-35EC-4911-B716-8701DC6324ED}">
  <sheetPr>
    <pageSetUpPr fitToPage="1"/>
  </sheetPr>
  <dimension ref="A1:AX100"/>
  <sheetViews>
    <sheetView showGridLines="0" workbookViewId="0">
      <pane xSplit="1" topLeftCell="B1" activePane="topRight" state="frozen"/>
      <selection pane="topRight" activeCell="A2" sqref="A2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229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134</v>
      </c>
      <c r="B7" s="79">
        <v>29205.530000000002</v>
      </c>
      <c r="C7" s="60">
        <v>35468.57</v>
      </c>
      <c r="D7" s="60">
        <v>35405.11</v>
      </c>
      <c r="E7" s="60">
        <v>33958.090000000004</v>
      </c>
      <c r="F7" s="60">
        <v>36177.259999999995</v>
      </c>
      <c r="G7" s="60">
        <v>37994.520000000004</v>
      </c>
      <c r="H7" s="60">
        <v>42022.79</v>
      </c>
      <c r="I7" s="60">
        <v>66381.990000000005</v>
      </c>
      <c r="J7" s="60">
        <v>72676.790000000008</v>
      </c>
      <c r="K7" s="60">
        <v>78708.099999999991</v>
      </c>
      <c r="L7" s="80">
        <v>102587.55</v>
      </c>
      <c r="M7" s="42">
        <f t="shared" ref="M7:M33" si="0">(L7-K7)/K7</f>
        <v>0.30339253520285731</v>
      </c>
      <c r="O7" s="361">
        <f>B7/$B$33</f>
        <v>8.6709175015100018E-2</v>
      </c>
      <c r="P7" s="362">
        <f>G7/$G$33</f>
        <v>9.2481329890292313E-2</v>
      </c>
      <c r="Q7" s="362">
        <f>K7/$K$33</f>
        <v>0.14335910307746477</v>
      </c>
      <c r="R7" s="363">
        <f>L7/$L$33</f>
        <v>0.15475427996539953</v>
      </c>
      <c r="T7" s="79">
        <v>7773.5060000000003</v>
      </c>
      <c r="U7" s="60">
        <v>9820.1259999999984</v>
      </c>
      <c r="V7" s="60">
        <v>9925.5860000000011</v>
      </c>
      <c r="W7" s="60">
        <v>9889.1880000000001</v>
      </c>
      <c r="X7" s="60">
        <v>10060.878000000001</v>
      </c>
      <c r="Y7" s="60">
        <v>10419.013999999999</v>
      </c>
      <c r="Z7" s="60">
        <v>9847.9329999999991</v>
      </c>
      <c r="AA7" s="60">
        <v>15649.966</v>
      </c>
      <c r="AB7" s="60">
        <v>18131.474999999999</v>
      </c>
      <c r="AC7" s="60">
        <v>19053.472000000002</v>
      </c>
      <c r="AD7" s="80">
        <v>24340.184000000001</v>
      </c>
      <c r="AE7" s="42">
        <f t="shared" ref="AE7:AE33" si="1">(AD7-AC7)/AC7</f>
        <v>0.27746711990339606</v>
      </c>
      <c r="AG7" s="361">
        <f>T7/$T$33</f>
        <v>0.10854933239733493</v>
      </c>
      <c r="AH7" s="362">
        <f>Y7/$Y$33</f>
        <v>0.10011639295774612</v>
      </c>
      <c r="AI7" s="362">
        <f>AC7/$AC$33</f>
        <v>0.13797941699061067</v>
      </c>
      <c r="AJ7" s="363">
        <f>AD7/$AD$33</f>
        <v>0.15086534754656802</v>
      </c>
      <c r="AL7" s="52">
        <f t="shared" ref="AL7:AQ33" si="2">(T7/B7)*10</f>
        <v>2.661655515239751</v>
      </c>
      <c r="AM7" s="73">
        <f t="shared" si="2"/>
        <v>2.7686839362286095</v>
      </c>
      <c r="AN7" s="73">
        <f t="shared" si="2"/>
        <v>2.8034331767363527</v>
      </c>
      <c r="AO7" s="73">
        <f t="shared" si="2"/>
        <v>2.9121743890778307</v>
      </c>
      <c r="AP7" s="73">
        <f t="shared" si="2"/>
        <v>2.7809950228403153</v>
      </c>
      <c r="AQ7" s="73">
        <f t="shared" si="2"/>
        <v>2.742241249527563</v>
      </c>
      <c r="AR7" s="73">
        <f t="shared" ref="AR7:AR33" si="3">(Z7/H7)*10</f>
        <v>2.3434743385672392</v>
      </c>
      <c r="AS7" s="73">
        <f t="shared" ref="AS7:AS33" si="4">(AA7/I7)*10</f>
        <v>2.3575620435603089</v>
      </c>
      <c r="AT7" s="73">
        <f t="shared" ref="AT7:AV22" si="5">(AB7/J7)*10</f>
        <v>2.4948095533663492</v>
      </c>
      <c r="AU7" s="73">
        <f t="shared" si="5"/>
        <v>2.4207765147424478</v>
      </c>
      <c r="AV7" s="17">
        <f t="shared" si="5"/>
        <v>2.3726255281464468</v>
      </c>
      <c r="AW7" s="42">
        <f>(AV7-AU7)/AU7</f>
        <v>-1.9890719487223683E-2</v>
      </c>
      <c r="AX7" s="8"/>
    </row>
    <row r="8" spans="1:50" ht="20.100000000000001" customHeight="1">
      <c r="A8" s="47" t="s">
        <v>133</v>
      </c>
      <c r="B8" s="81">
        <v>21363.989999999998</v>
      </c>
      <c r="C8" s="61">
        <v>21428.880000000001</v>
      </c>
      <c r="D8" s="61">
        <v>24095.68</v>
      </c>
      <c r="E8" s="61">
        <v>24828.99</v>
      </c>
      <c r="F8" s="61">
        <v>28987.69</v>
      </c>
      <c r="G8" s="61">
        <v>34681.86</v>
      </c>
      <c r="H8" s="61">
        <v>41171.89</v>
      </c>
      <c r="I8" s="61">
        <v>53763.74</v>
      </c>
      <c r="J8" s="61">
        <v>62720.340000000004</v>
      </c>
      <c r="K8" s="61">
        <v>75946.679999999993</v>
      </c>
      <c r="L8" s="82">
        <v>98087.57</v>
      </c>
      <c r="M8" s="42">
        <f t="shared" si="0"/>
        <v>0.29153203273665179</v>
      </c>
      <c r="O8" s="361">
        <f t="shared" ref="O8:O32" si="6">B8/$B$33</f>
        <v>6.3428191439458423E-2</v>
      </c>
      <c r="P8" s="362">
        <f t="shared" ref="P8:P32" si="7">G8/$G$33</f>
        <v>8.4418082814809434E-2</v>
      </c>
      <c r="Q8" s="362">
        <f t="shared" ref="Q8:Q32" si="8">K8/$K$33</f>
        <v>0.13832944673434158</v>
      </c>
      <c r="R8" s="363">
        <f t="shared" ref="R8:R32" si="9">L8/$L$33</f>
        <v>0.14796601799054296</v>
      </c>
      <c r="T8" s="81">
        <v>5303.3600000000006</v>
      </c>
      <c r="U8" s="61">
        <v>5154.2650000000003</v>
      </c>
      <c r="V8" s="61">
        <v>6235.2439999999997</v>
      </c>
      <c r="W8" s="61">
        <v>6555.4110000000001</v>
      </c>
      <c r="X8" s="61">
        <v>7385.62</v>
      </c>
      <c r="Y8" s="61">
        <v>9546.1359999999986</v>
      </c>
      <c r="Z8" s="61">
        <v>10735.062</v>
      </c>
      <c r="AA8" s="61">
        <v>13804.168</v>
      </c>
      <c r="AB8" s="61">
        <v>16449.219000000001</v>
      </c>
      <c r="AC8" s="61">
        <v>18843.216</v>
      </c>
      <c r="AD8" s="82">
        <v>23633.666000000001</v>
      </c>
      <c r="AE8" s="42">
        <f t="shared" si="1"/>
        <v>0.2542267731792705</v>
      </c>
      <c r="AG8" s="361">
        <f t="shared" ref="AG8:AG32" si="10">T8/$T$33</f>
        <v>7.4056183588554536E-2</v>
      </c>
      <c r="AH8" s="362">
        <f t="shared" ref="AH8:AH32" si="11">Y8/$Y$33</f>
        <v>9.1728900930940938E-2</v>
      </c>
      <c r="AI8" s="362">
        <f t="shared" ref="AI8:AI32" si="12">AC8/$AC$33</f>
        <v>0.13645680734241752</v>
      </c>
      <c r="AJ8" s="363">
        <f t="shared" ref="AJ8:AJ32" si="13">AD8/$AD$33</f>
        <v>0.14648620712520119</v>
      </c>
      <c r="AL8" s="52">
        <f t="shared" si="2"/>
        <v>2.4823827384304153</v>
      </c>
      <c r="AM8" s="74">
        <f t="shared" si="2"/>
        <v>2.4052890305046275</v>
      </c>
      <c r="AN8" s="74">
        <f t="shared" si="2"/>
        <v>2.5877020279153773</v>
      </c>
      <c r="AO8" s="74">
        <f t="shared" si="2"/>
        <v>2.6402245923011769</v>
      </c>
      <c r="AP8" s="74">
        <f t="shared" si="2"/>
        <v>2.547847034379076</v>
      </c>
      <c r="AQ8" s="74">
        <f t="shared" si="2"/>
        <v>2.7524867466739096</v>
      </c>
      <c r="AR8" s="74">
        <f t="shared" si="3"/>
        <v>2.6073765377299902</v>
      </c>
      <c r="AS8" s="74">
        <f t="shared" si="4"/>
        <v>2.5675609620908069</v>
      </c>
      <c r="AT8" s="74">
        <f t="shared" si="5"/>
        <v>2.622629118400825</v>
      </c>
      <c r="AU8" s="74">
        <f t="shared" si="5"/>
        <v>2.4811112217150249</v>
      </c>
      <c r="AV8" s="17">
        <f t="shared" si="5"/>
        <v>2.4094455597177094</v>
      </c>
      <c r="AW8" s="42">
        <f t="shared" ref="AW8:AW33" si="14">(AV8-AU8)/AU8</f>
        <v>-2.8884501980438369E-2</v>
      </c>
      <c r="AX8" s="8"/>
    </row>
    <row r="9" spans="1:50" ht="20.100000000000001" customHeight="1">
      <c r="A9" s="47" t="s">
        <v>132</v>
      </c>
      <c r="B9" s="81">
        <v>22098.87</v>
      </c>
      <c r="C9" s="61">
        <v>25785.71</v>
      </c>
      <c r="D9" s="61">
        <v>29567.370000000003</v>
      </c>
      <c r="E9" s="61">
        <v>21212.870000000003</v>
      </c>
      <c r="F9" s="61">
        <v>26238.589999999997</v>
      </c>
      <c r="G9" s="61">
        <v>22737.09</v>
      </c>
      <c r="H9" s="61">
        <v>27927.58</v>
      </c>
      <c r="I9" s="61">
        <v>30350.29</v>
      </c>
      <c r="J9" s="61">
        <v>31406.04</v>
      </c>
      <c r="K9" s="61">
        <v>34222.94</v>
      </c>
      <c r="L9" s="82">
        <v>57077.729999999996</v>
      </c>
      <c r="M9" s="42">
        <f t="shared" si="0"/>
        <v>0.66782076583718386</v>
      </c>
      <c r="O9" s="361">
        <f t="shared" si="6"/>
        <v>6.5609998738798539E-2</v>
      </c>
      <c r="P9" s="362">
        <f t="shared" si="7"/>
        <v>5.5343673799149624E-2</v>
      </c>
      <c r="Q9" s="362">
        <f t="shared" si="8"/>
        <v>6.2333736719268951E-2</v>
      </c>
      <c r="R9" s="363">
        <f t="shared" si="9"/>
        <v>8.6102290270208062E-2</v>
      </c>
      <c r="T9" s="81">
        <v>4543.0619999999999</v>
      </c>
      <c r="U9" s="61">
        <v>5807.1349999999993</v>
      </c>
      <c r="V9" s="61">
        <v>6168.4140000000007</v>
      </c>
      <c r="W9" s="61">
        <v>4943.5969999999998</v>
      </c>
      <c r="X9" s="61">
        <v>6043.1900000000005</v>
      </c>
      <c r="Y9" s="61">
        <v>5369.5859999999993</v>
      </c>
      <c r="Z9" s="61">
        <v>6629.7389999999996</v>
      </c>
      <c r="AA9" s="61">
        <v>7344.9629999999997</v>
      </c>
      <c r="AB9" s="61">
        <v>7576.2849999999999</v>
      </c>
      <c r="AC9" s="61">
        <v>8361.8359999999993</v>
      </c>
      <c r="AD9" s="82">
        <v>13441.37</v>
      </c>
      <c r="AE9" s="42">
        <f t="shared" si="1"/>
        <v>0.60746635069140342</v>
      </c>
      <c r="AG9" s="361">
        <f t="shared" si="10"/>
        <v>6.34393730627726E-2</v>
      </c>
      <c r="AH9" s="362">
        <f t="shared" si="11"/>
        <v>5.1596396933185053E-2</v>
      </c>
      <c r="AI9" s="362">
        <f t="shared" si="12"/>
        <v>6.0553858963400473E-2</v>
      </c>
      <c r="AJ9" s="363">
        <f t="shared" si="13"/>
        <v>8.3312310069308157E-2</v>
      </c>
      <c r="AL9" s="52">
        <f t="shared" si="2"/>
        <v>2.0557892779133051</v>
      </c>
      <c r="AM9" s="74">
        <f t="shared" si="2"/>
        <v>2.2520748895415328</v>
      </c>
      <c r="AN9" s="74">
        <f t="shared" si="2"/>
        <v>2.0862234280559955</v>
      </c>
      <c r="AO9" s="74">
        <f t="shared" si="2"/>
        <v>2.3304706058161857</v>
      </c>
      <c r="AP9" s="74">
        <f t="shared" si="2"/>
        <v>2.3031687297221386</v>
      </c>
      <c r="AQ9" s="74">
        <f t="shared" si="2"/>
        <v>2.3615977242470341</v>
      </c>
      <c r="AR9" s="74">
        <f t="shared" si="3"/>
        <v>2.3739038613442336</v>
      </c>
      <c r="AS9" s="74">
        <f t="shared" si="4"/>
        <v>2.4200635315181502</v>
      </c>
      <c r="AT9" s="74">
        <f t="shared" si="5"/>
        <v>2.4123655831808146</v>
      </c>
      <c r="AU9" s="74">
        <f t="shared" si="5"/>
        <v>2.443342389636892</v>
      </c>
      <c r="AV9" s="17">
        <f t="shared" si="5"/>
        <v>2.3549237154315703</v>
      </c>
      <c r="AW9" s="42">
        <f t="shared" si="14"/>
        <v>-3.6187590646459371E-2</v>
      </c>
      <c r="AX9" s="8"/>
    </row>
    <row r="10" spans="1:50" ht="20.100000000000001" customHeight="1">
      <c r="A10" s="47" t="s">
        <v>142</v>
      </c>
      <c r="B10" s="81">
        <v>9689.93</v>
      </c>
      <c r="C10" s="61">
        <v>13736.869999999999</v>
      </c>
      <c r="D10" s="61">
        <v>14624.619999999999</v>
      </c>
      <c r="E10" s="61">
        <v>19060.009999999998</v>
      </c>
      <c r="F10" s="61">
        <v>22485.35</v>
      </c>
      <c r="G10" s="61">
        <v>28885.22</v>
      </c>
      <c r="H10" s="61">
        <v>36669.93</v>
      </c>
      <c r="I10" s="61">
        <v>31568.92</v>
      </c>
      <c r="J10" s="61">
        <v>36095.31</v>
      </c>
      <c r="K10" s="61">
        <v>43937.799999999996</v>
      </c>
      <c r="L10" s="82">
        <v>51525.58</v>
      </c>
      <c r="M10" s="42">
        <f t="shared" si="0"/>
        <v>0.17269367150835971</v>
      </c>
      <c r="O10" s="361">
        <f t="shared" si="6"/>
        <v>2.8768724151010717E-2</v>
      </c>
      <c r="P10" s="362">
        <f t="shared" si="7"/>
        <v>7.0308653978880878E-2</v>
      </c>
      <c r="Q10" s="362">
        <f t="shared" si="8"/>
        <v>8.0028403673790008E-2</v>
      </c>
      <c r="R10" s="363">
        <f t="shared" si="9"/>
        <v>7.7726819996184637E-2</v>
      </c>
      <c r="T10" s="81">
        <v>1521.7820000000002</v>
      </c>
      <c r="U10" s="61">
        <v>2257.942</v>
      </c>
      <c r="V10" s="61">
        <v>2753.2629999999999</v>
      </c>
      <c r="W10" s="61">
        <v>3453.2330000000002</v>
      </c>
      <c r="X10" s="61">
        <v>4088.7069999999999</v>
      </c>
      <c r="Y10" s="61">
        <v>5582.2690000000002</v>
      </c>
      <c r="Z10" s="61">
        <v>7469.07</v>
      </c>
      <c r="AA10" s="61">
        <v>7601.1269999999995</v>
      </c>
      <c r="AB10" s="61">
        <v>8483.5490000000009</v>
      </c>
      <c r="AC10" s="61">
        <v>9995.9339999999993</v>
      </c>
      <c r="AD10" s="82">
        <v>12009.698</v>
      </c>
      <c r="AE10" s="42">
        <f t="shared" si="1"/>
        <v>0.2014583129500456</v>
      </c>
      <c r="AG10" s="361">
        <f t="shared" si="10"/>
        <v>2.1250182369998961E-2</v>
      </c>
      <c r="AH10" s="362">
        <f t="shared" si="11"/>
        <v>5.3640069664926501E-2</v>
      </c>
      <c r="AI10" s="362">
        <f t="shared" si="12"/>
        <v>7.2387496913771027E-2</v>
      </c>
      <c r="AJ10" s="363">
        <f t="shared" si="13"/>
        <v>7.4438519556767641E-2</v>
      </c>
      <c r="AL10" s="52">
        <f t="shared" si="2"/>
        <v>1.5704778053092232</v>
      </c>
      <c r="AM10" s="74">
        <f t="shared" si="2"/>
        <v>1.6437092292494579</v>
      </c>
      <c r="AN10" s="74">
        <f t="shared" si="2"/>
        <v>1.8826219074410138</v>
      </c>
      <c r="AO10" s="74">
        <f t="shared" si="2"/>
        <v>1.8117687241507221</v>
      </c>
      <c r="AP10" s="74">
        <f t="shared" si="2"/>
        <v>1.818387083145248</v>
      </c>
      <c r="AQ10" s="74">
        <f t="shared" si="2"/>
        <v>1.9325693209191415</v>
      </c>
      <c r="AR10" s="74">
        <f t="shared" si="3"/>
        <v>2.036837812343792</v>
      </c>
      <c r="AS10" s="74">
        <f t="shared" si="4"/>
        <v>2.4077881029823005</v>
      </c>
      <c r="AT10" s="74">
        <f t="shared" si="5"/>
        <v>2.3503189195493821</v>
      </c>
      <c r="AU10" s="74">
        <f t="shared" si="5"/>
        <v>2.2750192317321307</v>
      </c>
      <c r="AV10" s="17">
        <f t="shared" si="5"/>
        <v>2.3308224769134087</v>
      </c>
      <c r="AW10" s="42">
        <f t="shared" si="14"/>
        <v>2.4528691627275209E-2</v>
      </c>
      <c r="AX10" s="8"/>
    </row>
    <row r="11" spans="1:50" ht="20.100000000000001" customHeight="1">
      <c r="A11" s="47" t="s">
        <v>140</v>
      </c>
      <c r="B11" s="81">
        <v>23637.3</v>
      </c>
      <c r="C11" s="61">
        <v>32568.239999999998</v>
      </c>
      <c r="D11" s="61">
        <v>33115.230000000003</v>
      </c>
      <c r="E11" s="61">
        <v>17056.150000000001</v>
      </c>
      <c r="F11" s="61">
        <v>12058.75</v>
      </c>
      <c r="G11" s="61">
        <v>8728.64</v>
      </c>
      <c r="H11" s="61">
        <v>5539.74</v>
      </c>
      <c r="I11" s="61">
        <v>23673.9</v>
      </c>
      <c r="J11" s="61">
        <v>25760.959999999999</v>
      </c>
      <c r="K11" s="61">
        <v>28066.53</v>
      </c>
      <c r="L11" s="82">
        <v>51357.229999999996</v>
      </c>
      <c r="M11" s="42">
        <f t="shared" si="0"/>
        <v>0.82983895764813098</v>
      </c>
      <c r="O11" s="361">
        <f t="shared" si="6"/>
        <v>7.0177489762535503E-2</v>
      </c>
      <c r="P11" s="362">
        <f t="shared" si="7"/>
        <v>2.1246122739110824E-2</v>
      </c>
      <c r="Q11" s="362">
        <f t="shared" si="8"/>
        <v>5.1120438268701156E-2</v>
      </c>
      <c r="R11" s="363">
        <f t="shared" si="9"/>
        <v>7.7472862444491711E-2</v>
      </c>
      <c r="T11" s="81">
        <v>5884.6550000000007</v>
      </c>
      <c r="U11" s="61">
        <v>6804.3149999999996</v>
      </c>
      <c r="V11" s="61">
        <v>7235.1910000000007</v>
      </c>
      <c r="W11" s="61">
        <v>3459.8159999999998</v>
      </c>
      <c r="X11" s="61">
        <v>2794.4989999999998</v>
      </c>
      <c r="Y11" s="61">
        <v>2137.741</v>
      </c>
      <c r="Z11" s="61">
        <v>1493.1899999999998</v>
      </c>
      <c r="AA11" s="61">
        <v>5406.3979999999992</v>
      </c>
      <c r="AB11" s="61">
        <v>6446.6810000000005</v>
      </c>
      <c r="AC11" s="61">
        <v>6966.8919999999998</v>
      </c>
      <c r="AD11" s="82">
        <v>11708.719000000001</v>
      </c>
      <c r="AE11" s="42">
        <f t="shared" si="1"/>
        <v>0.68062300951414223</v>
      </c>
      <c r="AG11" s="361">
        <f t="shared" si="10"/>
        <v>8.2173394043645043E-2</v>
      </c>
      <c r="AH11" s="362">
        <f t="shared" si="11"/>
        <v>2.0541571207974688E-2</v>
      </c>
      <c r="AI11" s="362">
        <f t="shared" si="12"/>
        <v>5.0452101139180805E-2</v>
      </c>
      <c r="AJ11" s="363">
        <f t="shared" si="13"/>
        <v>7.2572991283061147E-2</v>
      </c>
      <c r="AL11" s="52">
        <f t="shared" si="2"/>
        <v>2.489563105769272</v>
      </c>
      <c r="AM11" s="74">
        <f t="shared" si="2"/>
        <v>2.0892486053897907</v>
      </c>
      <c r="AN11" s="74">
        <f t="shared" si="2"/>
        <v>2.1848530117411231</v>
      </c>
      <c r="AO11" s="74">
        <f t="shared" si="2"/>
        <v>2.0284859127059738</v>
      </c>
      <c r="AP11" s="74">
        <f t="shared" si="2"/>
        <v>2.3174035451435677</v>
      </c>
      <c r="AQ11" s="74">
        <f t="shared" si="2"/>
        <v>2.44911120174506</v>
      </c>
      <c r="AR11" s="74">
        <f t="shared" si="3"/>
        <v>2.6954153082996672</v>
      </c>
      <c r="AS11" s="74">
        <f t="shared" si="4"/>
        <v>2.2836955465723854</v>
      </c>
      <c r="AT11" s="74">
        <f t="shared" si="5"/>
        <v>2.5025002950200612</v>
      </c>
      <c r="AU11" s="74">
        <f t="shared" si="5"/>
        <v>2.4822776452949475</v>
      </c>
      <c r="AV11" s="17">
        <f t="shared" si="5"/>
        <v>2.2798579674176356</v>
      </c>
      <c r="AW11" s="42">
        <f t="shared" si="14"/>
        <v>-8.1545945620140406E-2</v>
      </c>
      <c r="AX11" s="8"/>
    </row>
    <row r="12" spans="1:50" ht="20.100000000000001" customHeight="1">
      <c r="A12" s="47" t="s">
        <v>135</v>
      </c>
      <c r="B12" s="81">
        <v>18243.440000000002</v>
      </c>
      <c r="C12" s="61">
        <v>19051.560000000001</v>
      </c>
      <c r="D12" s="61">
        <v>22489.879999999997</v>
      </c>
      <c r="E12" s="61">
        <v>24373.4</v>
      </c>
      <c r="F12" s="61">
        <v>22072.32</v>
      </c>
      <c r="G12" s="61">
        <v>27126.65</v>
      </c>
      <c r="H12" s="61">
        <v>28048.43</v>
      </c>
      <c r="I12" s="61">
        <v>31346.799999999996</v>
      </c>
      <c r="J12" s="61">
        <v>35169.919999999998</v>
      </c>
      <c r="K12" s="61">
        <v>37023.519999999997</v>
      </c>
      <c r="L12" s="82">
        <v>36516.07</v>
      </c>
      <c r="M12" s="42">
        <f t="shared" si="0"/>
        <v>-1.3706152197305851E-2</v>
      </c>
      <c r="O12" s="361">
        <f t="shared" si="6"/>
        <v>5.4163496839039607E-2</v>
      </c>
      <c r="P12" s="362">
        <f t="shared" si="7"/>
        <v>6.602817110121402E-2</v>
      </c>
      <c r="Q12" s="362">
        <f t="shared" si="8"/>
        <v>6.7434719170842372E-2</v>
      </c>
      <c r="R12" s="363">
        <f t="shared" si="9"/>
        <v>5.508483358863845E-2</v>
      </c>
      <c r="T12" s="81">
        <v>5490.0099999999993</v>
      </c>
      <c r="U12" s="61">
        <v>5976.7479999999996</v>
      </c>
      <c r="V12" s="61">
        <v>7061.0059999999994</v>
      </c>
      <c r="W12" s="61">
        <v>7425.9070000000002</v>
      </c>
      <c r="X12" s="61">
        <v>6782.0860000000011</v>
      </c>
      <c r="Y12" s="61">
        <v>7964.8040000000001</v>
      </c>
      <c r="Z12" s="61">
        <v>8328.8510000000006</v>
      </c>
      <c r="AA12" s="61">
        <v>9407.5300000000007</v>
      </c>
      <c r="AB12" s="61">
        <v>10002.132</v>
      </c>
      <c r="AC12" s="61">
        <v>10677.762999999999</v>
      </c>
      <c r="AD12" s="82">
        <v>10439.971</v>
      </c>
      <c r="AE12" s="42">
        <f t="shared" si="1"/>
        <v>-2.2269833110174806E-2</v>
      </c>
      <c r="AG12" s="361">
        <f t="shared" si="10"/>
        <v>7.6662566460319534E-2</v>
      </c>
      <c r="AH12" s="362">
        <f t="shared" si="11"/>
        <v>7.6533868473103908E-2</v>
      </c>
      <c r="AI12" s="362">
        <f t="shared" si="12"/>
        <v>7.7325094004069908E-2</v>
      </c>
      <c r="AJ12" s="363">
        <f t="shared" si="13"/>
        <v>6.4709036435020018E-2</v>
      </c>
      <c r="AL12" s="52">
        <f t="shared" si="2"/>
        <v>3.0093063588884545</v>
      </c>
      <c r="AM12" s="74">
        <f t="shared" si="2"/>
        <v>3.1371436249839899</v>
      </c>
      <c r="AN12" s="74">
        <f t="shared" si="2"/>
        <v>3.139637027854306</v>
      </c>
      <c r="AO12" s="74">
        <f t="shared" si="2"/>
        <v>3.0467259389334274</v>
      </c>
      <c r="AP12" s="74">
        <f t="shared" si="2"/>
        <v>3.0726656735676183</v>
      </c>
      <c r="AQ12" s="74">
        <f t="shared" si="2"/>
        <v>2.936154667089375</v>
      </c>
      <c r="AR12" s="74">
        <f t="shared" si="3"/>
        <v>2.9694535487369529</v>
      </c>
      <c r="AS12" s="74">
        <f t="shared" si="4"/>
        <v>3.0011133512830663</v>
      </c>
      <c r="AT12" s="74">
        <f t="shared" si="5"/>
        <v>2.8439450530453296</v>
      </c>
      <c r="AU12" s="74">
        <f t="shared" si="5"/>
        <v>2.8840485723669711</v>
      </c>
      <c r="AV12" s="17">
        <f t="shared" si="5"/>
        <v>2.8590072809039961</v>
      </c>
      <c r="AW12" s="42">
        <f t="shared" si="14"/>
        <v>-8.6826871443511401E-3</v>
      </c>
      <c r="AX12" s="8"/>
    </row>
    <row r="13" spans="1:50" ht="20.100000000000001" customHeight="1">
      <c r="A13" s="47" t="s">
        <v>139</v>
      </c>
      <c r="B13" s="81">
        <v>10281.69</v>
      </c>
      <c r="C13" s="61">
        <v>12379.18</v>
      </c>
      <c r="D13" s="61">
        <v>12778.23</v>
      </c>
      <c r="E13" s="61">
        <v>15728.259999999998</v>
      </c>
      <c r="F13" s="61">
        <v>17056.52</v>
      </c>
      <c r="G13" s="61">
        <v>16567.34</v>
      </c>
      <c r="H13" s="61">
        <v>20645.43</v>
      </c>
      <c r="I13" s="61">
        <v>26220.68</v>
      </c>
      <c r="J13" s="61">
        <v>29722.639999999999</v>
      </c>
      <c r="K13" s="61">
        <v>31477.039999999997</v>
      </c>
      <c r="L13" s="82">
        <v>28118.85</v>
      </c>
      <c r="M13" s="42">
        <f t="shared" si="0"/>
        <v>-0.10668696929571519</v>
      </c>
      <c r="O13" s="361">
        <f t="shared" si="6"/>
        <v>3.0525618184672684E-2</v>
      </c>
      <c r="P13" s="362">
        <f t="shared" si="7"/>
        <v>4.0326069021128189E-2</v>
      </c>
      <c r="Q13" s="362">
        <f t="shared" si="8"/>
        <v>5.7332348537615332E-2</v>
      </c>
      <c r="R13" s="363">
        <f t="shared" si="9"/>
        <v>4.2417548573926114E-2</v>
      </c>
      <c r="T13" s="81">
        <v>2929.7580000000003</v>
      </c>
      <c r="U13" s="61">
        <v>3405</v>
      </c>
      <c r="V13" s="61">
        <v>3771.95</v>
      </c>
      <c r="W13" s="61">
        <v>4799.8010000000004</v>
      </c>
      <c r="X13" s="61">
        <v>4908.0509999999995</v>
      </c>
      <c r="Y13" s="61">
        <v>5152.003999999999</v>
      </c>
      <c r="Z13" s="61">
        <v>6760.4160000000002</v>
      </c>
      <c r="AA13" s="61">
        <v>8044.643</v>
      </c>
      <c r="AB13" s="61">
        <v>9093.4920000000002</v>
      </c>
      <c r="AC13" s="61">
        <v>9458.4380000000001</v>
      </c>
      <c r="AD13" s="82">
        <v>8524.8449999999993</v>
      </c>
      <c r="AE13" s="42">
        <f t="shared" si="1"/>
        <v>-9.8704775566536535E-2</v>
      </c>
      <c r="AG13" s="361">
        <f t="shared" si="10"/>
        <v>4.0911176370835911E-2</v>
      </c>
      <c r="AH13" s="362">
        <f t="shared" si="11"/>
        <v>4.9505649669333372E-2</v>
      </c>
      <c r="AI13" s="362">
        <f t="shared" si="12"/>
        <v>6.849511526727714E-2</v>
      </c>
      <c r="AJ13" s="363">
        <f t="shared" si="13"/>
        <v>5.2838700960749621E-2</v>
      </c>
      <c r="AL13" s="52">
        <f t="shared" si="2"/>
        <v>2.849490696568366</v>
      </c>
      <c r="AM13" s="74">
        <f t="shared" si="2"/>
        <v>2.750586064666642</v>
      </c>
      <c r="AN13" s="74">
        <f t="shared" si="2"/>
        <v>2.9518563995169913</v>
      </c>
      <c r="AO13" s="74">
        <f t="shared" si="2"/>
        <v>3.051705020135731</v>
      </c>
      <c r="AP13" s="74">
        <f t="shared" si="2"/>
        <v>2.8775219095102633</v>
      </c>
      <c r="AQ13" s="74">
        <f t="shared" si="2"/>
        <v>3.1097351777654101</v>
      </c>
      <c r="AR13" s="74">
        <f t="shared" si="3"/>
        <v>3.2745338798949697</v>
      </c>
      <c r="AS13" s="74">
        <f t="shared" si="4"/>
        <v>3.0680527736122789</v>
      </c>
      <c r="AT13" s="74">
        <f t="shared" si="5"/>
        <v>3.0594496316612525</v>
      </c>
      <c r="AU13" s="74">
        <f t="shared" si="5"/>
        <v>3.0048689457458515</v>
      </c>
      <c r="AV13" s="17">
        <f t="shared" si="5"/>
        <v>3.0317189358739776</v>
      </c>
      <c r="AW13" s="42">
        <f t="shared" si="14"/>
        <v>8.9354945632950065E-3</v>
      </c>
      <c r="AX13" s="8"/>
    </row>
    <row r="14" spans="1:50" ht="20.100000000000001" customHeight="1">
      <c r="A14" s="47" t="s">
        <v>145</v>
      </c>
      <c r="B14" s="81">
        <v>11142.36</v>
      </c>
      <c r="C14" s="61">
        <v>12980.73</v>
      </c>
      <c r="D14" s="61">
        <v>15473.890000000001</v>
      </c>
      <c r="E14" s="61">
        <v>15513.92</v>
      </c>
      <c r="F14" s="61">
        <v>14777.4</v>
      </c>
      <c r="G14" s="61">
        <v>18438.52</v>
      </c>
      <c r="H14" s="61">
        <v>20605.689999999995</v>
      </c>
      <c r="I14" s="61">
        <v>23790.22</v>
      </c>
      <c r="J14" s="61">
        <v>23000.77</v>
      </c>
      <c r="K14" s="61">
        <v>23506.879999999997</v>
      </c>
      <c r="L14" s="82">
        <v>32663.559999999998</v>
      </c>
      <c r="M14" s="42">
        <f t="shared" si="0"/>
        <v>0.38953191576253426</v>
      </c>
      <c r="O14" s="361">
        <f t="shared" si="6"/>
        <v>3.308088719229714E-2</v>
      </c>
      <c r="P14" s="362">
        <f t="shared" si="7"/>
        <v>4.4880652546966049E-2</v>
      </c>
      <c r="Q14" s="362">
        <f t="shared" si="8"/>
        <v>4.2815481925616232E-2</v>
      </c>
      <c r="R14" s="363">
        <f t="shared" si="9"/>
        <v>4.9273286172704434E-2</v>
      </c>
      <c r="T14" s="81">
        <v>2187.9139999999998</v>
      </c>
      <c r="U14" s="61">
        <v>2431.4740000000002</v>
      </c>
      <c r="V14" s="61">
        <v>2880.5889999999999</v>
      </c>
      <c r="W14" s="61">
        <v>3101.1759999999999</v>
      </c>
      <c r="X14" s="61">
        <v>4110.2060000000001</v>
      </c>
      <c r="Y14" s="61">
        <v>3934.56</v>
      </c>
      <c r="Z14" s="61">
        <v>4241.3240000000005</v>
      </c>
      <c r="AA14" s="61">
        <v>4829.5069999999996</v>
      </c>
      <c r="AB14" s="61">
        <v>4662.0349999999999</v>
      </c>
      <c r="AC14" s="61">
        <v>4875.9209999999994</v>
      </c>
      <c r="AD14" s="82">
        <v>6766.6660000000002</v>
      </c>
      <c r="AE14" s="42">
        <f t="shared" si="1"/>
        <v>0.3877718691504643</v>
      </c>
      <c r="AG14" s="361">
        <f t="shared" si="10"/>
        <v>3.0552057725662347E-2</v>
      </c>
      <c r="AH14" s="362">
        <f t="shared" si="11"/>
        <v>3.7807220057083098E-2</v>
      </c>
      <c r="AI14" s="362">
        <f t="shared" si="12"/>
        <v>3.5309928650918601E-2</v>
      </c>
      <c r="AJ14" s="363">
        <f t="shared" si="13"/>
        <v>4.194115450489385E-2</v>
      </c>
      <c r="AL14" s="52">
        <f t="shared" si="2"/>
        <v>1.9636001708794184</v>
      </c>
      <c r="AM14" s="74">
        <f t="shared" si="2"/>
        <v>1.8731411869748469</v>
      </c>
      <c r="AN14" s="74">
        <f t="shared" si="2"/>
        <v>1.8615803783017715</v>
      </c>
      <c r="AO14" s="74">
        <f t="shared" si="2"/>
        <v>1.9989635114787236</v>
      </c>
      <c r="AP14" s="74">
        <f t="shared" si="2"/>
        <v>2.781413509819048</v>
      </c>
      <c r="AQ14" s="74">
        <f t="shared" si="2"/>
        <v>2.1338805934532705</v>
      </c>
      <c r="AR14" s="74">
        <f t="shared" si="3"/>
        <v>2.0583266078447271</v>
      </c>
      <c r="AS14" s="74">
        <f t="shared" si="4"/>
        <v>2.0300388142690564</v>
      </c>
      <c r="AT14" s="74">
        <f t="shared" si="5"/>
        <v>2.0269038819135186</v>
      </c>
      <c r="AU14" s="74">
        <f t="shared" si="5"/>
        <v>2.0742527294136863</v>
      </c>
      <c r="AV14" s="17">
        <f t="shared" si="5"/>
        <v>2.0716253831486835</v>
      </c>
      <c r="AW14" s="42">
        <f t="shared" si="14"/>
        <v>-1.2666471292268615E-3</v>
      </c>
      <c r="AX14" s="8"/>
    </row>
    <row r="15" spans="1:50" ht="20.100000000000001" customHeight="1">
      <c r="A15" s="47" t="s">
        <v>131</v>
      </c>
      <c r="B15" s="81">
        <v>21324.880000000001</v>
      </c>
      <c r="C15" s="61">
        <v>16609.41</v>
      </c>
      <c r="D15" s="61">
        <v>16757.849999999999</v>
      </c>
      <c r="E15" s="61">
        <v>14553.77</v>
      </c>
      <c r="F15" s="61">
        <v>21803.64</v>
      </c>
      <c r="G15" s="61">
        <v>21193.999999999996</v>
      </c>
      <c r="H15" s="61">
        <v>24220.98</v>
      </c>
      <c r="I15" s="61">
        <v>21257.61</v>
      </c>
      <c r="J15" s="61">
        <v>18448.379999999997</v>
      </c>
      <c r="K15" s="61">
        <v>23905.7</v>
      </c>
      <c r="L15" s="82">
        <v>23417.050000000003</v>
      </c>
      <c r="M15" s="42">
        <f t="shared" si="0"/>
        <v>-2.044073170833725E-2</v>
      </c>
      <c r="O15" s="361">
        <f t="shared" si="6"/>
        <v>6.3312076586044014E-2</v>
      </c>
      <c r="P15" s="362">
        <f t="shared" si="7"/>
        <v>5.158768437382167E-2</v>
      </c>
      <c r="Q15" s="362">
        <f t="shared" si="8"/>
        <v>4.3541893533689036E-2</v>
      </c>
      <c r="R15" s="363">
        <f t="shared" si="9"/>
        <v>3.5324839238911152E-2</v>
      </c>
      <c r="T15" s="81">
        <v>3731.4319999999998</v>
      </c>
      <c r="U15" s="61">
        <v>3092.1070000000004</v>
      </c>
      <c r="V15" s="61">
        <v>3157.7999999999997</v>
      </c>
      <c r="W15" s="61">
        <v>2984.393</v>
      </c>
      <c r="X15" s="61">
        <v>4343.1729999999998</v>
      </c>
      <c r="Y15" s="61">
        <v>4234.1369999999997</v>
      </c>
      <c r="Z15" s="61">
        <v>5153.616</v>
      </c>
      <c r="AA15" s="61">
        <v>4588.7939999999999</v>
      </c>
      <c r="AB15" s="61">
        <v>4057.0969999999998</v>
      </c>
      <c r="AC15" s="61">
        <v>4733.2860000000001</v>
      </c>
      <c r="AD15" s="82">
        <v>4398.5159999999996</v>
      </c>
      <c r="AE15" s="42">
        <f t="shared" si="1"/>
        <v>-7.0726763605664322E-2</v>
      </c>
      <c r="AG15" s="361">
        <f t="shared" si="10"/>
        <v>5.2105761864215741E-2</v>
      </c>
      <c r="AH15" s="362">
        <f t="shared" si="11"/>
        <v>4.0685857964000462E-2</v>
      </c>
      <c r="AI15" s="362">
        <f t="shared" si="12"/>
        <v>3.4277009603804476E-2</v>
      </c>
      <c r="AJ15" s="363">
        <f t="shared" si="13"/>
        <v>2.7262885318744514E-2</v>
      </c>
      <c r="AL15" s="52">
        <f t="shared" si="2"/>
        <v>1.749802109085725</v>
      </c>
      <c r="AM15" s="74">
        <f t="shared" si="2"/>
        <v>1.8616597458910344</v>
      </c>
      <c r="AN15" s="74">
        <f t="shared" si="2"/>
        <v>1.8843706084014358</v>
      </c>
      <c r="AO15" s="74">
        <f t="shared" si="2"/>
        <v>2.0505978863208636</v>
      </c>
      <c r="AP15" s="74">
        <f t="shared" si="2"/>
        <v>1.9919485920699478</v>
      </c>
      <c r="AQ15" s="74">
        <f t="shared" si="2"/>
        <v>1.9977998490138722</v>
      </c>
      <c r="AR15" s="74">
        <f t="shared" si="3"/>
        <v>2.1277487533534978</v>
      </c>
      <c r="AS15" s="74">
        <f t="shared" si="4"/>
        <v>2.1586594165571764</v>
      </c>
      <c r="AT15" s="74">
        <f t="shared" si="5"/>
        <v>2.1991616608070736</v>
      </c>
      <c r="AU15" s="74">
        <f t="shared" si="5"/>
        <v>1.97998217998218</v>
      </c>
      <c r="AV15" s="17">
        <f t="shared" si="5"/>
        <v>1.8783390734528895</v>
      </c>
      <c r="AW15" s="42">
        <f t="shared" si="14"/>
        <v>-5.1335364306261191E-2</v>
      </c>
      <c r="AX15" s="8"/>
    </row>
    <row r="16" spans="1:50" ht="20.100000000000001" customHeight="1">
      <c r="A16" s="47" t="s">
        <v>136</v>
      </c>
      <c r="B16" s="81">
        <v>12455.78</v>
      </c>
      <c r="C16" s="61">
        <v>15200.710000000001</v>
      </c>
      <c r="D16" s="61">
        <v>15134.34</v>
      </c>
      <c r="E16" s="61">
        <v>18212.32</v>
      </c>
      <c r="F16" s="61">
        <v>13931.369999999999</v>
      </c>
      <c r="G16" s="61">
        <v>13301.14</v>
      </c>
      <c r="H16" s="61">
        <v>12865.79</v>
      </c>
      <c r="I16" s="61">
        <v>15597.84</v>
      </c>
      <c r="J16" s="61">
        <v>10973.73</v>
      </c>
      <c r="K16" s="61">
        <v>12997.76</v>
      </c>
      <c r="L16" s="82">
        <v>15128.68</v>
      </c>
      <c r="M16" s="42">
        <f t="shared" si="0"/>
        <v>0.16394517209119111</v>
      </c>
      <c r="O16" s="361">
        <f t="shared" si="6"/>
        <v>3.6980339270322522E-2</v>
      </c>
      <c r="P16" s="362">
        <f t="shared" si="7"/>
        <v>3.2375908848353986E-2</v>
      </c>
      <c r="Q16" s="362">
        <f t="shared" si="8"/>
        <v>2.3674148094238696E-2</v>
      </c>
      <c r="R16" s="363">
        <f t="shared" si="9"/>
        <v>2.2821755468640598E-2</v>
      </c>
      <c r="T16" s="81">
        <v>2664.8019999999997</v>
      </c>
      <c r="U16" s="61">
        <v>3142.0459999999994</v>
      </c>
      <c r="V16" s="61">
        <v>3404.9629999999997</v>
      </c>
      <c r="W16" s="61">
        <v>4285.7539999999999</v>
      </c>
      <c r="X16" s="61">
        <v>3727.373</v>
      </c>
      <c r="Y16" s="61">
        <v>3653.0250000000001</v>
      </c>
      <c r="Z16" s="61">
        <v>3404.8969999999995</v>
      </c>
      <c r="AA16" s="61">
        <v>3791.8249999999998</v>
      </c>
      <c r="AB16" s="61">
        <v>3379.2919999999999</v>
      </c>
      <c r="AC16" s="61">
        <v>3635.4050000000002</v>
      </c>
      <c r="AD16" s="82">
        <v>4391.9260000000004</v>
      </c>
      <c r="AE16" s="42">
        <f t="shared" si="1"/>
        <v>0.20809813487080536</v>
      </c>
      <c r="AG16" s="361">
        <f t="shared" si="10"/>
        <v>3.7211327561988486E-2</v>
      </c>
      <c r="AH16" s="362">
        <f t="shared" si="11"/>
        <v>3.5101947879566199E-2</v>
      </c>
      <c r="AI16" s="362">
        <f t="shared" si="12"/>
        <v>2.632649117309176E-2</v>
      </c>
      <c r="AJ16" s="363">
        <f t="shared" si="13"/>
        <v>2.7222039175579298E-2</v>
      </c>
      <c r="AL16" s="52">
        <f t="shared" si="2"/>
        <v>2.1394099767336927</v>
      </c>
      <c r="AM16" s="74">
        <f t="shared" si="2"/>
        <v>2.0670389738374055</v>
      </c>
      <c r="AN16" s="74">
        <f t="shared" si="2"/>
        <v>2.2498258926388597</v>
      </c>
      <c r="AO16" s="74">
        <f t="shared" si="2"/>
        <v>2.353216943255994</v>
      </c>
      <c r="AP16" s="74">
        <f t="shared" si="2"/>
        <v>2.6755250919328111</v>
      </c>
      <c r="AQ16" s="74">
        <f t="shared" si="2"/>
        <v>2.7463999326373529</v>
      </c>
      <c r="AR16" s="74">
        <f t="shared" si="3"/>
        <v>2.6464733218869569</v>
      </c>
      <c r="AS16" s="74">
        <f t="shared" si="4"/>
        <v>2.4309936504028764</v>
      </c>
      <c r="AT16" s="74">
        <f t="shared" si="5"/>
        <v>3.0794378939521931</v>
      </c>
      <c r="AU16" s="74">
        <f t="shared" si="5"/>
        <v>2.7969473201536266</v>
      </c>
      <c r="AV16" s="17">
        <f t="shared" si="5"/>
        <v>2.903046399289297</v>
      </c>
      <c r="AW16" s="42">
        <f t="shared" si="14"/>
        <v>3.7933885408268163E-2</v>
      </c>
      <c r="AX16" s="8"/>
    </row>
    <row r="17" spans="1:50" ht="20.100000000000001" customHeight="1">
      <c r="A17" s="47" t="s">
        <v>138</v>
      </c>
      <c r="B17" s="81">
        <v>8410.61</v>
      </c>
      <c r="C17" s="61">
        <v>10755.679999999998</v>
      </c>
      <c r="D17" s="61">
        <v>8970.33</v>
      </c>
      <c r="E17" s="61">
        <v>14594.73</v>
      </c>
      <c r="F17" s="61">
        <v>11043.63</v>
      </c>
      <c r="G17" s="61">
        <v>12634.7</v>
      </c>
      <c r="H17" s="61">
        <v>13173.28</v>
      </c>
      <c r="I17" s="61">
        <v>12476.039999999999</v>
      </c>
      <c r="J17" s="61">
        <v>12552.36</v>
      </c>
      <c r="K17" s="61">
        <v>12597.02</v>
      </c>
      <c r="L17" s="82">
        <v>15700.85</v>
      </c>
      <c r="M17" s="42">
        <f t="shared" si="0"/>
        <v>0.24639398841948332</v>
      </c>
      <c r="O17" s="361">
        <f t="shared" si="6"/>
        <v>2.4970512586957004E-2</v>
      </c>
      <c r="P17" s="362">
        <f t="shared" si="7"/>
        <v>3.0753747086813474E-2</v>
      </c>
      <c r="Q17" s="362">
        <f t="shared" si="8"/>
        <v>2.2944239394025335E-2</v>
      </c>
      <c r="R17" s="363">
        <f t="shared" si="9"/>
        <v>2.3684879272336101E-2</v>
      </c>
      <c r="T17" s="81">
        <v>1749.021</v>
      </c>
      <c r="U17" s="61">
        <v>2384.4119999999998</v>
      </c>
      <c r="V17" s="61">
        <v>2155.5229999999997</v>
      </c>
      <c r="W17" s="61">
        <v>3348.953</v>
      </c>
      <c r="X17" s="61">
        <v>2619.9739999999997</v>
      </c>
      <c r="Y17" s="61">
        <v>3040.8940000000002</v>
      </c>
      <c r="Z17" s="61">
        <v>3266.9059999999999</v>
      </c>
      <c r="AA17" s="61">
        <v>3218.2980000000002</v>
      </c>
      <c r="AB17" s="61">
        <v>3451.2129999999997</v>
      </c>
      <c r="AC17" s="61">
        <v>3603.1990000000001</v>
      </c>
      <c r="AD17" s="82">
        <v>4190.2510000000002</v>
      </c>
      <c r="AE17" s="42">
        <f t="shared" si="1"/>
        <v>0.16292522283670707</v>
      </c>
      <c r="AG17" s="361">
        <f t="shared" si="10"/>
        <v>2.44233505317831E-2</v>
      </c>
      <c r="AH17" s="362">
        <f t="shared" si="11"/>
        <v>2.9219975963834244E-2</v>
      </c>
      <c r="AI17" s="362">
        <f t="shared" si="12"/>
        <v>2.6093265170838754E-2</v>
      </c>
      <c r="AJ17" s="363">
        <f t="shared" si="13"/>
        <v>2.5972017032506994E-2</v>
      </c>
      <c r="AL17" s="52">
        <f t="shared" si="2"/>
        <v>2.0795411985575361</v>
      </c>
      <c r="AM17" s="74">
        <f t="shared" si="2"/>
        <v>2.2168863335465541</v>
      </c>
      <c r="AN17" s="74">
        <f t="shared" si="2"/>
        <v>2.4029472717280189</v>
      </c>
      <c r="AO17" s="74">
        <f t="shared" si="2"/>
        <v>2.2946316923985579</v>
      </c>
      <c r="AP17" s="74">
        <f t="shared" si="2"/>
        <v>2.3723848046339837</v>
      </c>
      <c r="AQ17" s="74">
        <f t="shared" si="2"/>
        <v>2.4067797415055363</v>
      </c>
      <c r="AR17" s="74">
        <f t="shared" si="3"/>
        <v>2.4799488054607508</v>
      </c>
      <c r="AS17" s="74">
        <f t="shared" si="4"/>
        <v>2.5795829445881866</v>
      </c>
      <c r="AT17" s="74">
        <f t="shared" si="5"/>
        <v>2.7494534892243365</v>
      </c>
      <c r="AU17" s="74">
        <f t="shared" si="5"/>
        <v>2.8603582434575796</v>
      </c>
      <c r="AV17" s="17">
        <f t="shared" si="5"/>
        <v>2.6688051920755882</v>
      </c>
      <c r="AW17" s="42">
        <f t="shared" si="14"/>
        <v>-6.6968202958536949E-2</v>
      </c>
      <c r="AX17" s="8"/>
    </row>
    <row r="18" spans="1:50" ht="20.100000000000001" customHeight="1">
      <c r="A18" s="47" t="s">
        <v>148</v>
      </c>
      <c r="B18" s="81">
        <v>1360.45</v>
      </c>
      <c r="C18" s="61">
        <v>2881.49</v>
      </c>
      <c r="D18" s="61">
        <v>1571.9</v>
      </c>
      <c r="E18" s="61">
        <v>1496.23</v>
      </c>
      <c r="F18" s="61">
        <v>1791.19</v>
      </c>
      <c r="G18" s="61">
        <v>2853.74</v>
      </c>
      <c r="H18" s="61">
        <v>1705.43</v>
      </c>
      <c r="I18" s="61">
        <v>2641.5299999999997</v>
      </c>
      <c r="J18" s="61">
        <v>3943.1899999999996</v>
      </c>
      <c r="K18" s="61">
        <v>3763.41</v>
      </c>
      <c r="L18" s="82">
        <v>23900.62</v>
      </c>
      <c r="M18" s="42">
        <f t="shared" si="0"/>
        <v>5.3507882478922042</v>
      </c>
      <c r="O18" s="361">
        <f t="shared" si="6"/>
        <v>4.0390808572654839E-3</v>
      </c>
      <c r="P18" s="362">
        <f t="shared" si="7"/>
        <v>6.9462035672808271E-3</v>
      </c>
      <c r="Q18" s="362">
        <f t="shared" si="8"/>
        <v>6.854683089958488E-3</v>
      </c>
      <c r="R18" s="363">
        <f t="shared" si="9"/>
        <v>3.6054309112817561E-2</v>
      </c>
      <c r="T18" s="81">
        <v>299.73999999999995</v>
      </c>
      <c r="U18" s="61">
        <v>603.61299999999994</v>
      </c>
      <c r="V18" s="61">
        <v>340.33699999999999</v>
      </c>
      <c r="W18" s="61">
        <v>354.51099999999997</v>
      </c>
      <c r="X18" s="61">
        <v>385.87800000000004</v>
      </c>
      <c r="Y18" s="61">
        <v>743.48400000000004</v>
      </c>
      <c r="Z18" s="61">
        <v>407.947</v>
      </c>
      <c r="AA18" s="61">
        <v>546.47200000000009</v>
      </c>
      <c r="AB18" s="61">
        <v>713.577</v>
      </c>
      <c r="AC18" s="61">
        <v>772.84199999999998</v>
      </c>
      <c r="AD18" s="82">
        <v>4082.6740000000004</v>
      </c>
      <c r="AE18" s="42">
        <f t="shared" si="1"/>
        <v>4.2826761485530032</v>
      </c>
      <c r="AG18" s="361">
        <f t="shared" si="10"/>
        <v>4.1855730082124036E-3</v>
      </c>
      <c r="AH18" s="362">
        <f t="shared" si="11"/>
        <v>7.1441439949880984E-3</v>
      </c>
      <c r="AI18" s="362">
        <f t="shared" si="12"/>
        <v>5.5966854012674191E-3</v>
      </c>
      <c r="AJ18" s="363">
        <f t="shared" si="13"/>
        <v>2.5305233186788446E-2</v>
      </c>
      <c r="AL18" s="52">
        <f t="shared" si="2"/>
        <v>2.2032415744790326</v>
      </c>
      <c r="AM18" s="74">
        <f t="shared" si="2"/>
        <v>2.0947947069051081</v>
      </c>
      <c r="AN18" s="74">
        <f t="shared" si="2"/>
        <v>2.165131369680005</v>
      </c>
      <c r="AO18" s="74">
        <f t="shared" si="2"/>
        <v>2.3693616623112752</v>
      </c>
      <c r="AP18" s="74">
        <f t="shared" si="2"/>
        <v>2.1543108212975732</v>
      </c>
      <c r="AQ18" s="74">
        <f t="shared" si="2"/>
        <v>2.6052969086181643</v>
      </c>
      <c r="AR18" s="74">
        <f t="shared" si="3"/>
        <v>2.3920477533525268</v>
      </c>
      <c r="AS18" s="74">
        <f t="shared" si="4"/>
        <v>2.0687707502848736</v>
      </c>
      <c r="AT18" s="74">
        <f t="shared" si="5"/>
        <v>1.8096439684620829</v>
      </c>
      <c r="AU18" s="74">
        <f t="shared" si="5"/>
        <v>2.0535684392612019</v>
      </c>
      <c r="AV18" s="17">
        <f t="shared" si="5"/>
        <v>1.7081874863497268</v>
      </c>
      <c r="AW18" s="42">
        <f t="shared" si="14"/>
        <v>-0.16818575232668184</v>
      </c>
      <c r="AX18" s="8"/>
    </row>
    <row r="19" spans="1:50" ht="20.100000000000001" customHeight="1">
      <c r="A19" s="47" t="s">
        <v>146</v>
      </c>
      <c r="B19" s="81">
        <v>5725.9699999999993</v>
      </c>
      <c r="C19" s="61">
        <v>9538.17</v>
      </c>
      <c r="D19" s="61">
        <v>12512.07</v>
      </c>
      <c r="E19" s="61">
        <v>13762.07</v>
      </c>
      <c r="F19" s="61">
        <v>13097.6</v>
      </c>
      <c r="G19" s="61">
        <v>21717.4</v>
      </c>
      <c r="H19" s="61">
        <v>26833.11</v>
      </c>
      <c r="I19" s="61">
        <v>29504.230000000003</v>
      </c>
      <c r="J19" s="61">
        <v>28976.04</v>
      </c>
      <c r="K19" s="61">
        <v>22571.219999999998</v>
      </c>
      <c r="L19" s="82">
        <v>13257.140000000001</v>
      </c>
      <c r="M19" s="42">
        <f t="shared" si="0"/>
        <v>-0.41265292704603462</v>
      </c>
      <c r="O19" s="361">
        <f t="shared" si="6"/>
        <v>1.7000004275259245E-2</v>
      </c>
      <c r="P19" s="362">
        <f t="shared" si="7"/>
        <v>5.2861676730208314E-2</v>
      </c>
      <c r="Q19" s="362">
        <f t="shared" si="8"/>
        <v>4.1111268783824463E-2</v>
      </c>
      <c r="R19" s="363">
        <f t="shared" si="9"/>
        <v>1.9998519850610498E-2</v>
      </c>
      <c r="T19" s="81">
        <v>1331.5620000000001</v>
      </c>
      <c r="U19" s="61">
        <v>2540.2180000000003</v>
      </c>
      <c r="V19" s="61">
        <v>3350.1860000000001</v>
      </c>
      <c r="W19" s="61">
        <v>3410.0619999999999</v>
      </c>
      <c r="X19" s="61">
        <v>3245.3309999999997</v>
      </c>
      <c r="Y19" s="61">
        <v>5664.8660000000009</v>
      </c>
      <c r="Z19" s="61">
        <v>6864.3440000000001</v>
      </c>
      <c r="AA19" s="61">
        <v>7569.0909999999994</v>
      </c>
      <c r="AB19" s="61">
        <v>8067.7340000000004</v>
      </c>
      <c r="AC19" s="61">
        <v>6456.1669999999995</v>
      </c>
      <c r="AD19" s="82">
        <v>3947.1060000000002</v>
      </c>
      <c r="AE19" s="42">
        <f t="shared" si="1"/>
        <v>-0.38863012682292752</v>
      </c>
      <c r="AG19" s="361">
        <f t="shared" si="10"/>
        <v>1.8593947974782563E-2</v>
      </c>
      <c r="AH19" s="362">
        <f t="shared" si="11"/>
        <v>5.4433744931043915E-2</v>
      </c>
      <c r="AI19" s="362">
        <f t="shared" si="12"/>
        <v>4.6753586887157354E-2</v>
      </c>
      <c r="AJ19" s="363">
        <f t="shared" si="13"/>
        <v>2.4464955502930624E-2</v>
      </c>
      <c r="AL19" s="52">
        <f t="shared" si="2"/>
        <v>2.3254784778823505</v>
      </c>
      <c r="AM19" s="74">
        <f t="shared" si="2"/>
        <v>2.6632131740155609</v>
      </c>
      <c r="AN19" s="74">
        <f t="shared" si="2"/>
        <v>2.6775633448342284</v>
      </c>
      <c r="AO19" s="74">
        <f t="shared" si="2"/>
        <v>2.4778699715958425</v>
      </c>
      <c r="AP19" s="74">
        <f t="shared" si="2"/>
        <v>2.4778058575616906</v>
      </c>
      <c r="AQ19" s="74">
        <f t="shared" si="2"/>
        <v>2.6084457623840795</v>
      </c>
      <c r="AR19" s="74">
        <f t="shared" si="3"/>
        <v>2.5581619126519439</v>
      </c>
      <c r="AS19" s="74">
        <f t="shared" si="4"/>
        <v>2.5654257033652454</v>
      </c>
      <c r="AT19" s="74">
        <f t="shared" si="5"/>
        <v>2.784277630759759</v>
      </c>
      <c r="AU19" s="74">
        <f t="shared" si="5"/>
        <v>2.8603535830141213</v>
      </c>
      <c r="AV19" s="17">
        <f t="shared" si="5"/>
        <v>2.9773435295998985</v>
      </c>
      <c r="AW19" s="42">
        <f t="shared" si="14"/>
        <v>4.0900519180743375E-2</v>
      </c>
      <c r="AX19" s="8"/>
    </row>
    <row r="20" spans="1:50" ht="20.100000000000001" customHeight="1">
      <c r="A20" s="47" t="s">
        <v>137</v>
      </c>
      <c r="B20" s="81">
        <v>8649.590000000002</v>
      </c>
      <c r="C20" s="61">
        <v>7878.3</v>
      </c>
      <c r="D20" s="61">
        <v>8074.3099999999995</v>
      </c>
      <c r="E20" s="61">
        <v>10698.91</v>
      </c>
      <c r="F20" s="61">
        <v>7406.3599999999988</v>
      </c>
      <c r="G20" s="61">
        <v>8924.76</v>
      </c>
      <c r="H20" s="61">
        <v>11911.720000000001</v>
      </c>
      <c r="I20" s="61">
        <v>11519.68</v>
      </c>
      <c r="J20" s="61">
        <v>11303.46</v>
      </c>
      <c r="K20" s="61">
        <v>10431.189999999999</v>
      </c>
      <c r="L20" s="82">
        <v>13319.82</v>
      </c>
      <c r="M20" s="42">
        <f t="shared" si="0"/>
        <v>0.27692238373570049</v>
      </c>
      <c r="O20" s="361">
        <f t="shared" si="6"/>
        <v>2.5680027485166648E-2</v>
      </c>
      <c r="P20" s="362">
        <f t="shared" si="7"/>
        <v>2.1723492591870754E-2</v>
      </c>
      <c r="Q20" s="362">
        <f t="shared" si="8"/>
        <v>1.8999391961318082E-2</v>
      </c>
      <c r="R20" s="363">
        <f t="shared" si="9"/>
        <v>2.0093073217644128E-2</v>
      </c>
      <c r="T20" s="81">
        <v>1813.077</v>
      </c>
      <c r="U20" s="61">
        <v>1667.9490000000001</v>
      </c>
      <c r="V20" s="61">
        <v>1924.7540000000001</v>
      </c>
      <c r="W20" s="61">
        <v>2409.3040000000001</v>
      </c>
      <c r="X20" s="61">
        <v>1717.4750000000001</v>
      </c>
      <c r="Y20" s="61">
        <v>2146.703</v>
      </c>
      <c r="Z20" s="61">
        <v>2832.7080000000001</v>
      </c>
      <c r="AA20" s="61">
        <v>2669.6039999999998</v>
      </c>
      <c r="AB20" s="61">
        <v>2431.817</v>
      </c>
      <c r="AC20" s="61">
        <v>2403.0810000000001</v>
      </c>
      <c r="AD20" s="82">
        <v>3264.3729999999996</v>
      </c>
      <c r="AE20" s="42">
        <f t="shared" si="1"/>
        <v>0.35841155583186729</v>
      </c>
      <c r="AG20" s="361">
        <f t="shared" si="10"/>
        <v>2.5317829295425105E-2</v>
      </c>
      <c r="AH20" s="362">
        <f t="shared" si="11"/>
        <v>2.0627687141179817E-2</v>
      </c>
      <c r="AI20" s="362">
        <f t="shared" si="12"/>
        <v>1.7402377653858242E-2</v>
      </c>
      <c r="AJ20" s="363">
        <f t="shared" si="13"/>
        <v>2.0233239287206408E-2</v>
      </c>
      <c r="AL20" s="52">
        <f t="shared" si="2"/>
        <v>2.0961421292801159</v>
      </c>
      <c r="AM20" s="74">
        <f t="shared" si="2"/>
        <v>2.1171432923346409</v>
      </c>
      <c r="AN20" s="74">
        <f t="shared" si="2"/>
        <v>2.3837999779547729</v>
      </c>
      <c r="AO20" s="74">
        <f t="shared" si="2"/>
        <v>2.2519153820342446</v>
      </c>
      <c r="AP20" s="74">
        <f t="shared" si="2"/>
        <v>2.3189191451671274</v>
      </c>
      <c r="AQ20" s="74">
        <f t="shared" si="2"/>
        <v>2.405334149041543</v>
      </c>
      <c r="AR20" s="74">
        <f t="shared" si="3"/>
        <v>2.3780847770095335</v>
      </c>
      <c r="AS20" s="74">
        <f t="shared" si="4"/>
        <v>2.3174289563598989</v>
      </c>
      <c r="AT20" s="74">
        <f t="shared" si="5"/>
        <v>2.1513916977633398</v>
      </c>
      <c r="AU20" s="74">
        <f t="shared" si="5"/>
        <v>2.3037457854760581</v>
      </c>
      <c r="AV20" s="17">
        <f t="shared" si="5"/>
        <v>2.4507635989074923</v>
      </c>
      <c r="AW20" s="42">
        <f t="shared" si="14"/>
        <v>6.3816856164558816E-2</v>
      </c>
      <c r="AX20" s="8"/>
    </row>
    <row r="21" spans="1:50" ht="20.100000000000001" customHeight="1">
      <c r="A21" s="47" t="s">
        <v>141</v>
      </c>
      <c r="B21" s="81">
        <v>61833.13</v>
      </c>
      <c r="C21" s="61">
        <v>100894.93000000001</v>
      </c>
      <c r="D21" s="61">
        <v>91276.52</v>
      </c>
      <c r="E21" s="61">
        <v>95564.19</v>
      </c>
      <c r="F21" s="61">
        <v>87311.23</v>
      </c>
      <c r="G21" s="61">
        <v>73022.13</v>
      </c>
      <c r="H21" s="61">
        <v>39844.07</v>
      </c>
      <c r="I21" s="61">
        <v>50107.5</v>
      </c>
      <c r="J21" s="61">
        <v>27728.54</v>
      </c>
      <c r="K21" s="61">
        <v>23070.37</v>
      </c>
      <c r="L21" s="82">
        <v>10791.89</v>
      </c>
      <c r="M21" s="42">
        <f t="shared" si="0"/>
        <v>-0.53221859900816504</v>
      </c>
      <c r="O21" s="361">
        <f t="shared" si="6"/>
        <v>0.18357823641281054</v>
      </c>
      <c r="P21" s="362">
        <f t="shared" si="7"/>
        <v>0.17774099248580613</v>
      </c>
      <c r="Q21" s="362">
        <f t="shared" si="8"/>
        <v>4.2020421670263298E-2</v>
      </c>
      <c r="R21" s="363">
        <f t="shared" si="9"/>
        <v>1.6279667137150615E-2</v>
      </c>
      <c r="T21" s="81">
        <v>12958.671000000002</v>
      </c>
      <c r="U21" s="61">
        <v>20419.962</v>
      </c>
      <c r="V21" s="61">
        <v>23100.83</v>
      </c>
      <c r="W21" s="61">
        <v>25984.457999999999</v>
      </c>
      <c r="X21" s="61">
        <v>24793.815999999999</v>
      </c>
      <c r="Y21" s="61">
        <v>19117.188000000002</v>
      </c>
      <c r="Z21" s="61">
        <v>9623.5689999999995</v>
      </c>
      <c r="AA21" s="61">
        <v>13513.475</v>
      </c>
      <c r="AB21" s="61">
        <v>7924.61</v>
      </c>
      <c r="AC21" s="61">
        <v>5912.7159999999994</v>
      </c>
      <c r="AD21" s="82">
        <v>3183.5519999999997</v>
      </c>
      <c r="AE21" s="42">
        <f t="shared" si="1"/>
        <v>-0.46157535724699106</v>
      </c>
      <c r="AG21" s="361">
        <f t="shared" si="10"/>
        <v>0.18095503956730782</v>
      </c>
      <c r="AH21" s="362">
        <f t="shared" si="11"/>
        <v>0.18369721991496596</v>
      </c>
      <c r="AI21" s="362">
        <f t="shared" si="12"/>
        <v>4.2818080951915506E-2</v>
      </c>
      <c r="AJ21" s="363">
        <f t="shared" si="13"/>
        <v>1.9732294501659135E-2</v>
      </c>
      <c r="AL21" s="52">
        <f t="shared" si="2"/>
        <v>2.0957488323816058</v>
      </c>
      <c r="AM21" s="74">
        <f t="shared" si="2"/>
        <v>2.0238838562056585</v>
      </c>
      <c r="AN21" s="74">
        <f t="shared" si="2"/>
        <v>2.5308622633728808</v>
      </c>
      <c r="AO21" s="74">
        <f t="shared" si="2"/>
        <v>2.7190580488360756</v>
      </c>
      <c r="AP21" s="74">
        <f t="shared" si="2"/>
        <v>2.8397052704445924</v>
      </c>
      <c r="AQ21" s="74">
        <f t="shared" si="2"/>
        <v>2.6179992284530735</v>
      </c>
      <c r="AR21" s="74">
        <f t="shared" si="3"/>
        <v>2.4153077233324809</v>
      </c>
      <c r="AS21" s="74">
        <f t="shared" si="4"/>
        <v>2.6968966721548671</v>
      </c>
      <c r="AT21" s="74">
        <f t="shared" si="5"/>
        <v>2.8579254443255935</v>
      </c>
      <c r="AU21" s="74">
        <f t="shared" si="5"/>
        <v>2.5629047128416231</v>
      </c>
      <c r="AV21" s="17">
        <f t="shared" si="5"/>
        <v>2.9499485261617755</v>
      </c>
      <c r="AW21" s="42">
        <f t="shared" si="14"/>
        <v>0.15101763689490319</v>
      </c>
      <c r="AX21" s="8"/>
    </row>
    <row r="22" spans="1:50" ht="20.100000000000001" customHeight="1">
      <c r="A22" s="47" t="s">
        <v>147</v>
      </c>
      <c r="B22" s="81">
        <v>8035.31</v>
      </c>
      <c r="C22" s="61">
        <v>6873.8799999999992</v>
      </c>
      <c r="D22" s="61">
        <v>6404.61</v>
      </c>
      <c r="E22" s="61">
        <v>6444.48</v>
      </c>
      <c r="F22" s="61">
        <v>4885.97</v>
      </c>
      <c r="G22" s="61">
        <v>6812.79</v>
      </c>
      <c r="H22" s="61">
        <v>9194.5</v>
      </c>
      <c r="I22" s="61">
        <v>10333.370000000001</v>
      </c>
      <c r="J22" s="61">
        <v>10207.49</v>
      </c>
      <c r="K22" s="61">
        <v>8582.2800000000007</v>
      </c>
      <c r="L22" s="82">
        <v>8218.2100000000009</v>
      </c>
      <c r="M22" s="42">
        <f t="shared" si="0"/>
        <v>-4.2421128185051019E-2</v>
      </c>
      <c r="O22" s="361">
        <f t="shared" si="6"/>
        <v>2.3856273147262977E-2</v>
      </c>
      <c r="P22" s="362">
        <f t="shared" si="7"/>
        <v>1.6582809296269159E-2</v>
      </c>
      <c r="Q22" s="362">
        <f t="shared" si="8"/>
        <v>1.5631783300062693E-2</v>
      </c>
      <c r="R22" s="363">
        <f t="shared" si="9"/>
        <v>1.2397246753182489E-2</v>
      </c>
      <c r="T22" s="81">
        <v>1484.5009999999997</v>
      </c>
      <c r="U22" s="61">
        <v>1547.0939999999998</v>
      </c>
      <c r="V22" s="61">
        <v>1416.1139999999998</v>
      </c>
      <c r="W22" s="61">
        <v>1661.021</v>
      </c>
      <c r="X22" s="61">
        <v>1284.425</v>
      </c>
      <c r="Y22" s="61">
        <v>1818.336</v>
      </c>
      <c r="Z22" s="61">
        <v>2326.9789999999998</v>
      </c>
      <c r="AA22" s="61">
        <v>2622.5560000000005</v>
      </c>
      <c r="AB22" s="61">
        <v>2587.1349999999998</v>
      </c>
      <c r="AC22" s="61">
        <v>2229.9229999999998</v>
      </c>
      <c r="AD22" s="82">
        <v>2258.4989999999998</v>
      </c>
      <c r="AE22" s="42">
        <f t="shared" si="1"/>
        <v>1.2814792259643057E-2</v>
      </c>
      <c r="AG22" s="361">
        <f t="shared" si="10"/>
        <v>2.0729590032242347E-2</v>
      </c>
      <c r="AH22" s="362">
        <f t="shared" si="11"/>
        <v>1.7472405882669538E-2</v>
      </c>
      <c r="AI22" s="362">
        <f t="shared" si="12"/>
        <v>1.6148420375769492E-2</v>
      </c>
      <c r="AJ22" s="363">
        <f t="shared" si="13"/>
        <v>1.3998630272005187E-2</v>
      </c>
      <c r="AL22" s="52">
        <f t="shared" si="2"/>
        <v>1.8474719705898088</v>
      </c>
      <c r="AM22" s="74">
        <f t="shared" si="2"/>
        <v>2.2506852025348127</v>
      </c>
      <c r="AN22" s="74">
        <f t="shared" si="2"/>
        <v>2.2110854525099888</v>
      </c>
      <c r="AO22" s="74">
        <f t="shared" si="2"/>
        <v>2.5774321589949851</v>
      </c>
      <c r="AP22" s="74">
        <f t="shared" si="2"/>
        <v>2.6288024691105343</v>
      </c>
      <c r="AQ22" s="74">
        <f t="shared" si="2"/>
        <v>2.6690034479266207</v>
      </c>
      <c r="AR22" s="74">
        <f t="shared" si="3"/>
        <v>2.5308380009788456</v>
      </c>
      <c r="AS22" s="74">
        <f t="shared" si="4"/>
        <v>2.5379484137314359</v>
      </c>
      <c r="AT22" s="74">
        <f t="shared" si="5"/>
        <v>2.5345457110415976</v>
      </c>
      <c r="AU22" s="74">
        <f t="shared" si="5"/>
        <v>2.5982874014830553</v>
      </c>
      <c r="AV22" s="17">
        <f t="shared" si="5"/>
        <v>2.748164137932712</v>
      </c>
      <c r="AW22" s="42">
        <f t="shared" si="14"/>
        <v>5.7682893880064923E-2</v>
      </c>
      <c r="AX22" s="8"/>
    </row>
    <row r="23" spans="1:50" ht="20.100000000000001" customHeight="1">
      <c r="A23" s="47" t="s">
        <v>152</v>
      </c>
      <c r="B23" s="81">
        <v>4774.6099999999997</v>
      </c>
      <c r="C23" s="61">
        <v>6570.7899999999991</v>
      </c>
      <c r="D23" s="61">
        <v>5489.48</v>
      </c>
      <c r="E23" s="61">
        <v>3593.2400000000002</v>
      </c>
      <c r="F23" s="61">
        <v>6264.38</v>
      </c>
      <c r="G23" s="61">
        <v>4633.8499999999995</v>
      </c>
      <c r="H23" s="61">
        <v>4666.8600000000006</v>
      </c>
      <c r="I23" s="61">
        <v>4708.2300000000005</v>
      </c>
      <c r="J23" s="61">
        <v>4044.8399999999997</v>
      </c>
      <c r="K23" s="61">
        <v>4405.1099999999997</v>
      </c>
      <c r="L23" s="82">
        <v>4128.53</v>
      </c>
      <c r="M23" s="42">
        <f t="shared" si="0"/>
        <v>-6.2786173330518405E-2</v>
      </c>
      <c r="O23" s="361">
        <f t="shared" si="6"/>
        <v>1.4175483003350619E-2</v>
      </c>
      <c r="P23" s="362">
        <f t="shared" si="7"/>
        <v>1.1279116317619776E-2</v>
      </c>
      <c r="Q23" s="362">
        <f t="shared" si="8"/>
        <v>8.023476853812642E-3</v>
      </c>
      <c r="R23" s="363">
        <f t="shared" si="9"/>
        <v>6.2279261710173495E-3</v>
      </c>
      <c r="T23" s="81">
        <v>1279.1519999999998</v>
      </c>
      <c r="U23" s="61">
        <v>1838.0639999999999</v>
      </c>
      <c r="V23" s="61">
        <v>2426.5039999999999</v>
      </c>
      <c r="W23" s="61">
        <v>1342.825</v>
      </c>
      <c r="X23" s="61">
        <v>1771.6680000000001</v>
      </c>
      <c r="Y23" s="61">
        <v>1521.2529999999999</v>
      </c>
      <c r="Z23" s="61">
        <v>1560.7739999999999</v>
      </c>
      <c r="AA23" s="61">
        <v>1963.3219999999999</v>
      </c>
      <c r="AB23" s="61">
        <v>1491.2330000000002</v>
      </c>
      <c r="AC23" s="61">
        <v>1682.8329999999999</v>
      </c>
      <c r="AD23" s="82">
        <v>2180.471</v>
      </c>
      <c r="AE23" s="42">
        <f t="shared" si="1"/>
        <v>0.29571442917984148</v>
      </c>
      <c r="AG23" s="361">
        <f t="shared" si="10"/>
        <v>1.7862094096887007E-2</v>
      </c>
      <c r="AH23" s="362">
        <f t="shared" si="11"/>
        <v>1.4617732842680715E-2</v>
      </c>
      <c r="AI23" s="362">
        <f t="shared" si="12"/>
        <v>1.2186561915464033E-2</v>
      </c>
      <c r="AJ23" s="363">
        <f t="shared" si="13"/>
        <v>1.351499706124706E-2</v>
      </c>
      <c r="AL23" s="52">
        <f t="shared" si="2"/>
        <v>2.6790711702107606</v>
      </c>
      <c r="AM23" s="74">
        <f t="shared" si="2"/>
        <v>2.7973257401317042</v>
      </c>
      <c r="AN23" s="74">
        <f t="shared" si="2"/>
        <v>4.4202802451233998</v>
      </c>
      <c r="AO23" s="74">
        <f t="shared" si="2"/>
        <v>3.7370868631096164</v>
      </c>
      <c r="AP23" s="74">
        <f t="shared" si="2"/>
        <v>2.8281617654101443</v>
      </c>
      <c r="AQ23" s="74">
        <f t="shared" si="2"/>
        <v>3.2829137758019793</v>
      </c>
      <c r="AR23" s="74">
        <f t="shared" si="3"/>
        <v>3.3443771615175937</v>
      </c>
      <c r="AS23" s="74">
        <f t="shared" si="4"/>
        <v>4.1699789517504451</v>
      </c>
      <c r="AT23" s="74">
        <f t="shared" ref="AT23:AV33" si="15">(AB23/J23)*10</f>
        <v>3.6867539877967985</v>
      </c>
      <c r="AU23" s="74">
        <f t="shared" si="15"/>
        <v>3.8201838319587935</v>
      </c>
      <c r="AV23" s="17">
        <f t="shared" si="15"/>
        <v>5.2814706445151183</v>
      </c>
      <c r="AW23" s="42">
        <f t="shared" si="14"/>
        <v>0.3825174067099939</v>
      </c>
      <c r="AX23" s="8"/>
    </row>
    <row r="24" spans="1:50" ht="20.100000000000001" customHeight="1">
      <c r="A24" s="47" t="s">
        <v>155</v>
      </c>
      <c r="B24" s="81">
        <v>1487.37</v>
      </c>
      <c r="C24" s="61">
        <v>1380.58</v>
      </c>
      <c r="D24" s="61">
        <v>1850.77</v>
      </c>
      <c r="E24" s="61">
        <v>1715.25</v>
      </c>
      <c r="F24" s="61">
        <v>1007.41</v>
      </c>
      <c r="G24" s="61">
        <v>1703.54</v>
      </c>
      <c r="H24" s="61">
        <v>2057.5299999999997</v>
      </c>
      <c r="I24" s="61">
        <v>2641.8199999999997</v>
      </c>
      <c r="J24" s="61">
        <v>4131.8999999999996</v>
      </c>
      <c r="K24" s="61">
        <v>7429.71</v>
      </c>
      <c r="L24" s="82">
        <v>7291.3099999999995</v>
      </c>
      <c r="M24" s="42">
        <f t="shared" si="0"/>
        <v>-1.862791414469751E-2</v>
      </c>
      <c r="O24" s="361">
        <f t="shared" si="6"/>
        <v>4.4158974564820191E-3</v>
      </c>
      <c r="P24" s="362">
        <f t="shared" si="7"/>
        <v>4.146535993119759E-3</v>
      </c>
      <c r="Q24" s="362">
        <f t="shared" si="8"/>
        <v>1.3532489816495009E-2</v>
      </c>
      <c r="R24" s="363">
        <f t="shared" si="9"/>
        <v>1.099900942224E-2</v>
      </c>
      <c r="T24" s="81">
        <v>303.209</v>
      </c>
      <c r="U24" s="61">
        <v>335.82299999999998</v>
      </c>
      <c r="V24" s="61">
        <v>447.726</v>
      </c>
      <c r="W24" s="61">
        <v>436.40899999999999</v>
      </c>
      <c r="X24" s="61">
        <v>271.37200000000001</v>
      </c>
      <c r="Y24" s="61">
        <v>404.95699999999999</v>
      </c>
      <c r="Z24" s="61">
        <v>524.20000000000005</v>
      </c>
      <c r="AA24" s="61">
        <v>610.96699999999998</v>
      </c>
      <c r="AB24" s="61">
        <v>968.26099999999997</v>
      </c>
      <c r="AC24" s="61">
        <v>1706.5350000000001</v>
      </c>
      <c r="AD24" s="82">
        <v>1643.8230000000001</v>
      </c>
      <c r="AE24" s="42">
        <f t="shared" si="1"/>
        <v>-3.6748147562165434E-2</v>
      </c>
      <c r="AG24" s="361">
        <f t="shared" si="10"/>
        <v>4.2340141664344924E-3</v>
      </c>
      <c r="AH24" s="362">
        <f t="shared" si="11"/>
        <v>3.8912352112196028E-3</v>
      </c>
      <c r="AI24" s="362">
        <f t="shared" si="12"/>
        <v>1.2358204550544477E-2</v>
      </c>
      <c r="AJ24" s="363">
        <f t="shared" si="13"/>
        <v>1.0188745007023863E-2</v>
      </c>
      <c r="AL24" s="52">
        <f t="shared" si="2"/>
        <v>2.0385579916227976</v>
      </c>
      <c r="AM24" s="74">
        <f t="shared" si="2"/>
        <v>2.4324776543191993</v>
      </c>
      <c r="AN24" s="74">
        <f t="shared" si="2"/>
        <v>2.4191336578829352</v>
      </c>
      <c r="AO24" s="74">
        <f t="shared" si="2"/>
        <v>2.5442880046640433</v>
      </c>
      <c r="AP24" s="74">
        <f t="shared" si="2"/>
        <v>2.6937592440019458</v>
      </c>
      <c r="AQ24" s="74">
        <f t="shared" si="2"/>
        <v>2.3771499348415652</v>
      </c>
      <c r="AR24" s="74">
        <f t="shared" si="3"/>
        <v>2.5477149786394371</v>
      </c>
      <c r="AS24" s="74">
        <f t="shared" si="4"/>
        <v>2.3126745955439811</v>
      </c>
      <c r="AT24" s="74">
        <f t="shared" si="15"/>
        <v>2.3433795590406352</v>
      </c>
      <c r="AU24" s="74">
        <f t="shared" si="15"/>
        <v>2.2969066087370842</v>
      </c>
      <c r="AV24" s="17">
        <f t="shared" si="15"/>
        <v>2.2544961056380819</v>
      </c>
      <c r="AW24" s="42">
        <f t="shared" si="14"/>
        <v>-1.8464182626180436E-2</v>
      </c>
      <c r="AX24" s="8"/>
    </row>
    <row r="25" spans="1:50" ht="20.100000000000001" customHeight="1">
      <c r="A25" s="47" t="s">
        <v>166</v>
      </c>
      <c r="B25" s="81">
        <v>31.5</v>
      </c>
      <c r="C25" s="61">
        <v>0.67</v>
      </c>
      <c r="D25" s="61">
        <v>126</v>
      </c>
      <c r="E25" s="61">
        <v>94.73</v>
      </c>
      <c r="F25" s="61">
        <v>179.87</v>
      </c>
      <c r="G25" s="61">
        <v>108.44999999999999</v>
      </c>
      <c r="H25" s="61">
        <v>461.27</v>
      </c>
      <c r="I25" s="61">
        <v>602.95000000000005</v>
      </c>
      <c r="J25" s="61">
        <v>616.69000000000005</v>
      </c>
      <c r="K25" s="61">
        <v>1156.44</v>
      </c>
      <c r="L25" s="82">
        <v>5418.91</v>
      </c>
      <c r="M25" s="42">
        <f t="shared" si="0"/>
        <v>3.6858548649303025</v>
      </c>
      <c r="O25" s="361">
        <f t="shared" si="6"/>
        <v>9.3521295897580026E-5</v>
      </c>
      <c r="P25" s="362">
        <f t="shared" si="7"/>
        <v>2.6397491603005378E-4</v>
      </c>
      <c r="Q25" s="362">
        <f t="shared" si="8"/>
        <v>2.1063423099135078E-3</v>
      </c>
      <c r="R25" s="363">
        <f t="shared" si="9"/>
        <v>8.1744764861555151E-3</v>
      </c>
      <c r="T25" s="81">
        <v>3.948</v>
      </c>
      <c r="U25" s="61">
        <v>0.10100000000000001</v>
      </c>
      <c r="V25" s="61">
        <v>35.358000000000004</v>
      </c>
      <c r="W25" s="61">
        <v>27.669</v>
      </c>
      <c r="X25" s="61">
        <v>49.209999999999994</v>
      </c>
      <c r="Y25" s="61">
        <v>46.823999999999998</v>
      </c>
      <c r="Z25" s="61">
        <v>142.554</v>
      </c>
      <c r="AA25" s="61">
        <v>165.989</v>
      </c>
      <c r="AB25" s="61">
        <v>197.08700000000002</v>
      </c>
      <c r="AC25" s="61">
        <v>353.27300000000002</v>
      </c>
      <c r="AD25" s="82">
        <v>1638.4570000000001</v>
      </c>
      <c r="AE25" s="42">
        <f t="shared" si="1"/>
        <v>3.6379344020063806</v>
      </c>
      <c r="AG25" s="361">
        <f t="shared" si="10"/>
        <v>5.5129920052120407E-5</v>
      </c>
      <c r="AH25" s="362">
        <f t="shared" si="11"/>
        <v>4.4993220892624816E-4</v>
      </c>
      <c r="AI25" s="362">
        <f t="shared" si="12"/>
        <v>2.5582950224780033E-3</v>
      </c>
      <c r="AJ25" s="363">
        <f t="shared" si="13"/>
        <v>1.0155485461618007E-2</v>
      </c>
      <c r="AL25" s="52">
        <f t="shared" si="2"/>
        <v>1.2533333333333332</v>
      </c>
      <c r="AM25" s="74">
        <f t="shared" si="2"/>
        <v>1.5074626865671643</v>
      </c>
      <c r="AN25" s="74">
        <f t="shared" si="2"/>
        <v>2.8061904761904763</v>
      </c>
      <c r="AO25" s="74">
        <f t="shared" si="2"/>
        <v>2.9208276153277737</v>
      </c>
      <c r="AP25" s="74">
        <f t="shared" si="2"/>
        <v>2.7358647912381162</v>
      </c>
      <c r="AQ25" s="74">
        <f t="shared" si="2"/>
        <v>4.3175656984785622</v>
      </c>
      <c r="AR25" s="74">
        <f t="shared" si="3"/>
        <v>3.0904676220001304</v>
      </c>
      <c r="AS25" s="74">
        <f t="shared" si="4"/>
        <v>2.7529480056389417</v>
      </c>
      <c r="AT25" s="74">
        <f t="shared" si="15"/>
        <v>3.1958844800467006</v>
      </c>
      <c r="AU25" s="74">
        <f t="shared" si="15"/>
        <v>3.0548320708380894</v>
      </c>
      <c r="AV25" s="17">
        <f t="shared" si="15"/>
        <v>3.0235914602752216</v>
      </c>
      <c r="AW25" s="42">
        <f t="shared" si="14"/>
        <v>-1.0226621247398694E-2</v>
      </c>
      <c r="AX25" s="8"/>
    </row>
    <row r="26" spans="1:50" ht="20.100000000000001" customHeight="1">
      <c r="A26" s="47" t="s">
        <v>151</v>
      </c>
      <c r="B26" s="81">
        <v>1789.75</v>
      </c>
      <c r="C26" s="61">
        <v>2342.85</v>
      </c>
      <c r="D26" s="61">
        <v>3075.7300000000005</v>
      </c>
      <c r="E26" s="61">
        <v>3185.0499999999997</v>
      </c>
      <c r="F26" s="61">
        <v>2948.8599999999997</v>
      </c>
      <c r="G26" s="61">
        <v>3181.5299999999997</v>
      </c>
      <c r="H26" s="61">
        <v>5051.3999999999996</v>
      </c>
      <c r="I26" s="61">
        <v>4322.38</v>
      </c>
      <c r="J26" s="61">
        <v>6649.26</v>
      </c>
      <c r="K26" s="61">
        <v>7072.4</v>
      </c>
      <c r="L26" s="82">
        <v>6220.77</v>
      </c>
      <c r="M26" s="42">
        <f t="shared" si="0"/>
        <v>-0.12041598325886534</v>
      </c>
      <c r="O26" s="361">
        <f t="shared" si="6"/>
        <v>5.3136425184982169E-3</v>
      </c>
      <c r="P26" s="362">
        <f t="shared" si="7"/>
        <v>7.7440674467228864E-3</v>
      </c>
      <c r="Q26" s="362">
        <f t="shared" si="8"/>
        <v>1.2881684611940345E-2</v>
      </c>
      <c r="R26" s="363">
        <f t="shared" si="9"/>
        <v>9.384089806027715E-3</v>
      </c>
      <c r="T26" s="81">
        <v>310.47799999999995</v>
      </c>
      <c r="U26" s="61">
        <v>434.71300000000002</v>
      </c>
      <c r="V26" s="61">
        <v>610.07899999999995</v>
      </c>
      <c r="W26" s="61">
        <v>626.30899999999997</v>
      </c>
      <c r="X26" s="61">
        <v>614.34899999999993</v>
      </c>
      <c r="Y26" s="61">
        <v>730.64300000000003</v>
      </c>
      <c r="Z26" s="61">
        <v>1259.9110000000001</v>
      </c>
      <c r="AA26" s="61">
        <v>1198.079</v>
      </c>
      <c r="AB26" s="61">
        <v>1916.1270000000002</v>
      </c>
      <c r="AC26" s="61">
        <v>2045.278</v>
      </c>
      <c r="AD26" s="82">
        <v>1624.6079999999999</v>
      </c>
      <c r="AE26" s="42">
        <f t="shared" si="1"/>
        <v>-0.20567864124094626</v>
      </c>
      <c r="AG26" s="361">
        <f t="shared" si="10"/>
        <v>4.3355185709073544E-3</v>
      </c>
      <c r="AH26" s="362">
        <f t="shared" si="11"/>
        <v>7.0207547182321193E-3</v>
      </c>
      <c r="AI26" s="362">
        <f t="shared" si="12"/>
        <v>1.4811277756816302E-2</v>
      </c>
      <c r="AJ26" s="363">
        <f t="shared" si="13"/>
        <v>1.0069646578963198E-2</v>
      </c>
      <c r="AL26" s="52">
        <f t="shared" si="2"/>
        <v>1.7347562508730265</v>
      </c>
      <c r="AM26" s="74">
        <f t="shared" si="2"/>
        <v>1.8554879740487016</v>
      </c>
      <c r="AN26" s="74">
        <f t="shared" si="2"/>
        <v>1.9835258621530494</v>
      </c>
      <c r="AO26" s="74">
        <f t="shared" si="2"/>
        <v>1.9664024112651293</v>
      </c>
      <c r="AP26" s="74">
        <f t="shared" si="2"/>
        <v>2.0833440719464473</v>
      </c>
      <c r="AQ26" s="74">
        <f t="shared" si="2"/>
        <v>2.2965145700339149</v>
      </c>
      <c r="AR26" s="74">
        <f t="shared" si="3"/>
        <v>2.4941818109830942</v>
      </c>
      <c r="AS26" s="74">
        <f t="shared" si="4"/>
        <v>2.77180395985545</v>
      </c>
      <c r="AT26" s="74">
        <f t="shared" si="15"/>
        <v>2.881714656969347</v>
      </c>
      <c r="AU26" s="74">
        <f t="shared" si="15"/>
        <v>2.8919150500537301</v>
      </c>
      <c r="AV26" s="17">
        <f t="shared" si="15"/>
        <v>2.6115866685313871</v>
      </c>
      <c r="AW26" s="42">
        <f t="shared" si="14"/>
        <v>-9.6935206142080357E-2</v>
      </c>
      <c r="AX26" s="8"/>
    </row>
    <row r="27" spans="1:50" ht="20.100000000000001" customHeight="1">
      <c r="A27" s="47" t="s">
        <v>149</v>
      </c>
      <c r="B27" s="81">
        <v>738.95000000000016</v>
      </c>
      <c r="C27" s="61">
        <v>2205.85</v>
      </c>
      <c r="D27" s="61">
        <v>1221.02</v>
      </c>
      <c r="E27" s="61">
        <v>1361.73</v>
      </c>
      <c r="F27" s="61">
        <v>2710.51</v>
      </c>
      <c r="G27" s="61">
        <v>3760.4700000000003</v>
      </c>
      <c r="H27" s="61">
        <v>6004.79</v>
      </c>
      <c r="I27" s="61">
        <v>7901.0300000000007</v>
      </c>
      <c r="J27" s="61">
        <v>4737.8099999999995</v>
      </c>
      <c r="K27" s="61">
        <v>9628.7099999999991</v>
      </c>
      <c r="L27" s="82">
        <v>7695.1100000000006</v>
      </c>
      <c r="M27" s="42">
        <f t="shared" si="0"/>
        <v>-0.20081610101456984</v>
      </c>
      <c r="O27" s="361">
        <f t="shared" si="6"/>
        <v>2.1938908445560882E-3</v>
      </c>
      <c r="P27" s="362">
        <f t="shared" si="7"/>
        <v>9.1532480634719839E-3</v>
      </c>
      <c r="Q27" s="362">
        <f t="shared" si="8"/>
        <v>1.7537753158734817E-2</v>
      </c>
      <c r="R27" s="363">
        <f t="shared" si="9"/>
        <v>1.1608145504055273E-2</v>
      </c>
      <c r="T27" s="81">
        <v>107.063</v>
      </c>
      <c r="U27" s="61">
        <v>467.46899999999994</v>
      </c>
      <c r="V27" s="61">
        <v>242.673</v>
      </c>
      <c r="W27" s="61">
        <v>216.27499999999998</v>
      </c>
      <c r="X27" s="61">
        <v>438.32399999999996</v>
      </c>
      <c r="Y27" s="61">
        <v>569.39100000000008</v>
      </c>
      <c r="Z27" s="61">
        <v>944.23299999999995</v>
      </c>
      <c r="AA27" s="61">
        <v>1280.451</v>
      </c>
      <c r="AB27" s="61">
        <v>925.32299999999987</v>
      </c>
      <c r="AC27" s="61">
        <v>1808.1129999999998</v>
      </c>
      <c r="AD27" s="82">
        <v>1319.001</v>
      </c>
      <c r="AE27" s="42">
        <f t="shared" si="1"/>
        <v>-0.27050964181995257</v>
      </c>
      <c r="AG27" s="361">
        <f t="shared" si="10"/>
        <v>1.4950290350912278E-3</v>
      </c>
      <c r="AH27" s="362">
        <f t="shared" si="11"/>
        <v>5.4712828970768287E-3</v>
      </c>
      <c r="AI27" s="362">
        <f t="shared" si="12"/>
        <v>1.3093801360358049E-2</v>
      </c>
      <c r="AJ27" s="363">
        <f t="shared" si="13"/>
        <v>8.1754330320292883E-3</v>
      </c>
      <c r="AL27" s="52">
        <f t="shared" si="2"/>
        <v>1.4488531023749913</v>
      </c>
      <c r="AM27" s="74">
        <f t="shared" si="2"/>
        <v>2.1192238819502682</v>
      </c>
      <c r="AN27" s="74">
        <f t="shared" si="2"/>
        <v>1.9874613028451624</v>
      </c>
      <c r="AO27" s="74">
        <f t="shared" si="2"/>
        <v>1.5882370220234554</v>
      </c>
      <c r="AP27" s="74">
        <f t="shared" si="2"/>
        <v>1.6171274040678687</v>
      </c>
      <c r="AQ27" s="74">
        <f t="shared" si="2"/>
        <v>1.5141484973952726</v>
      </c>
      <c r="AR27" s="74">
        <f t="shared" si="3"/>
        <v>1.5724663143923434</v>
      </c>
      <c r="AS27" s="74">
        <f t="shared" si="4"/>
        <v>1.6206127555521241</v>
      </c>
      <c r="AT27" s="74">
        <f t="shared" si="15"/>
        <v>1.9530605912858472</v>
      </c>
      <c r="AU27" s="74">
        <f t="shared" si="15"/>
        <v>1.8778351409482683</v>
      </c>
      <c r="AV27" s="17">
        <f t="shared" si="15"/>
        <v>1.7140768617992463</v>
      </c>
      <c r="AW27" s="42">
        <f t="shared" si="14"/>
        <v>-8.7205887022823197E-2</v>
      </c>
      <c r="AX27" s="8"/>
    </row>
    <row r="28" spans="1:50" ht="20.100000000000001" customHeight="1">
      <c r="A28" s="47" t="s">
        <v>144</v>
      </c>
      <c r="B28" s="81">
        <v>1451.75</v>
      </c>
      <c r="C28" s="61">
        <v>1487.47</v>
      </c>
      <c r="D28" s="61">
        <v>6888.6999999999989</v>
      </c>
      <c r="E28" s="61">
        <v>1506.6599999999999</v>
      </c>
      <c r="F28" s="61">
        <v>3475.66</v>
      </c>
      <c r="G28" s="61">
        <v>3861.5</v>
      </c>
      <c r="H28" s="61">
        <v>3021.73</v>
      </c>
      <c r="I28" s="61">
        <v>6069.97</v>
      </c>
      <c r="J28" s="61">
        <v>4729.25</v>
      </c>
      <c r="K28" s="61">
        <v>3456.17</v>
      </c>
      <c r="L28" s="82">
        <v>4483.93</v>
      </c>
      <c r="M28" s="42">
        <f t="shared" si="0"/>
        <v>0.29736963170214431</v>
      </c>
      <c r="O28" s="361">
        <f t="shared" si="6"/>
        <v>4.3101441688670411E-3</v>
      </c>
      <c r="P28" s="362">
        <f t="shared" si="7"/>
        <v>9.3991621784237245E-3</v>
      </c>
      <c r="Q28" s="362">
        <f t="shared" si="8"/>
        <v>6.2950754913819722E-3</v>
      </c>
      <c r="R28" s="363">
        <f t="shared" si="9"/>
        <v>6.7640503995392617E-3</v>
      </c>
      <c r="T28" s="81">
        <v>316.30400000000003</v>
      </c>
      <c r="U28" s="61">
        <v>325</v>
      </c>
      <c r="V28" s="61">
        <v>480.17099999999999</v>
      </c>
      <c r="W28" s="61">
        <v>580.53199999999993</v>
      </c>
      <c r="X28" s="61">
        <v>822.46300000000008</v>
      </c>
      <c r="Y28" s="61">
        <v>913.05700000000002</v>
      </c>
      <c r="Z28" s="61">
        <v>815.65599999999995</v>
      </c>
      <c r="AA28" s="61">
        <v>1406.0330000000001</v>
      </c>
      <c r="AB28" s="61">
        <v>763.24599999999998</v>
      </c>
      <c r="AC28" s="61">
        <v>1145.627</v>
      </c>
      <c r="AD28" s="82">
        <v>1248.2749999999999</v>
      </c>
      <c r="AE28" s="42">
        <f t="shared" si="1"/>
        <v>8.9599843579105512E-2</v>
      </c>
      <c r="AG28" s="361">
        <f t="shared" si="10"/>
        <v>4.4168729058170954E-3</v>
      </c>
      <c r="AH28" s="362">
        <f t="shared" si="11"/>
        <v>8.7735723749695332E-3</v>
      </c>
      <c r="AI28" s="362">
        <f t="shared" si="12"/>
        <v>8.2962803602777656E-3</v>
      </c>
      <c r="AJ28" s="363">
        <f t="shared" si="13"/>
        <v>7.7370590833944469E-3</v>
      </c>
      <c r="AL28" s="52">
        <f t="shared" si="2"/>
        <v>2.1787773376958843</v>
      </c>
      <c r="AM28" s="74">
        <f t="shared" si="2"/>
        <v>2.1849180151532468</v>
      </c>
      <c r="AN28" s="74">
        <f t="shared" si="2"/>
        <v>0.69704153178393613</v>
      </c>
      <c r="AO28" s="74">
        <f t="shared" si="2"/>
        <v>3.8531055447147993</v>
      </c>
      <c r="AP28" s="74">
        <f t="shared" si="2"/>
        <v>2.3663505636339579</v>
      </c>
      <c r="AQ28" s="74">
        <f t="shared" si="2"/>
        <v>2.3645137899779876</v>
      </c>
      <c r="AR28" s="74">
        <f t="shared" si="3"/>
        <v>2.6993013935725556</v>
      </c>
      <c r="AS28" s="74">
        <f t="shared" si="4"/>
        <v>2.3163755339812226</v>
      </c>
      <c r="AT28" s="74">
        <f t="shared" si="15"/>
        <v>1.6138838082148332</v>
      </c>
      <c r="AU28" s="74">
        <f t="shared" si="15"/>
        <v>3.3147298888654202</v>
      </c>
      <c r="AV28" s="17">
        <f t="shared" si="15"/>
        <v>2.783886010709355</v>
      </c>
      <c r="AW28" s="42">
        <f t="shared" si="14"/>
        <v>-0.16014694890803444</v>
      </c>
      <c r="AX28" s="8"/>
    </row>
    <row r="29" spans="1:50" ht="20.100000000000001" customHeight="1">
      <c r="A29" s="47" t="s">
        <v>143</v>
      </c>
      <c r="B29" s="81">
        <v>8349.2000000000007</v>
      </c>
      <c r="C29" s="61">
        <v>8878.2000000000007</v>
      </c>
      <c r="D29" s="61">
        <v>5053.8600000000006</v>
      </c>
      <c r="E29" s="61">
        <v>3676.52</v>
      </c>
      <c r="F29" s="61">
        <v>4279.67</v>
      </c>
      <c r="G29" s="61">
        <v>5104.6200000000008</v>
      </c>
      <c r="H29" s="61">
        <v>5744.32</v>
      </c>
      <c r="I29" s="61">
        <v>5969.49</v>
      </c>
      <c r="J29" s="61">
        <v>3332.23</v>
      </c>
      <c r="K29" s="61">
        <v>3144.3</v>
      </c>
      <c r="L29" s="82">
        <v>3410.2</v>
      </c>
      <c r="M29" s="42">
        <f t="shared" si="0"/>
        <v>8.4565722100308369E-2</v>
      </c>
      <c r="O29" s="361">
        <f t="shared" si="6"/>
        <v>2.4788190593907151E-2</v>
      </c>
      <c r="P29" s="362">
        <f t="shared" si="7"/>
        <v>1.2425003558002154E-2</v>
      </c>
      <c r="Q29" s="362">
        <f t="shared" si="8"/>
        <v>5.7270348008206587E-3</v>
      </c>
      <c r="R29" s="363">
        <f t="shared" si="9"/>
        <v>5.1443186384508201E-3</v>
      </c>
      <c r="T29" s="81">
        <v>1376.7350000000001</v>
      </c>
      <c r="U29" s="61">
        <v>1693.9979999999998</v>
      </c>
      <c r="V29" s="61">
        <v>899.61299999999994</v>
      </c>
      <c r="W29" s="61">
        <v>946.31200000000001</v>
      </c>
      <c r="X29" s="61">
        <v>1190.6770000000001</v>
      </c>
      <c r="Y29" s="61">
        <v>1300.3779999999999</v>
      </c>
      <c r="Z29" s="61">
        <v>1619.2389999999998</v>
      </c>
      <c r="AA29" s="61">
        <v>1628.7860000000001</v>
      </c>
      <c r="AB29" s="61">
        <v>884.56299999999999</v>
      </c>
      <c r="AC29" s="61">
        <v>904.99200000000008</v>
      </c>
      <c r="AD29" s="82">
        <v>1066.471</v>
      </c>
      <c r="AE29" s="42">
        <f t="shared" si="1"/>
        <v>0.17843141154838929</v>
      </c>
      <c r="AG29" s="361">
        <f t="shared" si="10"/>
        <v>1.922474429659473E-2</v>
      </c>
      <c r="AH29" s="362">
        <f t="shared" si="11"/>
        <v>1.2495343114195642E-2</v>
      </c>
      <c r="AI29" s="362">
        <f t="shared" si="12"/>
        <v>6.5536752850696581E-3</v>
      </c>
      <c r="AJ29" s="363">
        <f t="shared" si="13"/>
        <v>6.6102013880969821E-3</v>
      </c>
      <c r="AL29" s="52">
        <f t="shared" si="2"/>
        <v>1.6489424136444211</v>
      </c>
      <c r="AM29" s="74">
        <f t="shared" si="2"/>
        <v>1.9080421707102788</v>
      </c>
      <c r="AN29" s="74">
        <f t="shared" si="2"/>
        <v>1.7800512875307186</v>
      </c>
      <c r="AO29" s="74">
        <f t="shared" si="2"/>
        <v>2.5739340463264178</v>
      </c>
      <c r="AP29" s="74">
        <f t="shared" si="2"/>
        <v>2.7821701205934106</v>
      </c>
      <c r="AQ29" s="74">
        <f t="shared" si="2"/>
        <v>2.5474530915131774</v>
      </c>
      <c r="AR29" s="74">
        <f t="shared" si="3"/>
        <v>2.8188523619854045</v>
      </c>
      <c r="AS29" s="74">
        <f t="shared" si="4"/>
        <v>2.7285178465832094</v>
      </c>
      <c r="AT29" s="74">
        <f t="shared" si="15"/>
        <v>2.6545676618960874</v>
      </c>
      <c r="AU29" s="74">
        <f t="shared" si="15"/>
        <v>2.8781986451674459</v>
      </c>
      <c r="AV29" s="17">
        <f t="shared" si="15"/>
        <v>3.1272975192070844</v>
      </c>
      <c r="AW29" s="42">
        <f t="shared" si="14"/>
        <v>8.6546797059292815E-2</v>
      </c>
      <c r="AX29" s="8"/>
    </row>
    <row r="30" spans="1:50" ht="20.100000000000001" customHeight="1">
      <c r="A30" s="47" t="s">
        <v>174</v>
      </c>
      <c r="B30" s="81">
        <v>18.89</v>
      </c>
      <c r="C30" s="61">
        <v>21.15</v>
      </c>
      <c r="D30" s="61">
        <v>11.25</v>
      </c>
      <c r="E30" s="61">
        <v>3.92</v>
      </c>
      <c r="F30" s="61">
        <v>71.039999999999992</v>
      </c>
      <c r="G30" s="61">
        <v>352.92999999999995</v>
      </c>
      <c r="H30" s="61">
        <v>1061.3399999999999</v>
      </c>
      <c r="I30" s="61">
        <v>1018.3100000000001</v>
      </c>
      <c r="J30" s="61">
        <v>802.81999999999994</v>
      </c>
      <c r="K30" s="61">
        <v>2628.33</v>
      </c>
      <c r="L30" s="82">
        <v>4660.09</v>
      </c>
      <c r="M30" s="42">
        <f t="shared" si="0"/>
        <v>0.77302317441112811</v>
      </c>
      <c r="O30" s="361">
        <f t="shared" si="6"/>
        <v>5.6083088238263069E-5</v>
      </c>
      <c r="P30" s="362">
        <f t="shared" si="7"/>
        <v>8.5905640492841759E-4</v>
      </c>
      <c r="Q30" s="362">
        <f t="shared" si="8"/>
        <v>4.7872459301087564E-3</v>
      </c>
      <c r="R30" s="363">
        <f t="shared" si="9"/>
        <v>7.0297894093772463E-3</v>
      </c>
      <c r="T30" s="81">
        <v>7.5719999999999992</v>
      </c>
      <c r="U30" s="61">
        <v>7.5110000000000001</v>
      </c>
      <c r="V30" s="61">
        <v>5.52</v>
      </c>
      <c r="W30" s="61">
        <v>1.4339999999999999</v>
      </c>
      <c r="X30" s="61">
        <v>13.766999999999999</v>
      </c>
      <c r="Y30" s="61">
        <v>67.524000000000001</v>
      </c>
      <c r="Z30" s="61">
        <v>197.798</v>
      </c>
      <c r="AA30" s="61">
        <v>190.74100000000001</v>
      </c>
      <c r="AB30" s="61">
        <v>150.768</v>
      </c>
      <c r="AC30" s="61">
        <v>474.64</v>
      </c>
      <c r="AD30" s="82">
        <v>1038.0140000000001</v>
      </c>
      <c r="AE30" s="42">
        <f t="shared" si="1"/>
        <v>1.186950109556717</v>
      </c>
      <c r="AG30" s="361">
        <f t="shared" si="10"/>
        <v>1.0573550016075372E-4</v>
      </c>
      <c r="AH30" s="362">
        <f t="shared" si="11"/>
        <v>6.4883868263147066E-4</v>
      </c>
      <c r="AI30" s="362">
        <f t="shared" si="12"/>
        <v>3.4371977181074107E-3</v>
      </c>
      <c r="AJ30" s="363">
        <f t="shared" si="13"/>
        <v>6.433819188392466E-3</v>
      </c>
      <c r="AL30" s="52">
        <f t="shared" si="2"/>
        <v>4.0084700899947059</v>
      </c>
      <c r="AM30" s="74">
        <f t="shared" si="2"/>
        <v>3.55130023640662</v>
      </c>
      <c r="AN30" s="74">
        <f t="shared" si="2"/>
        <v>4.9066666666666663</v>
      </c>
      <c r="AO30" s="74">
        <f t="shared" si="2"/>
        <v>3.6581632653061225</v>
      </c>
      <c r="AP30" s="74">
        <f t="shared" si="2"/>
        <v>1.9379222972972974</v>
      </c>
      <c r="AQ30" s="74">
        <f t="shared" si="2"/>
        <v>1.9132405859518888</v>
      </c>
      <c r="AR30" s="74">
        <f t="shared" si="3"/>
        <v>1.8636629166902219</v>
      </c>
      <c r="AS30" s="74">
        <f t="shared" si="4"/>
        <v>1.8731132955583272</v>
      </c>
      <c r="AT30" s="74">
        <f t="shared" si="15"/>
        <v>1.8779801200767297</v>
      </c>
      <c r="AU30" s="74">
        <f t="shared" si="15"/>
        <v>1.8058615166284295</v>
      </c>
      <c r="AV30" s="17">
        <f t="shared" si="15"/>
        <v>2.227454834563281</v>
      </c>
      <c r="AW30" s="42">
        <f t="shared" si="14"/>
        <v>0.23345827686830187</v>
      </c>
      <c r="AX30" s="8"/>
    </row>
    <row r="31" spans="1:50" ht="20.100000000000001" customHeight="1">
      <c r="A31" s="47" t="s">
        <v>168</v>
      </c>
      <c r="B31" s="81">
        <v>3662.36</v>
      </c>
      <c r="C31" s="61">
        <v>4476.32</v>
      </c>
      <c r="D31" s="61">
        <v>5523.7900000000009</v>
      </c>
      <c r="E31" s="61">
        <v>4578.68</v>
      </c>
      <c r="F31" s="61">
        <v>6257.8399999999992</v>
      </c>
      <c r="G31" s="61">
        <v>5576.87</v>
      </c>
      <c r="H31" s="61">
        <v>6320.66</v>
      </c>
      <c r="I31" s="61">
        <v>2122</v>
      </c>
      <c r="J31" s="61">
        <v>3833.4</v>
      </c>
      <c r="K31" s="61">
        <v>2685.21</v>
      </c>
      <c r="L31" s="82">
        <v>5127.4600000000009</v>
      </c>
      <c r="M31" s="42">
        <f t="shared" si="0"/>
        <v>0.90951918099515527</v>
      </c>
      <c r="O31" s="361">
        <f t="shared" si="6"/>
        <v>1.0873290579157499E-2</v>
      </c>
      <c r="P31" s="362">
        <f t="shared" si="7"/>
        <v>1.3574493222319283E-2</v>
      </c>
      <c r="Q31" s="362">
        <f t="shared" si="8"/>
        <v>4.8908472847729676E-3</v>
      </c>
      <c r="R31" s="363">
        <f t="shared" si="9"/>
        <v>7.7348214315615064E-3</v>
      </c>
      <c r="T31" s="81">
        <v>610.1049999999999</v>
      </c>
      <c r="U31" s="61">
        <v>875.13400000000001</v>
      </c>
      <c r="V31" s="61">
        <v>1082.25</v>
      </c>
      <c r="W31" s="61">
        <v>1131.05</v>
      </c>
      <c r="X31" s="61">
        <v>1639.3810000000001</v>
      </c>
      <c r="Y31" s="61">
        <v>1245.4219999999998</v>
      </c>
      <c r="Z31" s="61">
        <v>1301.7759999999998</v>
      </c>
      <c r="AA31" s="61">
        <v>490.971</v>
      </c>
      <c r="AB31" s="61">
        <v>794.45299999999997</v>
      </c>
      <c r="AC31" s="61">
        <v>581.98399999999992</v>
      </c>
      <c r="AD31" s="82">
        <v>1005.649</v>
      </c>
      <c r="AE31" s="42">
        <f t="shared" si="1"/>
        <v>0.72796674822675556</v>
      </c>
      <c r="AG31" s="361">
        <f t="shared" si="10"/>
        <v>8.5195136457444053E-3</v>
      </c>
      <c r="AH31" s="362">
        <f t="shared" si="11"/>
        <v>1.1967270449029253E-2</v>
      </c>
      <c r="AI31" s="362">
        <f t="shared" si="12"/>
        <v>4.2145501364719016E-3</v>
      </c>
      <c r="AJ31" s="363">
        <f t="shared" si="13"/>
        <v>6.233214420024869E-3</v>
      </c>
      <c r="AL31" s="52">
        <f t="shared" si="2"/>
        <v>1.6658793783243588</v>
      </c>
      <c r="AM31" s="74">
        <f t="shared" si="2"/>
        <v>1.9550300246631163</v>
      </c>
      <c r="AN31" s="74">
        <f t="shared" si="2"/>
        <v>1.9592526145997582</v>
      </c>
      <c r="AO31" s="74">
        <f t="shared" si="2"/>
        <v>2.4702534354879568</v>
      </c>
      <c r="AP31" s="74">
        <f t="shared" si="2"/>
        <v>2.6197234189432779</v>
      </c>
      <c r="AQ31" s="74">
        <f t="shared" si="2"/>
        <v>2.2331917365834237</v>
      </c>
      <c r="AR31" s="74">
        <f t="shared" si="3"/>
        <v>2.0595570715716391</v>
      </c>
      <c r="AS31" s="74">
        <f t="shared" si="4"/>
        <v>2.3137181903864281</v>
      </c>
      <c r="AT31" s="74">
        <f t="shared" si="15"/>
        <v>2.0724500443470548</v>
      </c>
      <c r="AU31" s="74">
        <f t="shared" si="15"/>
        <v>2.1673686601792781</v>
      </c>
      <c r="AV31" s="17">
        <f t="shared" si="15"/>
        <v>1.9613005269665678</v>
      </c>
      <c r="AW31" s="42">
        <f t="shared" si="14"/>
        <v>-9.5077564328933786E-2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41058.469999999856</v>
      </c>
      <c r="C32" s="61">
        <f t="shared" si="16"/>
        <v>25141.859999999986</v>
      </c>
      <c r="D32" s="61">
        <f t="shared" si="16"/>
        <v>21182.949999999837</v>
      </c>
      <c r="E32" s="61">
        <f t="shared" si="16"/>
        <v>23874.059999999823</v>
      </c>
      <c r="F32" s="61">
        <f t="shared" si="16"/>
        <v>25020.490000000049</v>
      </c>
      <c r="G32" s="61">
        <f t="shared" si="16"/>
        <v>26930.230000000098</v>
      </c>
      <c r="H32" s="61">
        <f t="shared" si="16"/>
        <v>33533.780000000028</v>
      </c>
      <c r="I32" s="61">
        <f t="shared" si="16"/>
        <v>33350.310000000114</v>
      </c>
      <c r="J32" s="61">
        <f t="shared" si="16"/>
        <v>26940.940000000061</v>
      </c>
      <c r="K32" s="61">
        <f t="shared" ref="K32:L32" si="17">K33-SUM(K7:K31)</f>
        <v>36612.749999999942</v>
      </c>
      <c r="L32" s="82">
        <f t="shared" si="17"/>
        <v>32801.350000000442</v>
      </c>
      <c r="M32" s="42">
        <f t="shared" si="0"/>
        <v>-0.1041003475565071</v>
      </c>
      <c r="O32" s="361">
        <f t="shared" si="6"/>
        <v>0.12189972450704441</v>
      </c>
      <c r="P32" s="370">
        <f t="shared" si="7"/>
        <v>6.555007102738647E-2</v>
      </c>
      <c r="Q32" s="370">
        <f t="shared" si="8"/>
        <v>6.6686541806998775E-2</v>
      </c>
      <c r="R32" s="363">
        <f t="shared" si="9"/>
        <v>4.9481143678186353E-2</v>
      </c>
      <c r="T32" s="81">
        <f t="shared" ref="T32:AD32" si="18">T33-SUM(T7:T31)</f>
        <v>5631.2370000000083</v>
      </c>
      <c r="U32" s="61">
        <f t="shared" si="18"/>
        <v>5598.4039999999513</v>
      </c>
      <c r="V32" s="61">
        <f t="shared" si="18"/>
        <v>5559.9560000000347</v>
      </c>
      <c r="W32" s="61">
        <f t="shared" si="18"/>
        <v>5877.4270000000979</v>
      </c>
      <c r="X32" s="61">
        <f t="shared" si="18"/>
        <v>6034.9480000000185</v>
      </c>
      <c r="Y32" s="61">
        <f t="shared" si="18"/>
        <v>6744.8149999999732</v>
      </c>
      <c r="Z32" s="61">
        <f t="shared" si="18"/>
        <v>8161.5030000000115</v>
      </c>
      <c r="AA32" s="61">
        <f t="shared" si="18"/>
        <v>8668.8319999999658</v>
      </c>
      <c r="AB32" s="61">
        <f t="shared" si="18"/>
        <v>7251.082000000024</v>
      </c>
      <c r="AC32" s="61">
        <f t="shared" si="18"/>
        <v>9405.8679999999149</v>
      </c>
      <c r="AD32" s="82">
        <f t="shared" si="18"/>
        <v>7990.3570000000182</v>
      </c>
      <c r="AE32" s="42">
        <f t="shared" si="1"/>
        <v>-0.15049233095764364</v>
      </c>
      <c r="AG32" s="361">
        <f t="shared" si="10"/>
        <v>7.8634662007229683E-2</v>
      </c>
      <c r="AH32" s="370">
        <f t="shared" si="11"/>
        <v>6.4810983934496857E-2</v>
      </c>
      <c r="AI32" s="370">
        <f t="shared" si="12"/>
        <v>6.8114419405063256E-2</v>
      </c>
      <c r="AJ32" s="363">
        <f t="shared" si="13"/>
        <v>4.9525837020219544E-2</v>
      </c>
      <c r="AL32" s="52">
        <f t="shared" si="2"/>
        <v>1.3715165226565986</v>
      </c>
      <c r="AM32" s="76">
        <f t="shared" si="2"/>
        <v>2.2267262644847894</v>
      </c>
      <c r="AN32" s="76">
        <f t="shared" si="2"/>
        <v>2.6247316827920937</v>
      </c>
      <c r="AO32" s="76">
        <f t="shared" si="2"/>
        <v>2.4618464559442934</v>
      </c>
      <c r="AP32" s="76">
        <f t="shared" si="2"/>
        <v>2.4120023228961571</v>
      </c>
      <c r="AQ32" s="76">
        <f t="shared" si="2"/>
        <v>2.5045515764254329</v>
      </c>
      <c r="AR32" s="76">
        <f t="shared" si="3"/>
        <v>2.4338153945066749</v>
      </c>
      <c r="AS32" s="76">
        <f t="shared" si="4"/>
        <v>2.5993257633886868</v>
      </c>
      <c r="AT32" s="76">
        <f t="shared" si="15"/>
        <v>2.6914732745034167</v>
      </c>
      <c r="AU32" s="76">
        <f t="shared" si="15"/>
        <v>2.5690143460952619</v>
      </c>
      <c r="AV32" s="17">
        <f t="shared" si="15"/>
        <v>2.4359841896750929</v>
      </c>
      <c r="AW32" s="42">
        <f t="shared" si="14"/>
        <v>-5.1782566579422332E-2</v>
      </c>
      <c r="AX32" s="8"/>
    </row>
    <row r="33" spans="1:50" s="6" customFormat="1" ht="26.25" customHeight="1" thickBot="1">
      <c r="A33" s="56" t="s">
        <v>34</v>
      </c>
      <c r="B33" s="84">
        <v>336821.67999999988</v>
      </c>
      <c r="C33" s="69">
        <v>396538.04999999993</v>
      </c>
      <c r="D33" s="69">
        <v>398675.48999999982</v>
      </c>
      <c r="E33" s="69">
        <v>390648.22999999975</v>
      </c>
      <c r="F33" s="69">
        <v>393340.59999999992</v>
      </c>
      <c r="G33" s="69">
        <v>410834.49000000005</v>
      </c>
      <c r="H33" s="69">
        <v>430304.0400000001</v>
      </c>
      <c r="I33" s="69">
        <v>509240.83000000013</v>
      </c>
      <c r="J33" s="69">
        <v>500505.10000000009</v>
      </c>
      <c r="K33" s="69">
        <v>549027.56999999995</v>
      </c>
      <c r="L33" s="85">
        <v>662906.06000000041</v>
      </c>
      <c r="M33" s="86">
        <f t="shared" si="0"/>
        <v>0.20741852726995197</v>
      </c>
      <c r="N33"/>
      <c r="O33" s="355">
        <f>SUM(O7:O32)</f>
        <v>0.99999999999999989</v>
      </c>
      <c r="P33" s="359">
        <f t="shared" ref="P33:R33" si="19">SUM(P7:P32)</f>
        <v>1</v>
      </c>
      <c r="Q33" s="359">
        <f t="shared" si="19"/>
        <v>1</v>
      </c>
      <c r="R33" s="356">
        <f t="shared" si="19"/>
        <v>1</v>
      </c>
      <c r="T33" s="99">
        <v>71612.655999999988</v>
      </c>
      <c r="U33" s="69">
        <v>88630.622999999963</v>
      </c>
      <c r="V33" s="69">
        <v>96671.600000000035</v>
      </c>
      <c r="W33" s="69">
        <v>99252.827000000078</v>
      </c>
      <c r="X33" s="69">
        <v>101136.84100000003</v>
      </c>
      <c r="Y33" s="69">
        <v>104069.01099999995</v>
      </c>
      <c r="Z33" s="69">
        <v>105914.19500000002</v>
      </c>
      <c r="AA33" s="69">
        <v>128212.58799999996</v>
      </c>
      <c r="AB33" s="69">
        <v>128799.486</v>
      </c>
      <c r="AC33" s="69">
        <v>138089.23399999991</v>
      </c>
      <c r="AD33" s="85">
        <v>161337.14200000002</v>
      </c>
      <c r="AE33" s="86">
        <f t="shared" si="1"/>
        <v>0.16835423969402372</v>
      </c>
      <c r="AF33"/>
      <c r="AG33" s="355">
        <f>SUM(AG7:AG32)</f>
        <v>1.0000000000000004</v>
      </c>
      <c r="AH33" s="359">
        <f t="shared" ref="AH33:AJ33" si="20">SUM(AH7:AH32)</f>
        <v>1</v>
      </c>
      <c r="AI33" s="359">
        <f t="shared" si="20"/>
        <v>1.0000000000000002</v>
      </c>
      <c r="AJ33" s="356">
        <f t="shared" si="20"/>
        <v>1</v>
      </c>
      <c r="AL33" s="72">
        <f t="shared" si="2"/>
        <v>2.1261296481865424</v>
      </c>
      <c r="AM33" s="77">
        <f t="shared" si="2"/>
        <v>2.2351101741686574</v>
      </c>
      <c r="AN33" s="77">
        <f t="shared" si="2"/>
        <v>2.4248192433399924</v>
      </c>
      <c r="AO33" s="77">
        <f t="shared" si="2"/>
        <v>2.5407212775544927</v>
      </c>
      <c r="AP33" s="77">
        <f t="shared" si="2"/>
        <v>2.5712281162941242</v>
      </c>
      <c r="AQ33" s="77">
        <f t="shared" si="2"/>
        <v>2.53311281143898</v>
      </c>
      <c r="AR33" s="77">
        <f t="shared" si="3"/>
        <v>2.4613804462537696</v>
      </c>
      <c r="AS33" s="77">
        <f t="shared" si="4"/>
        <v>2.5177201128982514</v>
      </c>
      <c r="AT33" s="77">
        <f t="shared" si="15"/>
        <v>2.5733900813398303</v>
      </c>
      <c r="AU33" s="77">
        <f t="shared" si="15"/>
        <v>2.5151602860308078</v>
      </c>
      <c r="AV33" s="87">
        <f t="shared" si="15"/>
        <v>2.4337858972054036</v>
      </c>
      <c r="AW33" s="86">
        <f t="shared" si="14"/>
        <v>-3.2353559841636036E-2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142</v>
      </c>
      <c r="B39" s="89">
        <v>9689.93</v>
      </c>
      <c r="C39" s="60">
        <v>13736.869999999999</v>
      </c>
      <c r="D39" s="60">
        <v>14624.619999999999</v>
      </c>
      <c r="E39" s="60">
        <v>19060.009999999998</v>
      </c>
      <c r="F39" s="60">
        <v>22485.35</v>
      </c>
      <c r="G39" s="60">
        <v>28885.22</v>
      </c>
      <c r="H39" s="60">
        <v>36669.93</v>
      </c>
      <c r="I39" s="60">
        <v>31568.92</v>
      </c>
      <c r="J39" s="60">
        <v>36095.31</v>
      </c>
      <c r="K39" s="60">
        <v>43937.799999999996</v>
      </c>
      <c r="L39" s="80">
        <v>51525.58</v>
      </c>
      <c r="M39" s="42">
        <f>(L39-K39)/K39</f>
        <v>0.17269367150835971</v>
      </c>
      <c r="O39" s="361">
        <f>B39/$B$66</f>
        <v>7.2136010340611734E-2</v>
      </c>
      <c r="P39" s="362">
        <f>G39/$G$66</f>
        <v>0.2005649382107077</v>
      </c>
      <c r="Q39" s="362">
        <f>K39/$K$66</f>
        <v>0.22117355004392736</v>
      </c>
      <c r="R39" s="363">
        <f>L39/$L$66</f>
        <v>0.23475681153857861</v>
      </c>
      <c r="T39" s="97">
        <v>1521.7820000000002</v>
      </c>
      <c r="U39" s="60">
        <v>2257.942</v>
      </c>
      <c r="V39" s="60">
        <v>2753.2629999999999</v>
      </c>
      <c r="W39" s="60">
        <v>3453.2330000000002</v>
      </c>
      <c r="X39" s="60">
        <v>4088.7069999999999</v>
      </c>
      <c r="Y39" s="60">
        <v>5582.2690000000002</v>
      </c>
      <c r="Z39" s="60">
        <v>7469.07</v>
      </c>
      <c r="AA39" s="60">
        <v>7601.1269999999995</v>
      </c>
      <c r="AB39" s="60">
        <v>8483.5490000000009</v>
      </c>
      <c r="AC39" s="60">
        <v>9995.9339999999993</v>
      </c>
      <c r="AD39" s="80">
        <v>12009.698</v>
      </c>
      <c r="AE39" s="42">
        <f t="shared" ref="AE39:AE66" si="21">(AD39-AC39)/AC39</f>
        <v>0.2014583129500456</v>
      </c>
      <c r="AG39" s="361">
        <f>T39/$T$66</f>
        <v>5.5229263857209075E-2</v>
      </c>
      <c r="AH39" s="362">
        <f>Y39/$Y$66</f>
        <v>0.16760301556798457</v>
      </c>
      <c r="AI39" s="362">
        <f>AC39/$AC$66</f>
        <v>0.20909288981585392</v>
      </c>
      <c r="AJ39" s="363">
        <f>AD39/$AD$66</f>
        <v>0.2358982296482818</v>
      </c>
      <c r="AL39" s="100">
        <f t="shared" ref="AL39:AV62" si="22">(T39/B39)*10</f>
        <v>1.5704778053092232</v>
      </c>
      <c r="AM39" s="73">
        <f t="shared" si="22"/>
        <v>1.6437092292494579</v>
      </c>
      <c r="AN39" s="73">
        <f t="shared" si="22"/>
        <v>1.8826219074410138</v>
      </c>
      <c r="AO39" s="73">
        <f t="shared" si="22"/>
        <v>1.8117687241507221</v>
      </c>
      <c r="AP39" s="73">
        <f t="shared" si="22"/>
        <v>1.818387083145248</v>
      </c>
      <c r="AQ39" s="73">
        <f t="shared" si="22"/>
        <v>1.9325693209191415</v>
      </c>
      <c r="AR39" s="73">
        <f t="shared" si="22"/>
        <v>2.036837812343792</v>
      </c>
      <c r="AS39" s="73">
        <f t="shared" si="22"/>
        <v>2.4077881029823005</v>
      </c>
      <c r="AT39" s="73">
        <f t="shared" si="22"/>
        <v>2.3503189195493821</v>
      </c>
      <c r="AU39" s="73">
        <f t="shared" si="22"/>
        <v>2.2750192317321307</v>
      </c>
      <c r="AV39" s="101">
        <f t="shared" si="22"/>
        <v>2.3308224769134087</v>
      </c>
      <c r="AW39" s="42">
        <f>(AV39-AU39)/AU39</f>
        <v>2.4528691627275209E-2</v>
      </c>
    </row>
    <row r="40" spans="1:50" ht="20.100000000000001" customHeight="1">
      <c r="A40" s="88" t="s">
        <v>140</v>
      </c>
      <c r="B40" s="90">
        <v>23637.3</v>
      </c>
      <c r="C40" s="61">
        <v>32568.240000000002</v>
      </c>
      <c r="D40" s="61">
        <v>33115.230000000003</v>
      </c>
      <c r="E40" s="61">
        <v>17056.150000000001</v>
      </c>
      <c r="F40" s="61">
        <v>12058.75</v>
      </c>
      <c r="G40" s="61">
        <v>8728.64</v>
      </c>
      <c r="H40" s="61">
        <v>5539.74</v>
      </c>
      <c r="I40" s="61">
        <v>23673.9</v>
      </c>
      <c r="J40" s="61">
        <v>25760.959999999999</v>
      </c>
      <c r="K40" s="61">
        <v>28066.53</v>
      </c>
      <c r="L40" s="82">
        <v>51357.229999999996</v>
      </c>
      <c r="M40" s="42">
        <f t="shared" ref="M40:M66" si="23">(L40-K40)/K40</f>
        <v>0.82983895764813098</v>
      </c>
      <c r="O40" s="361">
        <f t="shared" ref="O40:O65" si="24">B40/$B$66</f>
        <v>0.17596623682773166</v>
      </c>
      <c r="P40" s="362">
        <f t="shared" ref="P40:P65" si="25">G40/$G$66</f>
        <v>6.0607436684349696E-2</v>
      </c>
      <c r="Q40" s="362">
        <f t="shared" ref="Q40:Q65" si="26">K40/$K$66</f>
        <v>0.14128094892130214</v>
      </c>
      <c r="R40" s="363">
        <f t="shared" ref="R40:R65" si="27">L40/$L$66</f>
        <v>0.23398978845562601</v>
      </c>
      <c r="T40" s="97">
        <v>5884.6550000000007</v>
      </c>
      <c r="U40" s="61">
        <v>6804.3149999999996</v>
      </c>
      <c r="V40" s="61">
        <v>7235.1910000000007</v>
      </c>
      <c r="W40" s="61">
        <v>3459.8159999999998</v>
      </c>
      <c r="X40" s="61">
        <v>2794.4989999999998</v>
      </c>
      <c r="Y40" s="61">
        <v>2137.741</v>
      </c>
      <c r="Z40" s="61">
        <v>1493.1899999999998</v>
      </c>
      <c r="AA40" s="61">
        <v>5406.3979999999992</v>
      </c>
      <c r="AB40" s="61">
        <v>6446.6810000000005</v>
      </c>
      <c r="AC40" s="61">
        <v>6966.8919999999998</v>
      </c>
      <c r="AD40" s="82">
        <v>11708.719000000001</v>
      </c>
      <c r="AE40" s="42">
        <f t="shared" si="21"/>
        <v>0.68062300951414223</v>
      </c>
      <c r="AG40" s="361">
        <f t="shared" ref="AG40:AG65" si="28">T40/$T$66</f>
        <v>0.21356880532405081</v>
      </c>
      <c r="AH40" s="362">
        <f t="shared" ref="AH40:AH65" si="29">Y40/$Y$66</f>
        <v>6.4183907673263124E-2</v>
      </c>
      <c r="AI40" s="362">
        <f t="shared" ref="AI40:AI65" si="30">AC40/$AC$66</f>
        <v>0.14573201276788683</v>
      </c>
      <c r="AJ40" s="363">
        <f t="shared" ref="AJ40:AJ65" si="31">AD40/$AD$66</f>
        <v>0.22998630636250808</v>
      </c>
      <c r="AL40" s="102">
        <f t="shared" si="22"/>
        <v>2.489563105769272</v>
      </c>
      <c r="AM40" s="74">
        <f t="shared" si="22"/>
        <v>2.0892486053897903</v>
      </c>
      <c r="AN40" s="74">
        <f t="shared" si="22"/>
        <v>2.1848530117411231</v>
      </c>
      <c r="AO40" s="74">
        <f t="shared" si="22"/>
        <v>2.0284859127059738</v>
      </c>
      <c r="AP40" s="74">
        <f t="shared" si="22"/>
        <v>2.3174035451435677</v>
      </c>
      <c r="AQ40" s="74">
        <f t="shared" si="22"/>
        <v>2.44911120174506</v>
      </c>
      <c r="AR40" s="74">
        <f t="shared" si="22"/>
        <v>2.6954153082996672</v>
      </c>
      <c r="AS40" s="74">
        <f t="shared" si="22"/>
        <v>2.2836955465723854</v>
      </c>
      <c r="AT40" s="74">
        <f t="shared" si="22"/>
        <v>2.5025002950200612</v>
      </c>
      <c r="AU40" s="74">
        <f t="shared" si="22"/>
        <v>2.4822776452949475</v>
      </c>
      <c r="AV40" s="103">
        <f t="shared" si="22"/>
        <v>2.2798579674176356</v>
      </c>
      <c r="AW40" s="42">
        <f t="shared" ref="AW40:AW66" si="32">(AV40-AU40)/AU40</f>
        <v>-8.1545945620140406E-2</v>
      </c>
    </row>
    <row r="41" spans="1:50" ht="20.100000000000001" customHeight="1">
      <c r="A41" s="88" t="s">
        <v>131</v>
      </c>
      <c r="B41" s="90">
        <v>21324.880000000001</v>
      </c>
      <c r="C41" s="61">
        <v>16609.41</v>
      </c>
      <c r="D41" s="61">
        <v>16757.849999999999</v>
      </c>
      <c r="E41" s="61">
        <v>14553.77</v>
      </c>
      <c r="F41" s="61">
        <v>21803.64</v>
      </c>
      <c r="G41" s="61">
        <v>21193.999999999996</v>
      </c>
      <c r="H41" s="61">
        <v>24220.98</v>
      </c>
      <c r="I41" s="61">
        <v>21257.61</v>
      </c>
      <c r="J41" s="61">
        <v>18448.379999999997</v>
      </c>
      <c r="K41" s="61">
        <v>23905.7</v>
      </c>
      <c r="L41" s="82">
        <v>23417.050000000003</v>
      </c>
      <c r="M41" s="42">
        <f t="shared" si="23"/>
        <v>-2.044073170833725E-2</v>
      </c>
      <c r="O41" s="361">
        <f t="shared" si="24"/>
        <v>0.1587515868734144</v>
      </c>
      <c r="P41" s="362">
        <f t="shared" si="25"/>
        <v>0.14716084213441125</v>
      </c>
      <c r="Q41" s="362">
        <f t="shared" si="26"/>
        <v>0.12033621472365741</v>
      </c>
      <c r="R41" s="363">
        <f t="shared" si="27"/>
        <v>0.10669092892577769</v>
      </c>
      <c r="T41" s="97">
        <v>3731.4319999999998</v>
      </c>
      <c r="U41" s="61">
        <v>3092.107</v>
      </c>
      <c r="V41" s="61">
        <v>3157.7999999999997</v>
      </c>
      <c r="W41" s="61">
        <v>2984.393</v>
      </c>
      <c r="X41" s="61">
        <v>4343.1729999999998</v>
      </c>
      <c r="Y41" s="61">
        <v>4234.1369999999997</v>
      </c>
      <c r="Z41" s="61">
        <v>5153.616</v>
      </c>
      <c r="AA41" s="61">
        <v>4588.7939999999999</v>
      </c>
      <c r="AB41" s="61">
        <v>4057.0969999999998</v>
      </c>
      <c r="AC41" s="61">
        <v>4733.2860000000001</v>
      </c>
      <c r="AD41" s="82">
        <v>4398.5159999999996</v>
      </c>
      <c r="AE41" s="42">
        <f t="shared" si="21"/>
        <v>-7.0726763605664322E-2</v>
      </c>
      <c r="AG41" s="361">
        <f t="shared" si="28"/>
        <v>0.13542297286551777</v>
      </c>
      <c r="AH41" s="362">
        <f t="shared" si="29"/>
        <v>0.12712646587399842</v>
      </c>
      <c r="AI41" s="362">
        <f t="shared" si="30"/>
        <v>9.9009902232740227E-2</v>
      </c>
      <c r="AJ41" s="363">
        <f t="shared" si="31"/>
        <v>8.6397021597016163E-2</v>
      </c>
      <c r="AL41" s="102">
        <f t="shared" si="22"/>
        <v>1.749802109085725</v>
      </c>
      <c r="AM41" s="74">
        <f t="shared" si="22"/>
        <v>1.8616597458910342</v>
      </c>
      <c r="AN41" s="74">
        <f t="shared" si="22"/>
        <v>1.8843706084014358</v>
      </c>
      <c r="AO41" s="74">
        <f t="shared" si="22"/>
        <v>2.0505978863208636</v>
      </c>
      <c r="AP41" s="74">
        <f t="shared" si="22"/>
        <v>1.9919485920699478</v>
      </c>
      <c r="AQ41" s="74">
        <f t="shared" si="22"/>
        <v>1.9977998490138722</v>
      </c>
      <c r="AR41" s="74">
        <f t="shared" si="22"/>
        <v>2.1277487533534978</v>
      </c>
      <c r="AS41" s="74">
        <f t="shared" si="22"/>
        <v>2.1586594165571764</v>
      </c>
      <c r="AT41" s="74">
        <f t="shared" si="22"/>
        <v>2.1991616608070736</v>
      </c>
      <c r="AU41" s="74">
        <f t="shared" si="22"/>
        <v>1.97998217998218</v>
      </c>
      <c r="AV41" s="103">
        <f t="shared" si="22"/>
        <v>1.8783390734528895</v>
      </c>
      <c r="AW41" s="42">
        <f t="shared" si="32"/>
        <v>-5.1335364306261191E-2</v>
      </c>
    </row>
    <row r="42" spans="1:50" ht="20.100000000000001" customHeight="1">
      <c r="A42" s="88" t="s">
        <v>136</v>
      </c>
      <c r="B42" s="90">
        <v>12455.78</v>
      </c>
      <c r="C42" s="61">
        <v>15200.71</v>
      </c>
      <c r="D42" s="61">
        <v>15134.34</v>
      </c>
      <c r="E42" s="61">
        <v>18212.32</v>
      </c>
      <c r="F42" s="61">
        <v>13931.369999999999</v>
      </c>
      <c r="G42" s="61">
        <v>13301.14</v>
      </c>
      <c r="H42" s="61">
        <v>12865.79</v>
      </c>
      <c r="I42" s="61">
        <v>15597.84</v>
      </c>
      <c r="J42" s="61">
        <v>10973.73</v>
      </c>
      <c r="K42" s="61">
        <v>12997.76</v>
      </c>
      <c r="L42" s="82">
        <v>15128.68</v>
      </c>
      <c r="M42" s="42">
        <f t="shared" si="23"/>
        <v>0.16394517209119111</v>
      </c>
      <c r="O42" s="361">
        <f t="shared" si="24"/>
        <v>9.2726188412133509E-2</v>
      </c>
      <c r="P42" s="362">
        <f t="shared" si="25"/>
        <v>9.2356655834089973E-2</v>
      </c>
      <c r="Q42" s="362">
        <f t="shared" si="26"/>
        <v>6.5427962297132713E-2</v>
      </c>
      <c r="R42" s="363">
        <f t="shared" si="27"/>
        <v>6.8928106769248668E-2</v>
      </c>
      <c r="T42" s="97">
        <v>2664.8019999999997</v>
      </c>
      <c r="U42" s="61">
        <v>3142.0460000000003</v>
      </c>
      <c r="V42" s="61">
        <v>3404.9629999999997</v>
      </c>
      <c r="W42" s="61">
        <v>4285.7539999999999</v>
      </c>
      <c r="X42" s="61">
        <v>3727.373</v>
      </c>
      <c r="Y42" s="61">
        <v>3653.0250000000001</v>
      </c>
      <c r="Z42" s="61">
        <v>3404.8969999999995</v>
      </c>
      <c r="AA42" s="61">
        <v>3791.8249999999998</v>
      </c>
      <c r="AB42" s="61">
        <v>3379.2919999999999</v>
      </c>
      <c r="AC42" s="61">
        <v>3635.4050000000002</v>
      </c>
      <c r="AD42" s="82">
        <v>4391.9260000000004</v>
      </c>
      <c r="AE42" s="42">
        <f t="shared" si="21"/>
        <v>0.20809813487080536</v>
      </c>
      <c r="AG42" s="361">
        <f t="shared" si="28"/>
        <v>9.6712310163491508E-2</v>
      </c>
      <c r="AH42" s="362">
        <f t="shared" si="29"/>
        <v>0.10967905809362408</v>
      </c>
      <c r="AI42" s="362">
        <f t="shared" si="30"/>
        <v>7.6044653466199805E-2</v>
      </c>
      <c r="AJ42" s="363">
        <f t="shared" si="31"/>
        <v>8.6267578763950581E-2</v>
      </c>
      <c r="AL42" s="102">
        <f t="shared" si="22"/>
        <v>2.1394099767336927</v>
      </c>
      <c r="AM42" s="74">
        <f t="shared" si="22"/>
        <v>2.0670389738374064</v>
      </c>
      <c r="AN42" s="74">
        <f t="shared" si="22"/>
        <v>2.2498258926388597</v>
      </c>
      <c r="AO42" s="74">
        <f t="shared" si="22"/>
        <v>2.353216943255994</v>
      </c>
      <c r="AP42" s="74">
        <f t="shared" si="22"/>
        <v>2.6755250919328111</v>
      </c>
      <c r="AQ42" s="74">
        <f t="shared" si="22"/>
        <v>2.7463999326373529</v>
      </c>
      <c r="AR42" s="74">
        <f t="shared" si="22"/>
        <v>2.6464733218869569</v>
      </c>
      <c r="AS42" s="74">
        <f t="shared" si="22"/>
        <v>2.4309936504028764</v>
      </c>
      <c r="AT42" s="74">
        <f t="shared" si="22"/>
        <v>3.0794378939521931</v>
      </c>
      <c r="AU42" s="74">
        <f t="shared" si="22"/>
        <v>2.7969473201536266</v>
      </c>
      <c r="AV42" s="103">
        <f t="shared" si="22"/>
        <v>2.903046399289297</v>
      </c>
      <c r="AW42" s="42">
        <f t="shared" si="32"/>
        <v>3.7933885408268163E-2</v>
      </c>
    </row>
    <row r="43" spans="1:50" ht="20.100000000000001" customHeight="1">
      <c r="A43" s="88" t="s">
        <v>138</v>
      </c>
      <c r="B43" s="90">
        <v>8410.61</v>
      </c>
      <c r="C43" s="61">
        <v>10755.68</v>
      </c>
      <c r="D43" s="61">
        <v>8970.33</v>
      </c>
      <c r="E43" s="61">
        <v>14594.73</v>
      </c>
      <c r="F43" s="61">
        <v>11043.63</v>
      </c>
      <c r="G43" s="61">
        <v>12634.7</v>
      </c>
      <c r="H43" s="61">
        <v>13173.28</v>
      </c>
      <c r="I43" s="61">
        <v>12476.039999999999</v>
      </c>
      <c r="J43" s="61">
        <v>12552.36</v>
      </c>
      <c r="K43" s="61">
        <v>12597.02</v>
      </c>
      <c r="L43" s="82">
        <v>15700.85</v>
      </c>
      <c r="M43" s="42">
        <f t="shared" si="23"/>
        <v>0.24639398841948332</v>
      </c>
      <c r="O43" s="361">
        <f t="shared" si="24"/>
        <v>6.2612201525795594E-2</v>
      </c>
      <c r="P43" s="362">
        <f t="shared" si="25"/>
        <v>8.772922016210466E-2</v>
      </c>
      <c r="Q43" s="362">
        <f t="shared" si="26"/>
        <v>6.3410722279548679E-2</v>
      </c>
      <c r="R43" s="363">
        <f t="shared" si="27"/>
        <v>7.1534982904520275E-2</v>
      </c>
      <c r="T43" s="97">
        <v>1749.021</v>
      </c>
      <c r="U43" s="61">
        <v>2384.4119999999998</v>
      </c>
      <c r="V43" s="61">
        <v>2155.5229999999997</v>
      </c>
      <c r="W43" s="61">
        <v>3348.953</v>
      </c>
      <c r="X43" s="61">
        <v>2619.9739999999997</v>
      </c>
      <c r="Y43" s="61">
        <v>3040.8940000000002</v>
      </c>
      <c r="Z43" s="61">
        <v>3266.9059999999999</v>
      </c>
      <c r="AA43" s="61">
        <v>3218.2980000000002</v>
      </c>
      <c r="AB43" s="61">
        <v>3451.2129999999997</v>
      </c>
      <c r="AC43" s="61">
        <v>3603.1990000000001</v>
      </c>
      <c r="AD43" s="82">
        <v>4190.2510000000002</v>
      </c>
      <c r="AE43" s="42">
        <f t="shared" si="21"/>
        <v>0.16292522283670707</v>
      </c>
      <c r="AG43" s="361">
        <f t="shared" si="28"/>
        <v>6.3476333864377205E-2</v>
      </c>
      <c r="AH43" s="362">
        <f t="shared" si="29"/>
        <v>9.1300330461070736E-2</v>
      </c>
      <c r="AI43" s="362">
        <f t="shared" si="30"/>
        <v>7.5370974987589462E-2</v>
      </c>
      <c r="AJ43" s="363">
        <f t="shared" si="31"/>
        <v>8.2306215583601058E-2</v>
      </c>
      <c r="AL43" s="102">
        <f t="shared" si="22"/>
        <v>2.0795411985575361</v>
      </c>
      <c r="AM43" s="74">
        <f t="shared" si="22"/>
        <v>2.2168863335465536</v>
      </c>
      <c r="AN43" s="74">
        <f t="shared" si="22"/>
        <v>2.4029472717280189</v>
      </c>
      <c r="AO43" s="74">
        <f t="shared" si="22"/>
        <v>2.2946316923985579</v>
      </c>
      <c r="AP43" s="74">
        <f t="shared" si="22"/>
        <v>2.3723848046339837</v>
      </c>
      <c r="AQ43" s="74">
        <f t="shared" si="22"/>
        <v>2.4067797415055363</v>
      </c>
      <c r="AR43" s="74">
        <f t="shared" si="22"/>
        <v>2.4799488054607508</v>
      </c>
      <c r="AS43" s="74">
        <f t="shared" si="22"/>
        <v>2.5795829445881866</v>
      </c>
      <c r="AT43" s="74">
        <f t="shared" si="22"/>
        <v>2.7494534892243365</v>
      </c>
      <c r="AU43" s="74">
        <f t="shared" si="22"/>
        <v>2.8603582434575796</v>
      </c>
      <c r="AV43" s="103">
        <f t="shared" si="22"/>
        <v>2.6688051920755882</v>
      </c>
      <c r="AW43" s="42">
        <f t="shared" si="32"/>
        <v>-6.6968202958536949E-2</v>
      </c>
    </row>
    <row r="44" spans="1:50" ht="20.100000000000001" customHeight="1">
      <c r="A44" s="88" t="s">
        <v>148</v>
      </c>
      <c r="B44" s="90">
        <v>1360.45</v>
      </c>
      <c r="C44" s="61">
        <v>2881.49</v>
      </c>
      <c r="D44" s="61">
        <v>1571.9</v>
      </c>
      <c r="E44" s="61">
        <v>1496.23</v>
      </c>
      <c r="F44" s="61">
        <v>1791.19</v>
      </c>
      <c r="G44" s="61">
        <v>2853.74</v>
      </c>
      <c r="H44" s="61">
        <v>1705.43</v>
      </c>
      <c r="I44" s="61">
        <v>2641.5299999999997</v>
      </c>
      <c r="J44" s="61">
        <v>3943.1899999999996</v>
      </c>
      <c r="K44" s="61">
        <v>3763.41</v>
      </c>
      <c r="L44" s="82">
        <v>23900.62</v>
      </c>
      <c r="M44" s="42">
        <f t="shared" si="23"/>
        <v>5.3507882478922042</v>
      </c>
      <c r="O44" s="361">
        <f t="shared" si="24"/>
        <v>1.0127775460491999E-2</v>
      </c>
      <c r="P44" s="362">
        <f t="shared" si="25"/>
        <v>1.9814984506589355E-2</v>
      </c>
      <c r="Q44" s="362">
        <f t="shared" si="26"/>
        <v>1.894420635468359E-2</v>
      </c>
      <c r="R44" s="363">
        <f t="shared" si="27"/>
        <v>0.1088941326811883</v>
      </c>
      <c r="T44" s="97">
        <v>299.73999999999995</v>
      </c>
      <c r="U44" s="61">
        <v>603.61299999999994</v>
      </c>
      <c r="V44" s="61">
        <v>340.33699999999999</v>
      </c>
      <c r="W44" s="61">
        <v>354.51099999999997</v>
      </c>
      <c r="X44" s="61">
        <v>385.87800000000004</v>
      </c>
      <c r="Y44" s="61">
        <v>743.48400000000004</v>
      </c>
      <c r="Z44" s="61">
        <v>407.947</v>
      </c>
      <c r="AA44" s="61">
        <v>546.47200000000009</v>
      </c>
      <c r="AB44" s="61">
        <v>713.577</v>
      </c>
      <c r="AC44" s="61">
        <v>772.84199999999998</v>
      </c>
      <c r="AD44" s="82">
        <v>4082.6740000000004</v>
      </c>
      <c r="AE44" s="42">
        <f t="shared" si="21"/>
        <v>4.2826761485530032</v>
      </c>
      <c r="AG44" s="361">
        <f t="shared" si="28"/>
        <v>1.0878312102889798E-2</v>
      </c>
      <c r="AH44" s="362">
        <f t="shared" si="29"/>
        <v>2.2322492955202881E-2</v>
      </c>
      <c r="AI44" s="362">
        <f t="shared" si="30"/>
        <v>1.6166149871644227E-2</v>
      </c>
      <c r="AJ44" s="363">
        <f t="shared" si="31"/>
        <v>8.0193154634785102E-2</v>
      </c>
      <c r="AL44" s="102">
        <f t="shared" si="22"/>
        <v>2.2032415744790326</v>
      </c>
      <c r="AM44" s="74">
        <f t="shared" si="22"/>
        <v>2.0947947069051081</v>
      </c>
      <c r="AN44" s="74">
        <f t="shared" si="22"/>
        <v>2.165131369680005</v>
      </c>
      <c r="AO44" s="74">
        <f t="shared" si="22"/>
        <v>2.3693616623112752</v>
      </c>
      <c r="AP44" s="74">
        <f t="shared" si="22"/>
        <v>2.1543108212975732</v>
      </c>
      <c r="AQ44" s="74">
        <f t="shared" si="22"/>
        <v>2.6052969086181643</v>
      </c>
      <c r="AR44" s="74">
        <f t="shared" si="22"/>
        <v>2.3920477533525268</v>
      </c>
      <c r="AS44" s="74">
        <f t="shared" si="22"/>
        <v>2.0687707502848736</v>
      </c>
      <c r="AT44" s="74">
        <f t="shared" si="22"/>
        <v>1.8096439684620829</v>
      </c>
      <c r="AU44" s="74">
        <f t="shared" si="22"/>
        <v>2.0535684392612019</v>
      </c>
      <c r="AV44" s="103">
        <f t="shared" si="22"/>
        <v>1.7081874863497268</v>
      </c>
      <c r="AW44" s="42">
        <f t="shared" si="32"/>
        <v>-0.16818575232668184</v>
      </c>
    </row>
    <row r="45" spans="1:50" ht="20.100000000000001" customHeight="1">
      <c r="A45" s="88" t="s">
        <v>137</v>
      </c>
      <c r="B45" s="90">
        <v>8649.590000000002</v>
      </c>
      <c r="C45" s="61">
        <v>7878.3</v>
      </c>
      <c r="D45" s="61">
        <v>8074.3099999999995</v>
      </c>
      <c r="E45" s="61">
        <v>10698.91</v>
      </c>
      <c r="F45" s="61">
        <v>7406.3599999999988</v>
      </c>
      <c r="G45" s="61">
        <v>8924.76</v>
      </c>
      <c r="H45" s="61">
        <v>11911.720000000001</v>
      </c>
      <c r="I45" s="61">
        <v>11519.68</v>
      </c>
      <c r="J45" s="61">
        <v>11303.46</v>
      </c>
      <c r="K45" s="61">
        <v>10431.189999999999</v>
      </c>
      <c r="L45" s="82">
        <v>13319.82</v>
      </c>
      <c r="M45" s="42">
        <f t="shared" si="23"/>
        <v>0.27692238373570049</v>
      </c>
      <c r="O45" s="361">
        <f t="shared" si="24"/>
        <v>6.4391271524361068E-2</v>
      </c>
      <c r="P45" s="362">
        <f t="shared" si="25"/>
        <v>6.1969198709422871E-2</v>
      </c>
      <c r="Q45" s="362">
        <f t="shared" si="26"/>
        <v>5.2508394218252041E-2</v>
      </c>
      <c r="R45" s="363">
        <f t="shared" si="27"/>
        <v>6.0686720527314587E-2</v>
      </c>
      <c r="T45" s="97">
        <v>1813.077</v>
      </c>
      <c r="U45" s="61">
        <v>1667.9490000000001</v>
      </c>
      <c r="V45" s="61">
        <v>1924.7540000000001</v>
      </c>
      <c r="W45" s="61">
        <v>2409.3040000000001</v>
      </c>
      <c r="X45" s="61">
        <v>1717.4750000000001</v>
      </c>
      <c r="Y45" s="61">
        <v>2146.703</v>
      </c>
      <c r="Z45" s="61">
        <v>2832.7080000000001</v>
      </c>
      <c r="AA45" s="61">
        <v>2669.6039999999998</v>
      </c>
      <c r="AB45" s="61">
        <v>2431.817</v>
      </c>
      <c r="AC45" s="61">
        <v>2403.0810000000001</v>
      </c>
      <c r="AD45" s="82">
        <v>3264.3729999999996</v>
      </c>
      <c r="AE45" s="42">
        <f t="shared" si="21"/>
        <v>0.35841155583186729</v>
      </c>
      <c r="AG45" s="361">
        <f t="shared" si="28"/>
        <v>6.5801085849640131E-2</v>
      </c>
      <c r="AH45" s="362">
        <f t="shared" si="29"/>
        <v>6.4452984320325507E-2</v>
      </c>
      <c r="AI45" s="362">
        <f t="shared" si="30"/>
        <v>5.0267153699851568E-2</v>
      </c>
      <c r="AJ45" s="363">
        <f t="shared" si="31"/>
        <v>6.4119831457181559E-2</v>
      </c>
      <c r="AL45" s="102">
        <f t="shared" si="22"/>
        <v>2.0961421292801159</v>
      </c>
      <c r="AM45" s="74">
        <f t="shared" si="22"/>
        <v>2.1171432923346409</v>
      </c>
      <c r="AN45" s="74">
        <f t="shared" si="22"/>
        <v>2.3837999779547729</v>
      </c>
      <c r="AO45" s="74">
        <f t="shared" si="22"/>
        <v>2.2519153820342446</v>
      </c>
      <c r="AP45" s="74">
        <f t="shared" si="22"/>
        <v>2.3189191451671274</v>
      </c>
      <c r="AQ45" s="74">
        <f t="shared" si="22"/>
        <v>2.405334149041543</v>
      </c>
      <c r="AR45" s="74">
        <f t="shared" si="22"/>
        <v>2.3780847770095335</v>
      </c>
      <c r="AS45" s="74">
        <f t="shared" si="22"/>
        <v>2.3174289563598989</v>
      </c>
      <c r="AT45" s="74">
        <f t="shared" si="22"/>
        <v>2.1513916977633398</v>
      </c>
      <c r="AU45" s="74">
        <f t="shared" si="22"/>
        <v>2.3037457854760581</v>
      </c>
      <c r="AV45" s="103">
        <f t="shared" si="22"/>
        <v>2.4507635989074923</v>
      </c>
      <c r="AW45" s="42">
        <f t="shared" si="32"/>
        <v>6.3816856164558816E-2</v>
      </c>
    </row>
    <row r="46" spans="1:50" ht="20.100000000000001" customHeight="1">
      <c r="A46" s="88" t="s">
        <v>147</v>
      </c>
      <c r="B46" s="90">
        <v>8035.31</v>
      </c>
      <c r="C46" s="61">
        <v>6873.88</v>
      </c>
      <c r="D46" s="61">
        <v>6404.61</v>
      </c>
      <c r="E46" s="61">
        <v>6444.48</v>
      </c>
      <c r="F46" s="61">
        <v>4885.97</v>
      </c>
      <c r="G46" s="61">
        <v>6812.79</v>
      </c>
      <c r="H46" s="61">
        <v>9194.5</v>
      </c>
      <c r="I46" s="61">
        <v>10333.370000000001</v>
      </c>
      <c r="J46" s="61">
        <v>10207.49</v>
      </c>
      <c r="K46" s="61">
        <v>8582.2800000000007</v>
      </c>
      <c r="L46" s="82">
        <v>8218.2100000000009</v>
      </c>
      <c r="M46" s="42">
        <f t="shared" si="23"/>
        <v>-4.2421128185051019E-2</v>
      </c>
      <c r="O46" s="361">
        <f t="shared" si="24"/>
        <v>5.9818306762796113E-2</v>
      </c>
      <c r="P46" s="362">
        <f t="shared" si="25"/>
        <v>4.7304704807251852E-2</v>
      </c>
      <c r="Q46" s="362">
        <f t="shared" si="26"/>
        <v>4.320137410318671E-2</v>
      </c>
      <c r="R46" s="363">
        <f t="shared" si="27"/>
        <v>3.7443164660241814E-2</v>
      </c>
      <c r="T46" s="97">
        <v>1484.5009999999997</v>
      </c>
      <c r="U46" s="61">
        <v>1547.0939999999998</v>
      </c>
      <c r="V46" s="61">
        <v>1416.1139999999998</v>
      </c>
      <c r="W46" s="61">
        <v>1661.021</v>
      </c>
      <c r="X46" s="61">
        <v>1284.425</v>
      </c>
      <c r="Y46" s="61">
        <v>1818.336</v>
      </c>
      <c r="Z46" s="61">
        <v>2326.9789999999998</v>
      </c>
      <c r="AA46" s="61">
        <v>2622.5560000000005</v>
      </c>
      <c r="AB46" s="61">
        <v>2587.1349999999998</v>
      </c>
      <c r="AC46" s="61">
        <v>2229.9229999999998</v>
      </c>
      <c r="AD46" s="82">
        <v>2258.4989999999998</v>
      </c>
      <c r="AE46" s="42">
        <f t="shared" si="21"/>
        <v>1.2814792259643057E-2</v>
      </c>
      <c r="AG46" s="361">
        <f t="shared" si="28"/>
        <v>5.3876243394448554E-2</v>
      </c>
      <c r="AH46" s="362">
        <f t="shared" si="29"/>
        <v>5.4594036388398118E-2</v>
      </c>
      <c r="AI46" s="362">
        <f t="shared" si="30"/>
        <v>4.6645070299267517E-2</v>
      </c>
      <c r="AJ46" s="363">
        <f t="shared" si="31"/>
        <v>4.4362140976601974E-2</v>
      </c>
      <c r="AL46" s="102">
        <f t="shared" si="22"/>
        <v>1.8474719705898088</v>
      </c>
      <c r="AM46" s="74">
        <f t="shared" si="22"/>
        <v>2.2506852025348127</v>
      </c>
      <c r="AN46" s="74">
        <f t="shared" si="22"/>
        <v>2.2110854525099888</v>
      </c>
      <c r="AO46" s="74">
        <f t="shared" si="22"/>
        <v>2.5774321589949851</v>
      </c>
      <c r="AP46" s="74">
        <f t="shared" si="22"/>
        <v>2.6288024691105343</v>
      </c>
      <c r="AQ46" s="74">
        <f t="shared" si="22"/>
        <v>2.6690034479266207</v>
      </c>
      <c r="AR46" s="74">
        <f t="shared" si="22"/>
        <v>2.5308380009788456</v>
      </c>
      <c r="AS46" s="74">
        <f t="shared" si="22"/>
        <v>2.5379484137314359</v>
      </c>
      <c r="AT46" s="74">
        <f t="shared" si="22"/>
        <v>2.5345457110415976</v>
      </c>
      <c r="AU46" s="74">
        <f t="shared" si="22"/>
        <v>2.5982874014830553</v>
      </c>
      <c r="AV46" s="103">
        <f t="shared" si="22"/>
        <v>2.748164137932712</v>
      </c>
      <c r="AW46" s="42">
        <f t="shared" si="32"/>
        <v>5.7682893880064923E-2</v>
      </c>
    </row>
    <row r="47" spans="1:50" ht="20.100000000000001" customHeight="1">
      <c r="A47" s="88" t="s">
        <v>144</v>
      </c>
      <c r="B47" s="90">
        <v>1451.75</v>
      </c>
      <c r="C47" s="61">
        <v>1487.47</v>
      </c>
      <c r="D47" s="61">
        <v>6888.6999999999989</v>
      </c>
      <c r="E47" s="61">
        <v>1506.6599999999999</v>
      </c>
      <c r="F47" s="61">
        <v>3475.66</v>
      </c>
      <c r="G47" s="61">
        <v>3861.5</v>
      </c>
      <c r="H47" s="61">
        <v>3021.73</v>
      </c>
      <c r="I47" s="61">
        <v>6069.97</v>
      </c>
      <c r="J47" s="61">
        <v>4729.25</v>
      </c>
      <c r="K47" s="61">
        <v>3456.17</v>
      </c>
      <c r="L47" s="82">
        <v>4483.93</v>
      </c>
      <c r="M47" s="42">
        <f t="shared" si="23"/>
        <v>0.29736963170214431</v>
      </c>
      <c r="O47" s="361">
        <f t="shared" si="24"/>
        <v>1.0807451964253931E-2</v>
      </c>
      <c r="P47" s="362">
        <f t="shared" si="25"/>
        <v>2.681238048042036E-2</v>
      </c>
      <c r="Q47" s="362">
        <f t="shared" si="26"/>
        <v>1.7397625471810615E-2</v>
      </c>
      <c r="R47" s="363">
        <f t="shared" si="27"/>
        <v>2.0429330634651348E-2</v>
      </c>
      <c r="T47" s="97">
        <v>316.30400000000003</v>
      </c>
      <c r="U47" s="61">
        <v>325</v>
      </c>
      <c r="V47" s="61">
        <v>480.17099999999999</v>
      </c>
      <c r="W47" s="61">
        <v>580.53199999999993</v>
      </c>
      <c r="X47" s="61">
        <v>822.46300000000008</v>
      </c>
      <c r="Y47" s="61">
        <v>913.05700000000002</v>
      </c>
      <c r="Z47" s="61">
        <v>815.65599999999995</v>
      </c>
      <c r="AA47" s="61">
        <v>1406.0330000000001</v>
      </c>
      <c r="AB47" s="61">
        <v>763.24599999999998</v>
      </c>
      <c r="AC47" s="61">
        <v>1145.627</v>
      </c>
      <c r="AD47" s="82">
        <v>1248.2749999999999</v>
      </c>
      <c r="AE47" s="42">
        <f t="shared" si="21"/>
        <v>8.9599843579105512E-2</v>
      </c>
      <c r="AG47" s="361">
        <f t="shared" si="28"/>
        <v>1.1479460970816226E-2</v>
      </c>
      <c r="AH47" s="362">
        <f t="shared" si="29"/>
        <v>2.7413782206743759E-2</v>
      </c>
      <c r="AI47" s="362">
        <f t="shared" si="30"/>
        <v>2.3963989766345725E-2</v>
      </c>
      <c r="AJ47" s="363">
        <f t="shared" si="31"/>
        <v>2.4519006440812161E-2</v>
      </c>
      <c r="AL47" s="102">
        <f t="shared" si="22"/>
        <v>2.1787773376958843</v>
      </c>
      <c r="AM47" s="74">
        <f t="shared" si="22"/>
        <v>2.1849180151532468</v>
      </c>
      <c r="AN47" s="74">
        <f t="shared" si="22"/>
        <v>0.69704153178393613</v>
      </c>
      <c r="AO47" s="74">
        <f t="shared" si="22"/>
        <v>3.8531055447147993</v>
      </c>
      <c r="AP47" s="74">
        <f t="shared" si="22"/>
        <v>2.3663505636339579</v>
      </c>
      <c r="AQ47" s="74">
        <f t="shared" si="22"/>
        <v>2.3645137899779876</v>
      </c>
      <c r="AR47" s="74">
        <f t="shared" si="22"/>
        <v>2.6993013935725556</v>
      </c>
      <c r="AS47" s="74">
        <f t="shared" si="22"/>
        <v>2.3163755339812226</v>
      </c>
      <c r="AT47" s="74">
        <f t="shared" si="22"/>
        <v>1.6138838082148332</v>
      </c>
      <c r="AU47" s="74">
        <f t="shared" si="22"/>
        <v>3.3147298888654202</v>
      </c>
      <c r="AV47" s="103">
        <f t="shared" si="22"/>
        <v>2.783886010709355</v>
      </c>
      <c r="AW47" s="42">
        <f t="shared" si="32"/>
        <v>-0.16014694890803444</v>
      </c>
    </row>
    <row r="48" spans="1:50" ht="20.100000000000001" customHeight="1">
      <c r="A48" s="88" t="s">
        <v>143</v>
      </c>
      <c r="B48" s="90">
        <v>8349.2000000000007</v>
      </c>
      <c r="C48" s="61">
        <v>8878.2000000000007</v>
      </c>
      <c r="D48" s="61">
        <v>5053.8600000000006</v>
      </c>
      <c r="E48" s="61">
        <v>3676.52</v>
      </c>
      <c r="F48" s="61">
        <v>4279.67</v>
      </c>
      <c r="G48" s="61">
        <v>5104.6200000000008</v>
      </c>
      <c r="H48" s="61">
        <v>5744.32</v>
      </c>
      <c r="I48" s="61">
        <v>5969.49</v>
      </c>
      <c r="J48" s="61">
        <v>3332.23</v>
      </c>
      <c r="K48" s="61">
        <v>3144.3</v>
      </c>
      <c r="L48" s="82">
        <v>3410.2</v>
      </c>
      <c r="M48" s="42">
        <f t="shared" si="23"/>
        <v>8.4565722100308369E-2</v>
      </c>
      <c r="O48" s="361">
        <f t="shared" si="24"/>
        <v>6.2155039049387927E-2</v>
      </c>
      <c r="P48" s="362">
        <f t="shared" si="25"/>
        <v>3.5444001980568018E-2</v>
      </c>
      <c r="Q48" s="362">
        <f t="shared" si="26"/>
        <v>1.5827738152641255E-2</v>
      </c>
      <c r="R48" s="363">
        <f t="shared" si="27"/>
        <v>1.5537286115146317E-2</v>
      </c>
      <c r="T48" s="97">
        <v>1376.7350000000001</v>
      </c>
      <c r="U48" s="61">
        <v>1693.9979999999998</v>
      </c>
      <c r="V48" s="61">
        <v>899.61299999999994</v>
      </c>
      <c r="W48" s="61">
        <v>946.31200000000001</v>
      </c>
      <c r="X48" s="61">
        <v>1190.6770000000001</v>
      </c>
      <c r="Y48" s="61">
        <v>1300.3779999999999</v>
      </c>
      <c r="Z48" s="61">
        <v>1619.2389999999998</v>
      </c>
      <c r="AA48" s="61">
        <v>1628.7860000000001</v>
      </c>
      <c r="AB48" s="61">
        <v>884.56299999999999</v>
      </c>
      <c r="AC48" s="61">
        <v>904.99200000000008</v>
      </c>
      <c r="AD48" s="82">
        <v>1066.471</v>
      </c>
      <c r="AE48" s="42">
        <f t="shared" si="21"/>
        <v>0.17843141154838929</v>
      </c>
      <c r="AG48" s="361">
        <f t="shared" si="28"/>
        <v>4.9965146503543043E-2</v>
      </c>
      <c r="AH48" s="362">
        <f t="shared" si="29"/>
        <v>3.9042775290525161E-2</v>
      </c>
      <c r="AI48" s="362">
        <f t="shared" si="30"/>
        <v>1.8930436369450746E-2</v>
      </c>
      <c r="AJ48" s="363">
        <f t="shared" si="31"/>
        <v>2.0947955633125223E-2</v>
      </c>
      <c r="AL48" s="102">
        <f t="shared" si="22"/>
        <v>1.6489424136444211</v>
      </c>
      <c r="AM48" s="74">
        <f t="shared" si="22"/>
        <v>1.9080421707102788</v>
      </c>
      <c r="AN48" s="74">
        <f t="shared" si="22"/>
        <v>1.7800512875307186</v>
      </c>
      <c r="AO48" s="74">
        <f t="shared" si="22"/>
        <v>2.5739340463264178</v>
      </c>
      <c r="AP48" s="74">
        <f t="shared" si="22"/>
        <v>2.7821701205934106</v>
      </c>
      <c r="AQ48" s="74">
        <f t="shared" si="22"/>
        <v>2.5474530915131774</v>
      </c>
      <c r="AR48" s="74">
        <f t="shared" si="22"/>
        <v>2.8188523619854045</v>
      </c>
      <c r="AS48" s="74">
        <f t="shared" si="22"/>
        <v>2.7285178465832094</v>
      </c>
      <c r="AT48" s="74">
        <f t="shared" si="22"/>
        <v>2.6545676618960874</v>
      </c>
      <c r="AU48" s="74">
        <f t="shared" si="22"/>
        <v>2.8781986451674459</v>
      </c>
      <c r="AV48" s="103">
        <f t="shared" si="22"/>
        <v>3.1272975192070844</v>
      </c>
      <c r="AW48" s="42">
        <f t="shared" si="32"/>
        <v>8.6546797059292815E-2</v>
      </c>
    </row>
    <row r="49" spans="1:49" ht="20.100000000000001" customHeight="1">
      <c r="A49" s="88" t="s">
        <v>154</v>
      </c>
      <c r="B49" s="90">
        <v>616.91</v>
      </c>
      <c r="C49" s="61">
        <v>825.43000000000006</v>
      </c>
      <c r="D49" s="61">
        <v>886.45</v>
      </c>
      <c r="E49" s="61">
        <v>988.94</v>
      </c>
      <c r="F49" s="61">
        <v>1040.5899999999999</v>
      </c>
      <c r="G49" s="61">
        <v>2065.61</v>
      </c>
      <c r="H49" s="61">
        <v>3059.13</v>
      </c>
      <c r="I49" s="61">
        <v>2986.46</v>
      </c>
      <c r="J49" s="61">
        <v>2290.19</v>
      </c>
      <c r="K49" s="61">
        <v>2214.64</v>
      </c>
      <c r="L49" s="82">
        <v>2985.5</v>
      </c>
      <c r="M49" s="42">
        <f t="shared" si="23"/>
        <v>0.34807463063974287</v>
      </c>
      <c r="O49" s="361">
        <f t="shared" si="24"/>
        <v>4.59254361375436E-3</v>
      </c>
      <c r="P49" s="362">
        <f t="shared" si="25"/>
        <v>1.4342592579091313E-2</v>
      </c>
      <c r="Q49" s="362">
        <f t="shared" si="26"/>
        <v>1.1148027230978413E-2</v>
      </c>
      <c r="R49" s="363">
        <f t="shared" si="27"/>
        <v>1.3602301242381482E-2</v>
      </c>
      <c r="T49" s="97">
        <v>154.934</v>
      </c>
      <c r="U49" s="61">
        <v>217.27499999999998</v>
      </c>
      <c r="V49" s="61">
        <v>219.86199999999999</v>
      </c>
      <c r="W49" s="61">
        <v>219.369</v>
      </c>
      <c r="X49" s="61">
        <v>257.346</v>
      </c>
      <c r="Y49" s="61">
        <v>499.62900000000002</v>
      </c>
      <c r="Z49" s="61">
        <v>683.36699999999996</v>
      </c>
      <c r="AA49" s="61">
        <v>785.75400000000002</v>
      </c>
      <c r="AB49" s="61">
        <v>628.02199999999993</v>
      </c>
      <c r="AC49" s="61">
        <v>583.95799999999997</v>
      </c>
      <c r="AD49" s="82">
        <v>760.49</v>
      </c>
      <c r="AE49" s="42">
        <f t="shared" si="21"/>
        <v>0.30230256285554791</v>
      </c>
      <c r="AG49" s="361">
        <f t="shared" si="28"/>
        <v>5.6229412402386348E-3</v>
      </c>
      <c r="AH49" s="362">
        <f t="shared" si="29"/>
        <v>1.5000948013292902E-2</v>
      </c>
      <c r="AI49" s="362">
        <f t="shared" si="30"/>
        <v>1.2215113240152087E-2</v>
      </c>
      <c r="AJ49" s="363">
        <f t="shared" si="31"/>
        <v>1.4937781505015516E-2</v>
      </c>
      <c r="AL49" s="102">
        <f t="shared" si="22"/>
        <v>2.5114522377656385</v>
      </c>
      <c r="AM49" s="74">
        <f t="shared" si="22"/>
        <v>2.6322643955271792</v>
      </c>
      <c r="AN49" s="74">
        <f t="shared" si="22"/>
        <v>2.4802526933273166</v>
      </c>
      <c r="AO49" s="74">
        <f t="shared" si="22"/>
        <v>2.2182235524905454</v>
      </c>
      <c r="AP49" s="74">
        <f t="shared" si="22"/>
        <v>2.4730777731863656</v>
      </c>
      <c r="AQ49" s="74">
        <f t="shared" si="22"/>
        <v>2.4187963846030955</v>
      </c>
      <c r="AR49" s="74">
        <f t="shared" si="22"/>
        <v>2.233860607427602</v>
      </c>
      <c r="AS49" s="74">
        <f t="shared" si="22"/>
        <v>2.6310548274545784</v>
      </c>
      <c r="AT49" s="74">
        <f t="shared" si="22"/>
        <v>2.7422266274850555</v>
      </c>
      <c r="AU49" s="74">
        <f t="shared" si="22"/>
        <v>2.6368077881732472</v>
      </c>
      <c r="AV49" s="103">
        <f t="shared" si="22"/>
        <v>2.547278512811924</v>
      </c>
      <c r="AW49" s="42">
        <f t="shared" si="32"/>
        <v>-3.3953660089629897E-2</v>
      </c>
    </row>
    <row r="50" spans="1:49" ht="20.100000000000001" customHeight="1">
      <c r="A50" s="88" t="s">
        <v>156</v>
      </c>
      <c r="B50" s="90">
        <v>79.210000000000008</v>
      </c>
      <c r="C50" s="61">
        <v>161.17000000000002</v>
      </c>
      <c r="D50" s="61">
        <v>61.27</v>
      </c>
      <c r="E50" s="61">
        <v>15.129999999999999</v>
      </c>
      <c r="F50" s="61">
        <v>46.45</v>
      </c>
      <c r="G50" s="61">
        <v>365.03</v>
      </c>
      <c r="H50" s="61">
        <v>2485.66</v>
      </c>
      <c r="I50" s="61">
        <v>4883.93</v>
      </c>
      <c r="J50" s="61">
        <v>3440.0699999999997</v>
      </c>
      <c r="K50" s="61">
        <v>8041.29</v>
      </c>
      <c r="L50" s="82">
        <v>1849.3400000000001</v>
      </c>
      <c r="M50" s="42">
        <f t="shared" si="23"/>
        <v>-0.77001948692311806</v>
      </c>
      <c r="O50" s="361">
        <f t="shared" si="24"/>
        <v>5.8967333913453001E-4</v>
      </c>
      <c r="P50" s="362">
        <f t="shared" si="25"/>
        <v>2.5345910259660345E-3</v>
      </c>
      <c r="Q50" s="362">
        <f t="shared" si="26"/>
        <v>4.0478145383536106E-2</v>
      </c>
      <c r="R50" s="363">
        <f t="shared" si="27"/>
        <v>8.4258180470895231E-3</v>
      </c>
      <c r="T50" s="97">
        <v>18.59</v>
      </c>
      <c r="U50" s="61">
        <v>35.567</v>
      </c>
      <c r="V50" s="61">
        <v>14.397</v>
      </c>
      <c r="W50" s="61">
        <v>3.6260000000000003</v>
      </c>
      <c r="X50" s="61">
        <v>14.957000000000001</v>
      </c>
      <c r="Y50" s="61">
        <v>126.248</v>
      </c>
      <c r="Z50" s="61">
        <v>489.49400000000003</v>
      </c>
      <c r="AA50" s="61">
        <v>990.25600000000009</v>
      </c>
      <c r="AB50" s="61">
        <v>692.72900000000004</v>
      </c>
      <c r="AC50" s="61">
        <v>1646.5100000000002</v>
      </c>
      <c r="AD50" s="82">
        <v>436.53200000000004</v>
      </c>
      <c r="AE50" s="42">
        <f t="shared" si="21"/>
        <v>-0.73487437063850203</v>
      </c>
      <c r="AG50" s="361">
        <f t="shared" si="28"/>
        <v>6.7467746044145389E-4</v>
      </c>
      <c r="AH50" s="362">
        <f t="shared" si="29"/>
        <v>3.7904919145650118E-3</v>
      </c>
      <c r="AI50" s="362">
        <f t="shared" si="30"/>
        <v>3.4441357256930837E-2</v>
      </c>
      <c r="AJ50" s="363">
        <f t="shared" si="31"/>
        <v>8.5744975423048733E-3</v>
      </c>
      <c r="AL50" s="102">
        <f t="shared" si="22"/>
        <v>2.3469258931953032</v>
      </c>
      <c r="AM50" s="74">
        <f t="shared" si="22"/>
        <v>2.2068002730036609</v>
      </c>
      <c r="AN50" s="74">
        <f t="shared" si="22"/>
        <v>2.3497633425820137</v>
      </c>
      <c r="AO50" s="74">
        <f t="shared" si="22"/>
        <v>2.3965631196298749</v>
      </c>
      <c r="AP50" s="74">
        <f t="shared" si="22"/>
        <v>3.220021528525296</v>
      </c>
      <c r="AQ50" s="74">
        <f t="shared" si="22"/>
        <v>3.4585650494479907</v>
      </c>
      <c r="AR50" s="74">
        <f t="shared" si="22"/>
        <v>1.9692717427162205</v>
      </c>
      <c r="AS50" s="74">
        <f t="shared" si="22"/>
        <v>2.0275802478741505</v>
      </c>
      <c r="AT50" s="74">
        <f t="shared" si="22"/>
        <v>2.0137061164453049</v>
      </c>
      <c r="AU50" s="74">
        <f t="shared" si="22"/>
        <v>2.0475694820109709</v>
      </c>
      <c r="AV50" s="103">
        <f t="shared" si="22"/>
        <v>2.3604745476764681</v>
      </c>
      <c r="AW50" s="42">
        <f t="shared" si="32"/>
        <v>0.15281780101458883</v>
      </c>
    </row>
    <row r="51" spans="1:49" ht="20.100000000000001" customHeight="1">
      <c r="A51" s="88" t="s">
        <v>158</v>
      </c>
      <c r="B51" s="90">
        <v>863.54</v>
      </c>
      <c r="C51" s="61">
        <v>261.04000000000002</v>
      </c>
      <c r="D51" s="61">
        <v>128.41</v>
      </c>
      <c r="E51" s="61">
        <v>164.85</v>
      </c>
      <c r="F51" s="61">
        <v>454.84</v>
      </c>
      <c r="G51" s="61">
        <v>713.63</v>
      </c>
      <c r="H51" s="61">
        <v>1011.1200000000001</v>
      </c>
      <c r="I51" s="61">
        <v>798.27</v>
      </c>
      <c r="J51" s="61">
        <v>707.59</v>
      </c>
      <c r="K51" s="61">
        <v>1319.94</v>
      </c>
      <c r="L51" s="82">
        <v>985.38</v>
      </c>
      <c r="M51" s="42">
        <f t="shared" si="23"/>
        <v>-0.25346606663939275</v>
      </c>
      <c r="O51" s="361">
        <f t="shared" si="24"/>
        <v>6.4285635055704076E-3</v>
      </c>
      <c r="P51" s="362">
        <f t="shared" si="25"/>
        <v>4.9551001119363929E-3</v>
      </c>
      <c r="Q51" s="362">
        <f t="shared" si="26"/>
        <v>6.6442975216096734E-3</v>
      </c>
      <c r="R51" s="363">
        <f t="shared" si="27"/>
        <v>4.4895111700612514E-3</v>
      </c>
      <c r="T51" s="97">
        <v>54.122999999999998</v>
      </c>
      <c r="U51" s="61">
        <v>63.246000000000002</v>
      </c>
      <c r="V51" s="61">
        <v>27.082999999999998</v>
      </c>
      <c r="W51" s="61">
        <v>42.364999999999995</v>
      </c>
      <c r="X51" s="61">
        <v>92.174000000000007</v>
      </c>
      <c r="Y51" s="61">
        <v>171.56100000000001</v>
      </c>
      <c r="Z51" s="61">
        <v>257.57799999999997</v>
      </c>
      <c r="AA51" s="61">
        <v>192.18299999999999</v>
      </c>
      <c r="AB51" s="61">
        <v>180.202</v>
      </c>
      <c r="AC51" s="61">
        <v>302.38499999999999</v>
      </c>
      <c r="AD51" s="82">
        <v>325.98399999999998</v>
      </c>
      <c r="AE51" s="42">
        <f t="shared" si="21"/>
        <v>7.8042892339236378E-2</v>
      </c>
      <c r="AG51" s="361">
        <f t="shared" si="28"/>
        <v>1.9642586439737927E-3</v>
      </c>
      <c r="AH51" s="362">
        <f t="shared" si="29"/>
        <v>5.150977309380648E-3</v>
      </c>
      <c r="AI51" s="362">
        <f t="shared" si="30"/>
        <v>6.3252271860705549E-3</v>
      </c>
      <c r="AJ51" s="363">
        <f t="shared" si="31"/>
        <v>6.4030792858959058E-3</v>
      </c>
      <c r="AL51" s="102">
        <f t="shared" si="22"/>
        <v>0.62675730134099172</v>
      </c>
      <c r="AM51" s="74">
        <f t="shared" si="22"/>
        <v>2.4228470732454794</v>
      </c>
      <c r="AN51" s="74">
        <f t="shared" si="22"/>
        <v>2.1091036523635234</v>
      </c>
      <c r="AO51" s="74">
        <f t="shared" si="22"/>
        <v>2.5699120412496206</v>
      </c>
      <c r="AP51" s="74">
        <f t="shared" si="22"/>
        <v>2.0265148183976787</v>
      </c>
      <c r="AQ51" s="74">
        <f t="shared" si="22"/>
        <v>2.4040609279318415</v>
      </c>
      <c r="AR51" s="74">
        <f t="shared" si="22"/>
        <v>2.5474523300894054</v>
      </c>
      <c r="AS51" s="74">
        <f t="shared" si="22"/>
        <v>2.4074937051373597</v>
      </c>
      <c r="AT51" s="74">
        <f t="shared" si="22"/>
        <v>2.5467007730465379</v>
      </c>
      <c r="AU51" s="74">
        <f t="shared" si="22"/>
        <v>2.2908995863448336</v>
      </c>
      <c r="AV51" s="103">
        <f t="shared" si="22"/>
        <v>3.3082059713004117</v>
      </c>
      <c r="AW51" s="42">
        <f t="shared" si="32"/>
        <v>0.44406415323454074</v>
      </c>
    </row>
    <row r="52" spans="1:49" ht="20.100000000000001" customHeight="1">
      <c r="A52" s="88" t="s">
        <v>160</v>
      </c>
      <c r="B52" s="90">
        <v>114.58</v>
      </c>
      <c r="C52" s="61">
        <v>307.01</v>
      </c>
      <c r="D52" s="61">
        <v>67.69</v>
      </c>
      <c r="E52" s="61">
        <v>157.38</v>
      </c>
      <c r="F52" s="61">
        <v>416.05</v>
      </c>
      <c r="G52" s="61">
        <v>118.97</v>
      </c>
      <c r="H52" s="61">
        <v>702.58999999999992</v>
      </c>
      <c r="I52" s="61">
        <v>1471.54</v>
      </c>
      <c r="J52" s="61">
        <v>388.07000000000005</v>
      </c>
      <c r="K52" s="61">
        <v>506.26</v>
      </c>
      <c r="L52" s="82">
        <v>1106.6599999999999</v>
      </c>
      <c r="M52" s="42">
        <f t="shared" si="23"/>
        <v>1.1859518824319517</v>
      </c>
      <c r="O52" s="361">
        <f t="shared" si="24"/>
        <v>8.5298284557548839E-4</v>
      </c>
      <c r="P52" s="362">
        <f t="shared" si="25"/>
        <v>8.2606989660898879E-4</v>
      </c>
      <c r="Q52" s="362">
        <f t="shared" si="26"/>
        <v>2.5484052784900172E-3</v>
      </c>
      <c r="R52" s="363">
        <f t="shared" si="27"/>
        <v>5.0420776060605896E-3</v>
      </c>
      <c r="T52" s="97">
        <v>27.69</v>
      </c>
      <c r="U52" s="61">
        <v>72.393000000000001</v>
      </c>
      <c r="V52" s="61">
        <v>17.276</v>
      </c>
      <c r="W52" s="61">
        <v>38.644000000000005</v>
      </c>
      <c r="X52" s="61">
        <v>90.47</v>
      </c>
      <c r="Y52" s="61">
        <v>32.353999999999999</v>
      </c>
      <c r="Z52" s="61">
        <v>188.45100000000002</v>
      </c>
      <c r="AA52" s="61">
        <v>398.32</v>
      </c>
      <c r="AB52" s="61">
        <v>103.482</v>
      </c>
      <c r="AC52" s="61">
        <v>130.74700000000001</v>
      </c>
      <c r="AD52" s="82">
        <v>225.20499999999998</v>
      </c>
      <c r="AE52" s="42">
        <f t="shared" si="21"/>
        <v>0.72244869863170824</v>
      </c>
      <c r="AG52" s="361">
        <f t="shared" si="28"/>
        <v>1.004939154363844E-3</v>
      </c>
      <c r="AH52" s="362">
        <f t="shared" si="29"/>
        <v>9.7140212442047708E-4</v>
      </c>
      <c r="AI52" s="362">
        <f t="shared" si="30"/>
        <v>2.7349388326046828E-3</v>
      </c>
      <c r="AJ52" s="363">
        <f t="shared" si="31"/>
        <v>4.4235467709463887E-3</v>
      </c>
      <c r="AL52" s="102">
        <f t="shared" si="22"/>
        <v>2.4166521207889686</v>
      </c>
      <c r="AM52" s="74">
        <f t="shared" si="22"/>
        <v>2.3580013680336145</v>
      </c>
      <c r="AN52" s="74">
        <f t="shared" si="22"/>
        <v>2.5522233712512925</v>
      </c>
      <c r="AO52" s="74">
        <f t="shared" si="22"/>
        <v>2.4554581268267892</v>
      </c>
      <c r="AP52" s="74">
        <f t="shared" si="22"/>
        <v>2.174498257420983</v>
      </c>
      <c r="AQ52" s="74">
        <f t="shared" si="22"/>
        <v>2.7195091199462054</v>
      </c>
      <c r="AR52" s="74">
        <f t="shared" si="22"/>
        <v>2.6822328811967155</v>
      </c>
      <c r="AS52" s="74">
        <f t="shared" si="22"/>
        <v>2.7068241434143827</v>
      </c>
      <c r="AT52" s="74">
        <f t="shared" si="22"/>
        <v>2.666580771510294</v>
      </c>
      <c r="AU52" s="74">
        <f t="shared" si="22"/>
        <v>2.582605775688382</v>
      </c>
      <c r="AV52" s="103">
        <f t="shared" si="22"/>
        <v>2.034997198778306</v>
      </c>
      <c r="AW52" s="42">
        <f t="shared" si="32"/>
        <v>-0.21203723079420181</v>
      </c>
    </row>
    <row r="53" spans="1:49" ht="20.100000000000001" customHeight="1">
      <c r="A53" s="88" t="s">
        <v>150</v>
      </c>
      <c r="B53" s="90">
        <v>6517.78</v>
      </c>
      <c r="C53" s="61">
        <v>5850.3899999999994</v>
      </c>
      <c r="D53" s="61">
        <v>5879.8799999999992</v>
      </c>
      <c r="E53" s="61">
        <v>5904.7</v>
      </c>
      <c r="F53" s="61">
        <v>5634.6799999999994</v>
      </c>
      <c r="G53" s="61">
        <v>5091.68</v>
      </c>
      <c r="H53" s="61">
        <v>5315.67</v>
      </c>
      <c r="I53" s="61">
        <v>5744.99</v>
      </c>
      <c r="J53" s="61">
        <v>136.58000000000001</v>
      </c>
      <c r="K53" s="61">
        <v>393.58</v>
      </c>
      <c r="L53" s="82">
        <v>582.31000000000006</v>
      </c>
      <c r="M53" s="42">
        <f t="shared" si="23"/>
        <v>0.47952131714009877</v>
      </c>
      <c r="O53" s="361">
        <f t="shared" si="24"/>
        <v>4.8521160160892016E-2</v>
      </c>
      <c r="P53" s="362">
        <f t="shared" si="25"/>
        <v>3.5354152905489253E-2</v>
      </c>
      <c r="Q53" s="362">
        <f t="shared" si="26"/>
        <v>1.9811980988189881E-3</v>
      </c>
      <c r="R53" s="363">
        <f t="shared" si="27"/>
        <v>2.6530752089938573E-3</v>
      </c>
      <c r="T53" s="97">
        <v>1751.364</v>
      </c>
      <c r="U53" s="61">
        <v>1546.357</v>
      </c>
      <c r="V53" s="61">
        <v>1543.069</v>
      </c>
      <c r="W53" s="61">
        <v>1551.0989999999999</v>
      </c>
      <c r="X53" s="61">
        <v>1479.0129999999999</v>
      </c>
      <c r="Y53" s="61">
        <v>1346.5610000000001</v>
      </c>
      <c r="Z53" s="61">
        <v>1410.164</v>
      </c>
      <c r="AA53" s="61">
        <v>1526.0039999999999</v>
      </c>
      <c r="AB53" s="61">
        <v>37.620999999999995</v>
      </c>
      <c r="AC53" s="61">
        <v>113.602</v>
      </c>
      <c r="AD53" s="82">
        <v>145.58799999999999</v>
      </c>
      <c r="AE53" s="42">
        <f t="shared" si="21"/>
        <v>0.28156194433196591</v>
      </c>
      <c r="AG53" s="361">
        <f t="shared" si="28"/>
        <v>6.3561367177438766E-2</v>
      </c>
      <c r="AH53" s="362">
        <f t="shared" si="29"/>
        <v>4.0429381716689194E-2</v>
      </c>
      <c r="AI53" s="362">
        <f t="shared" si="30"/>
        <v>2.376303251788241E-3</v>
      </c>
      <c r="AJ53" s="363">
        <f t="shared" si="31"/>
        <v>2.8596848528609172E-3</v>
      </c>
      <c r="AL53" s="102">
        <f t="shared" si="22"/>
        <v>2.6870560221425088</v>
      </c>
      <c r="AM53" s="74">
        <f t="shared" si="22"/>
        <v>2.6431690878727743</v>
      </c>
      <c r="AN53" s="74">
        <f t="shared" si="22"/>
        <v>2.6243205643652594</v>
      </c>
      <c r="AO53" s="74">
        <f t="shared" si="22"/>
        <v>2.6268887496401172</v>
      </c>
      <c r="AP53" s="74">
        <f t="shared" si="22"/>
        <v>2.624839387507365</v>
      </c>
      <c r="AQ53" s="74">
        <f t="shared" si="22"/>
        <v>2.644630063161864</v>
      </c>
      <c r="AR53" s="74">
        <f t="shared" si="22"/>
        <v>2.6528433856879752</v>
      </c>
      <c r="AS53" s="74">
        <f t="shared" si="22"/>
        <v>2.6562343885716078</v>
      </c>
      <c r="AT53" s="74">
        <f t="shared" si="22"/>
        <v>2.7545028554693212</v>
      </c>
      <c r="AU53" s="74">
        <f t="shared" si="22"/>
        <v>2.8863763402611924</v>
      </c>
      <c r="AV53" s="103">
        <f t="shared" si="22"/>
        <v>2.5001803163263552</v>
      </c>
      <c r="AW53" s="42">
        <f t="shared" si="32"/>
        <v>-0.13379960836981147</v>
      </c>
    </row>
    <row r="54" spans="1:49" ht="20.100000000000001" customHeight="1">
      <c r="A54" s="88" t="s">
        <v>157</v>
      </c>
      <c r="B54" s="90">
        <v>92.410000000000011</v>
      </c>
      <c r="C54" s="61">
        <v>84.75</v>
      </c>
      <c r="D54" s="61">
        <v>41.900000000000006</v>
      </c>
      <c r="E54" s="61">
        <v>220.51</v>
      </c>
      <c r="F54" s="61">
        <v>175.2</v>
      </c>
      <c r="G54" s="61">
        <v>72.06</v>
      </c>
      <c r="H54" s="61">
        <v>961.7</v>
      </c>
      <c r="I54" s="61">
        <v>276.76</v>
      </c>
      <c r="J54" s="61">
        <v>127.51</v>
      </c>
      <c r="K54" s="61">
        <v>125.24</v>
      </c>
      <c r="L54" s="82">
        <v>385.09</v>
      </c>
      <c r="M54" s="42">
        <f t="shared" si="23"/>
        <v>2.0748163526030021</v>
      </c>
      <c r="O54" s="361">
        <f t="shared" si="24"/>
        <v>6.8793982160613451E-4</v>
      </c>
      <c r="P54" s="362">
        <f t="shared" si="25"/>
        <v>5.0034964066271947E-4</v>
      </c>
      <c r="Q54" s="362">
        <f t="shared" si="26"/>
        <v>6.3043155113595727E-4</v>
      </c>
      <c r="R54" s="363">
        <f t="shared" si="27"/>
        <v>1.7545168934612911E-3</v>
      </c>
      <c r="T54" s="97">
        <v>32.126999999999995</v>
      </c>
      <c r="U54" s="61">
        <v>28.59</v>
      </c>
      <c r="V54" s="61">
        <v>18.891999999999999</v>
      </c>
      <c r="W54" s="61">
        <v>69.861999999999995</v>
      </c>
      <c r="X54" s="61">
        <v>61.753999999999998</v>
      </c>
      <c r="Y54" s="61">
        <v>41.652000000000001</v>
      </c>
      <c r="Z54" s="61">
        <v>312.46700000000004</v>
      </c>
      <c r="AA54" s="61">
        <v>100.208</v>
      </c>
      <c r="AB54" s="61">
        <v>65.385999999999996</v>
      </c>
      <c r="AC54" s="61">
        <v>45.997</v>
      </c>
      <c r="AD54" s="82">
        <v>121.1</v>
      </c>
      <c r="AE54" s="42">
        <f t="shared" si="21"/>
        <v>1.6327803987216556</v>
      </c>
      <c r="AG54" s="361">
        <f t="shared" si="28"/>
        <v>1.1659689495213872E-3</v>
      </c>
      <c r="AH54" s="362">
        <f t="shared" si="29"/>
        <v>1.2505668939346514E-3</v>
      </c>
      <c r="AI54" s="362">
        <f t="shared" si="30"/>
        <v>9.6215577782524705E-4</v>
      </c>
      <c r="AJ54" s="363">
        <f t="shared" si="31"/>
        <v>2.3786839278062549E-3</v>
      </c>
      <c r="AL54" s="102">
        <f t="shared" si="22"/>
        <v>3.4765717995887879</v>
      </c>
      <c r="AM54" s="74">
        <f t="shared" si="22"/>
        <v>3.373451327433628</v>
      </c>
      <c r="AN54" s="74">
        <f t="shared" si="22"/>
        <v>4.5088305489260136</v>
      </c>
      <c r="AO54" s="74">
        <f t="shared" si="22"/>
        <v>3.1682009886172962</v>
      </c>
      <c r="AP54" s="74">
        <f t="shared" si="22"/>
        <v>3.524771689497717</v>
      </c>
      <c r="AQ54" s="74">
        <f t="shared" si="22"/>
        <v>5.7801831806827639</v>
      </c>
      <c r="AR54" s="74">
        <f t="shared" si="22"/>
        <v>3.2491109493605075</v>
      </c>
      <c r="AS54" s="74">
        <f t="shared" si="22"/>
        <v>3.6207544442838562</v>
      </c>
      <c r="AT54" s="74">
        <f t="shared" si="22"/>
        <v>5.1279115363500889</v>
      </c>
      <c r="AU54" s="74">
        <f t="shared" si="22"/>
        <v>3.6727083998722456</v>
      </c>
      <c r="AV54" s="103">
        <f t="shared" si="22"/>
        <v>3.1447194162403598</v>
      </c>
      <c r="AW54" s="42">
        <f t="shared" si="32"/>
        <v>-0.14376011546417675</v>
      </c>
    </row>
    <row r="55" spans="1:49" ht="20.100000000000001" customHeight="1">
      <c r="A55" s="88" t="s">
        <v>159</v>
      </c>
      <c r="B55" s="90">
        <v>19.21</v>
      </c>
      <c r="C55" s="61">
        <v>68.179999999999993</v>
      </c>
      <c r="D55" s="61">
        <v>57.47</v>
      </c>
      <c r="E55" s="61">
        <v>30.14</v>
      </c>
      <c r="F55" s="61">
        <v>141.63999999999999</v>
      </c>
      <c r="G55" s="61">
        <v>252.96</v>
      </c>
      <c r="H55" s="61">
        <v>216.91</v>
      </c>
      <c r="I55" s="61">
        <v>279.74</v>
      </c>
      <c r="J55" s="61">
        <v>347.3</v>
      </c>
      <c r="K55" s="61">
        <v>199.98000000000002</v>
      </c>
      <c r="L55" s="82">
        <v>394.7</v>
      </c>
      <c r="M55" s="42">
        <f t="shared" si="23"/>
        <v>0.97369736973697341</v>
      </c>
      <c r="O55" s="361">
        <f t="shared" si="24"/>
        <v>1.4300750971814568E-4</v>
      </c>
      <c r="P55" s="362">
        <f t="shared" si="25"/>
        <v>1.7564313780466488E-3</v>
      </c>
      <c r="Q55" s="362">
        <f t="shared" si="26"/>
        <v>1.006656831652577E-3</v>
      </c>
      <c r="R55" s="363">
        <f t="shared" si="27"/>
        <v>1.7983012226990356E-3</v>
      </c>
      <c r="T55" s="97">
        <v>4.29</v>
      </c>
      <c r="U55" s="61">
        <v>11.966999999999999</v>
      </c>
      <c r="V55" s="61">
        <v>14.784000000000001</v>
      </c>
      <c r="W55" s="61">
        <v>7.6370000000000005</v>
      </c>
      <c r="X55" s="61">
        <v>23.849</v>
      </c>
      <c r="Y55" s="61">
        <v>55.832999999999998</v>
      </c>
      <c r="Z55" s="61">
        <v>48.167000000000002</v>
      </c>
      <c r="AA55" s="61">
        <v>67.573000000000008</v>
      </c>
      <c r="AB55" s="61">
        <v>92.665999999999997</v>
      </c>
      <c r="AC55" s="61">
        <v>46.628</v>
      </c>
      <c r="AD55" s="82">
        <v>88.141000000000005</v>
      </c>
      <c r="AE55" s="42">
        <f t="shared" si="21"/>
        <v>0.89030196448485899</v>
      </c>
      <c r="AG55" s="361">
        <f t="shared" si="28"/>
        <v>1.5569479856341245E-4</v>
      </c>
      <c r="AH55" s="362">
        <f t="shared" si="29"/>
        <v>1.6763397049134108E-3</v>
      </c>
      <c r="AI55" s="362">
        <f t="shared" si="30"/>
        <v>9.7535490593811814E-4</v>
      </c>
      <c r="AJ55" s="363">
        <f t="shared" si="31"/>
        <v>1.7312929816744108E-3</v>
      </c>
      <c r="AL55" s="102">
        <f t="shared" si="22"/>
        <v>2.2332118688183238</v>
      </c>
      <c r="AM55" s="74">
        <f t="shared" si="22"/>
        <v>1.7552068055148138</v>
      </c>
      <c r="AN55" s="74">
        <f t="shared" si="22"/>
        <v>2.5724725943970768</v>
      </c>
      <c r="AO55" s="74">
        <f t="shared" si="22"/>
        <v>2.5338420703384208</v>
      </c>
      <c r="AP55" s="74">
        <f t="shared" si="22"/>
        <v>1.6837757695566227</v>
      </c>
      <c r="AQ55" s="74">
        <f t="shared" si="22"/>
        <v>2.2071869070208727</v>
      </c>
      <c r="AR55" s="74">
        <f t="shared" si="22"/>
        <v>2.2205984048683787</v>
      </c>
      <c r="AS55" s="74">
        <f t="shared" si="22"/>
        <v>2.4155644527060844</v>
      </c>
      <c r="AT55" s="74">
        <f t="shared" si="22"/>
        <v>2.6681831269795566</v>
      </c>
      <c r="AU55" s="74">
        <f t="shared" si="22"/>
        <v>2.3316331633163316</v>
      </c>
      <c r="AV55" s="103">
        <f t="shared" si="22"/>
        <v>2.2331137572840136</v>
      </c>
      <c r="AW55" s="42">
        <f t="shared" si="32"/>
        <v>-4.2253390276964391E-2</v>
      </c>
    </row>
    <row r="56" spans="1:49" ht="20.100000000000001" customHeight="1">
      <c r="A56" s="88" t="s">
        <v>161</v>
      </c>
      <c r="B56" s="90">
        <v>66.06</v>
      </c>
      <c r="C56" s="61">
        <v>42.48</v>
      </c>
      <c r="D56" s="61">
        <v>35.940000000000005</v>
      </c>
      <c r="E56" s="61">
        <v>124.71000000000001</v>
      </c>
      <c r="F56" s="61">
        <v>30.82</v>
      </c>
      <c r="G56" s="61">
        <v>8.75</v>
      </c>
      <c r="H56" s="61">
        <v>155.26</v>
      </c>
      <c r="I56" s="61">
        <v>194.83999999999997</v>
      </c>
      <c r="J56" s="61">
        <v>533.91</v>
      </c>
      <c r="K56" s="61">
        <v>408.77</v>
      </c>
      <c r="L56" s="82">
        <v>210.28000000000003</v>
      </c>
      <c r="M56" s="42">
        <f t="shared" si="23"/>
        <v>-0.48557868728135617</v>
      </c>
      <c r="O56" s="361">
        <f t="shared" si="24"/>
        <v>4.9177907818743908E-4</v>
      </c>
      <c r="P56" s="362">
        <f t="shared" si="25"/>
        <v>6.0755750149858379E-5</v>
      </c>
      <c r="Q56" s="362">
        <f t="shared" si="26"/>
        <v>2.05766133150627E-3</v>
      </c>
      <c r="R56" s="363">
        <f t="shared" si="27"/>
        <v>9.5806126452787754E-4</v>
      </c>
      <c r="T56" s="97">
        <v>17.384</v>
      </c>
      <c r="U56" s="61">
        <v>11.788</v>
      </c>
      <c r="V56" s="61">
        <v>8.516</v>
      </c>
      <c r="W56" s="61">
        <v>31.955000000000002</v>
      </c>
      <c r="X56" s="61">
        <v>11.846</v>
      </c>
      <c r="Y56" s="61">
        <v>5.5609999999999999</v>
      </c>
      <c r="Z56" s="61">
        <v>20.130000000000003</v>
      </c>
      <c r="AA56" s="61">
        <v>34.239000000000004</v>
      </c>
      <c r="AB56" s="61">
        <v>82.906000000000006</v>
      </c>
      <c r="AC56" s="61">
        <v>93.097999999999999</v>
      </c>
      <c r="AD56" s="82">
        <v>55.478999999999999</v>
      </c>
      <c r="AE56" s="42">
        <f t="shared" si="21"/>
        <v>-0.4040795720638467</v>
      </c>
      <c r="AG56" s="361">
        <f t="shared" si="28"/>
        <v>6.3090871287327789E-4</v>
      </c>
      <c r="AH56" s="362">
        <f t="shared" si="29"/>
        <v>1.6696443141195132E-4</v>
      </c>
      <c r="AI56" s="362">
        <f t="shared" si="30"/>
        <v>1.9474048003994794E-3</v>
      </c>
      <c r="AJ56" s="363">
        <f t="shared" si="31"/>
        <v>1.089735802070712E-3</v>
      </c>
      <c r="AL56" s="102">
        <f t="shared" si="22"/>
        <v>2.6315470784135635</v>
      </c>
      <c r="AM56" s="74">
        <f t="shared" si="22"/>
        <v>2.7749529190207163</v>
      </c>
      <c r="AN56" s="74">
        <f t="shared" si="22"/>
        <v>2.3695047301057315</v>
      </c>
      <c r="AO56" s="74">
        <f t="shared" si="22"/>
        <v>2.5623446395637877</v>
      </c>
      <c r="AP56" s="74">
        <f t="shared" si="22"/>
        <v>3.843608046722907</v>
      </c>
      <c r="AQ56" s="74">
        <f t="shared" si="22"/>
        <v>6.3554285714285719</v>
      </c>
      <c r="AR56" s="74">
        <f t="shared" si="22"/>
        <v>1.2965348447765042</v>
      </c>
      <c r="AS56" s="74">
        <f t="shared" si="22"/>
        <v>1.7572880312050918</v>
      </c>
      <c r="AT56" s="74">
        <f t="shared" si="22"/>
        <v>1.552808525781499</v>
      </c>
      <c r="AU56" s="74">
        <f t="shared" si="22"/>
        <v>2.2775154732490153</v>
      </c>
      <c r="AV56" s="103">
        <f t="shared" si="22"/>
        <v>2.6383393570477454</v>
      </c>
      <c r="AW56" s="42">
        <f t="shared" si="32"/>
        <v>0.15842872991944715</v>
      </c>
    </row>
    <row r="57" spans="1:49" ht="20.100000000000001" customHeight="1">
      <c r="A57" s="88" t="s">
        <v>163</v>
      </c>
      <c r="B57" s="90">
        <v>53.099999999999994</v>
      </c>
      <c r="C57" s="61">
        <v>69.14</v>
      </c>
      <c r="D57" s="61">
        <v>38.160000000000004</v>
      </c>
      <c r="E57" s="61">
        <v>32.92</v>
      </c>
      <c r="F57" s="61">
        <v>66.61</v>
      </c>
      <c r="G57" s="61">
        <v>43.290000000000006</v>
      </c>
      <c r="H57" s="61">
        <v>131.03</v>
      </c>
      <c r="I57" s="61">
        <v>4.26</v>
      </c>
      <c r="J57" s="61">
        <v>57.89</v>
      </c>
      <c r="K57" s="61">
        <v>202.5</v>
      </c>
      <c r="L57" s="82">
        <v>237.58</v>
      </c>
      <c r="M57" s="42">
        <f t="shared" si="23"/>
        <v>0.17323456790123462</v>
      </c>
      <c r="O57" s="361">
        <f t="shared" si="24"/>
        <v>3.952992590335E-4</v>
      </c>
      <c r="P57" s="362">
        <f t="shared" si="25"/>
        <v>3.0058473416998512E-4</v>
      </c>
      <c r="Q57" s="362">
        <f t="shared" si="26"/>
        <v>1.0193419762458587E-3</v>
      </c>
      <c r="R57" s="363">
        <f t="shared" si="27"/>
        <v>1.0824433860877551E-3</v>
      </c>
      <c r="T57" s="97">
        <v>15.91</v>
      </c>
      <c r="U57" s="61">
        <v>19.285</v>
      </c>
      <c r="V57" s="61">
        <v>9.2740000000000009</v>
      </c>
      <c r="W57" s="61">
        <v>9.6329999999999991</v>
      </c>
      <c r="X57" s="61">
        <v>17.929000000000002</v>
      </c>
      <c r="Y57" s="61">
        <v>12.190999999999999</v>
      </c>
      <c r="Z57" s="61">
        <v>28.972000000000001</v>
      </c>
      <c r="AA57" s="61">
        <v>1.5130000000000001</v>
      </c>
      <c r="AB57" s="61">
        <v>15</v>
      </c>
      <c r="AC57" s="61">
        <v>48.405000000000001</v>
      </c>
      <c r="AD57" s="82">
        <v>49.55</v>
      </c>
      <c r="AE57" s="42">
        <f t="shared" si="21"/>
        <v>2.3654581138312075E-2</v>
      </c>
      <c r="AG57" s="361">
        <f t="shared" si="28"/>
        <v>5.7741357695661815E-4</v>
      </c>
      <c r="AH57" s="362">
        <f t="shared" si="29"/>
        <v>3.6602470479106248E-4</v>
      </c>
      <c r="AI57" s="362">
        <f t="shared" si="30"/>
        <v>1.0125258261545554E-3</v>
      </c>
      <c r="AJ57" s="363">
        <f t="shared" si="31"/>
        <v>9.7327653693476414E-4</v>
      </c>
      <c r="AL57" s="102">
        <f t="shared" si="22"/>
        <v>2.9962335216572504</v>
      </c>
      <c r="AM57" s="74">
        <f t="shared" si="22"/>
        <v>2.7892681515765116</v>
      </c>
      <c r="AN57" s="74">
        <f t="shared" si="22"/>
        <v>2.4302935010482178</v>
      </c>
      <c r="AO57" s="74">
        <f t="shared" si="22"/>
        <v>2.926184690157958</v>
      </c>
      <c r="AP57" s="74">
        <f t="shared" si="22"/>
        <v>2.6916378922083775</v>
      </c>
      <c r="AQ57" s="74">
        <f t="shared" si="22"/>
        <v>2.8161238161238158</v>
      </c>
      <c r="AR57" s="74">
        <f t="shared" si="22"/>
        <v>2.2110966954132643</v>
      </c>
      <c r="AS57" s="74">
        <f t="shared" si="22"/>
        <v>3.5516431924882634</v>
      </c>
      <c r="AT57" s="74">
        <f t="shared" si="22"/>
        <v>2.5911210917256868</v>
      </c>
      <c r="AU57" s="74">
        <f t="shared" si="22"/>
        <v>2.3903703703703707</v>
      </c>
      <c r="AV57" s="103">
        <f t="shared" si="22"/>
        <v>2.085613267110026</v>
      </c>
      <c r="AW57" s="42">
        <f t="shared" si="32"/>
        <v>-0.12749367505468398</v>
      </c>
    </row>
    <row r="58" spans="1:49" ht="20.100000000000001" customHeight="1">
      <c r="A58" s="88" t="s">
        <v>180</v>
      </c>
      <c r="B58" s="90">
        <v>44.54</v>
      </c>
      <c r="C58" s="61">
        <v>8.99</v>
      </c>
      <c r="D58" s="61">
        <v>26.55</v>
      </c>
      <c r="E58" s="61">
        <v>16.47</v>
      </c>
      <c r="F58" s="61">
        <v>37.049999999999997</v>
      </c>
      <c r="G58" s="61">
        <v>79.03</v>
      </c>
      <c r="H58" s="61">
        <v>357.76</v>
      </c>
      <c r="I58" s="61">
        <v>45.38</v>
      </c>
      <c r="J58" s="61">
        <v>29.020000000000003</v>
      </c>
      <c r="K58" s="61">
        <v>75.55</v>
      </c>
      <c r="L58" s="82">
        <v>137.62</v>
      </c>
      <c r="M58" s="42">
        <f t="shared" si="23"/>
        <v>0.82157511581733966</v>
      </c>
      <c r="O58" s="361">
        <f t="shared" si="24"/>
        <v>3.3157493403676255E-4</v>
      </c>
      <c r="P58" s="362">
        <f t="shared" si="25"/>
        <v>5.4874593535352088E-4</v>
      </c>
      <c r="Q58" s="362">
        <f t="shared" si="26"/>
        <v>3.8030264842160309E-4</v>
      </c>
      <c r="R58" s="363">
        <f t="shared" si="27"/>
        <v>6.2701346406851099E-4</v>
      </c>
      <c r="T58" s="97">
        <v>7.7460000000000004</v>
      </c>
      <c r="U58" s="61">
        <v>3.22</v>
      </c>
      <c r="V58" s="61">
        <v>7.9489999999999998</v>
      </c>
      <c r="W58" s="61">
        <v>6.7519999999999998</v>
      </c>
      <c r="X58" s="61">
        <v>10.532999999999999</v>
      </c>
      <c r="Y58" s="61">
        <v>26.975999999999999</v>
      </c>
      <c r="Z58" s="61">
        <v>81.963999999999999</v>
      </c>
      <c r="AA58" s="61">
        <v>9.8810000000000002</v>
      </c>
      <c r="AB58" s="61">
        <v>9.7949999999999999</v>
      </c>
      <c r="AC58" s="61">
        <v>20.036000000000001</v>
      </c>
      <c r="AD58" s="82">
        <v>33.034999999999997</v>
      </c>
      <c r="AE58" s="42">
        <f t="shared" si="21"/>
        <v>0.64878219205430199</v>
      </c>
      <c r="AG58" s="361">
        <f t="shared" si="28"/>
        <v>2.811216572662454E-4</v>
      </c>
      <c r="AH58" s="362">
        <f t="shared" si="29"/>
        <v>8.0993211684387677E-4</v>
      </c>
      <c r="AI58" s="362">
        <f t="shared" si="30"/>
        <v>4.1910892372343088E-4</v>
      </c>
      <c r="AJ58" s="363">
        <f t="shared" si="31"/>
        <v>6.4888376180908028E-4</v>
      </c>
      <c r="AL58" s="102">
        <f t="shared" si="22"/>
        <v>1.7391109115401888</v>
      </c>
      <c r="AM58" s="74">
        <f t="shared" si="22"/>
        <v>3.5817575083426028</v>
      </c>
      <c r="AN58" s="74">
        <f t="shared" si="22"/>
        <v>2.9939736346516006</v>
      </c>
      <c r="AO58" s="74">
        <f t="shared" si="22"/>
        <v>4.0995749848208867</v>
      </c>
      <c r="AP58" s="74">
        <f t="shared" si="22"/>
        <v>2.8429149797570852</v>
      </c>
      <c r="AQ58" s="74">
        <f t="shared" si="22"/>
        <v>3.4133873212704033</v>
      </c>
      <c r="AR58" s="74">
        <f t="shared" si="22"/>
        <v>2.2910330948121644</v>
      </c>
      <c r="AS58" s="74">
        <f t="shared" si="22"/>
        <v>2.1773909211106215</v>
      </c>
      <c r="AT58" s="74">
        <f t="shared" si="22"/>
        <v>3.3752584424534797</v>
      </c>
      <c r="AU58" s="74">
        <f t="shared" si="22"/>
        <v>2.6520185307743223</v>
      </c>
      <c r="AV58" s="103">
        <f t="shared" si="22"/>
        <v>2.4004505159133842</v>
      </c>
      <c r="AW58" s="42">
        <f t="shared" si="32"/>
        <v>-9.4859071285405591E-2</v>
      </c>
    </row>
    <row r="59" spans="1:49" ht="20.100000000000001" customHeight="1">
      <c r="A59" s="88" t="s">
        <v>181</v>
      </c>
      <c r="B59" s="90"/>
      <c r="C59" s="61">
        <v>24.06</v>
      </c>
      <c r="D59" s="61">
        <v>15.98</v>
      </c>
      <c r="E59" s="61">
        <v>14.63</v>
      </c>
      <c r="F59" s="61">
        <v>10.119999999999999</v>
      </c>
      <c r="G59" s="61">
        <v>9</v>
      </c>
      <c r="H59" s="61">
        <v>18.93</v>
      </c>
      <c r="I59" s="61">
        <v>17.32</v>
      </c>
      <c r="J59" s="61">
        <v>336</v>
      </c>
      <c r="K59" s="61">
        <v>7.38</v>
      </c>
      <c r="L59" s="82">
        <v>70.97</v>
      </c>
      <c r="M59" s="42">
        <f t="shared" si="23"/>
        <v>8.6165311653116525</v>
      </c>
      <c r="O59" s="361">
        <f t="shared" si="24"/>
        <v>0</v>
      </c>
      <c r="P59" s="362">
        <f t="shared" si="25"/>
        <v>6.2491628725568619E-5</v>
      </c>
      <c r="Q59" s="362">
        <f t="shared" si="26"/>
        <v>3.7149352023182407E-5</v>
      </c>
      <c r="R59" s="363">
        <f t="shared" si="27"/>
        <v>3.2334795483899306E-4</v>
      </c>
      <c r="T59" s="97"/>
      <c r="U59" s="61">
        <v>5.8540000000000001</v>
      </c>
      <c r="V59" s="61">
        <v>4.9359999999999999</v>
      </c>
      <c r="W59" s="61">
        <v>4.4219999999999997</v>
      </c>
      <c r="X59" s="61">
        <v>3.302</v>
      </c>
      <c r="Y59" s="61">
        <v>2.8159999999999998</v>
      </c>
      <c r="Z59" s="61">
        <v>6.109</v>
      </c>
      <c r="AA59" s="61">
        <v>5.96</v>
      </c>
      <c r="AB59" s="61">
        <v>105.05500000000001</v>
      </c>
      <c r="AC59" s="61">
        <v>4.367</v>
      </c>
      <c r="AD59" s="82">
        <v>24.770999999999997</v>
      </c>
      <c r="AE59" s="42">
        <f t="shared" si="21"/>
        <v>4.6723150904511099</v>
      </c>
      <c r="AG59" s="361">
        <f t="shared" si="28"/>
        <v>0</v>
      </c>
      <c r="AH59" s="362">
        <f t="shared" si="29"/>
        <v>8.4548073881685821E-5</v>
      </c>
      <c r="AI59" s="362">
        <f t="shared" si="30"/>
        <v>9.134800708226306E-5</v>
      </c>
      <c r="AJ59" s="363">
        <f t="shared" si="31"/>
        <v>4.8655969922121171E-4</v>
      </c>
      <c r="AL59" s="102"/>
      <c r="AM59" s="74">
        <f t="shared" si="22"/>
        <v>2.43308395677473</v>
      </c>
      <c r="AN59" s="74">
        <f t="shared" si="22"/>
        <v>3.0888610763454318</v>
      </c>
      <c r="AO59" s="74">
        <f t="shared" si="22"/>
        <v>3.0225563909774431</v>
      </c>
      <c r="AP59" s="74">
        <f t="shared" si="22"/>
        <v>3.2628458498023716</v>
      </c>
      <c r="AQ59" s="74">
        <f t="shared" si="22"/>
        <v>3.1288888888888886</v>
      </c>
      <c r="AR59" s="74">
        <f t="shared" si="22"/>
        <v>3.2271526677231908</v>
      </c>
      <c r="AS59" s="74">
        <f t="shared" si="22"/>
        <v>3.4411085450346417</v>
      </c>
      <c r="AT59" s="74">
        <f t="shared" si="22"/>
        <v>3.1266369047619049</v>
      </c>
      <c r="AU59" s="74">
        <f t="shared" si="22"/>
        <v>5.9173441734417338</v>
      </c>
      <c r="AV59" s="103">
        <f t="shared" si="22"/>
        <v>3.4903480343807241</v>
      </c>
      <c r="AW59" s="42">
        <f t="shared" si="32"/>
        <v>-0.41014956506229111</v>
      </c>
    </row>
    <row r="60" spans="1:49" ht="20.100000000000001" customHeight="1">
      <c r="A60" s="88" t="s">
        <v>164</v>
      </c>
      <c r="B60" s="90">
        <v>99.48</v>
      </c>
      <c r="C60" s="61">
        <v>633.75</v>
      </c>
      <c r="D60" s="61">
        <v>93.6</v>
      </c>
      <c r="E60" s="61">
        <v>58.870000000000005</v>
      </c>
      <c r="F60" s="61">
        <v>97.56</v>
      </c>
      <c r="G60" s="61">
        <v>62.239999999999995</v>
      </c>
      <c r="H60" s="61">
        <v>54.679999999999993</v>
      </c>
      <c r="I60" s="61">
        <v>40.909999999999997</v>
      </c>
      <c r="J60" s="61">
        <v>26.95</v>
      </c>
      <c r="K60" s="61">
        <v>34.120000000000005</v>
      </c>
      <c r="L60" s="82">
        <v>31.03</v>
      </c>
      <c r="M60" s="42">
        <f t="shared" si="23"/>
        <v>-9.056271981242682E-2</v>
      </c>
      <c r="O60" s="361">
        <f t="shared" si="24"/>
        <v>7.4057194517236505E-4</v>
      </c>
      <c r="P60" s="362">
        <f t="shared" si="25"/>
        <v>4.3216433020882119E-4</v>
      </c>
      <c r="Q60" s="362">
        <f t="shared" si="26"/>
        <v>1.7175283076300595E-4</v>
      </c>
      <c r="R60" s="363">
        <f t="shared" si="27"/>
        <v>1.4137645538472531E-4</v>
      </c>
      <c r="T60" s="97">
        <v>21.630000000000003</v>
      </c>
      <c r="U60" s="61">
        <v>169.66</v>
      </c>
      <c r="V60" s="61">
        <v>17.696000000000002</v>
      </c>
      <c r="W60" s="61">
        <v>11.421000000000001</v>
      </c>
      <c r="X60" s="61">
        <v>16.913</v>
      </c>
      <c r="Y60" s="61">
        <v>11.923999999999999</v>
      </c>
      <c r="Z60" s="61">
        <v>9.9979999999999993</v>
      </c>
      <c r="AA60" s="61">
        <v>9.69</v>
      </c>
      <c r="AB60" s="61">
        <v>13.156000000000001</v>
      </c>
      <c r="AC60" s="61">
        <v>9.0820000000000007</v>
      </c>
      <c r="AD60" s="82">
        <v>9.23</v>
      </c>
      <c r="AE60" s="42">
        <f t="shared" si="21"/>
        <v>1.6295970050649602E-2</v>
      </c>
      <c r="AG60" s="361">
        <f t="shared" si="28"/>
        <v>7.8500664170783486E-4</v>
      </c>
      <c r="AH60" s="362">
        <f t="shared" si="29"/>
        <v>3.5800825034276344E-4</v>
      </c>
      <c r="AI60" s="362">
        <f t="shared" si="30"/>
        <v>1.8997540653105407E-4</v>
      </c>
      <c r="AJ60" s="363">
        <f t="shared" si="31"/>
        <v>1.8129853553799946E-4</v>
      </c>
      <c r="AL60" s="102">
        <f t="shared" si="22"/>
        <v>2.1743063932448736</v>
      </c>
      <c r="AM60" s="74">
        <f t="shared" si="22"/>
        <v>2.6770808678500986</v>
      </c>
      <c r="AN60" s="74">
        <f t="shared" si="22"/>
        <v>1.890598290598291</v>
      </c>
      <c r="AO60" s="74">
        <f t="shared" si="22"/>
        <v>1.9400373704773231</v>
      </c>
      <c r="AP60" s="74">
        <f t="shared" si="22"/>
        <v>1.7335998359983602</v>
      </c>
      <c r="AQ60" s="74">
        <f t="shared" si="22"/>
        <v>1.9158097686375322</v>
      </c>
      <c r="AR60" s="74">
        <f t="shared" si="22"/>
        <v>1.8284564740307243</v>
      </c>
      <c r="AS60" s="74">
        <f t="shared" si="22"/>
        <v>2.3686140307993155</v>
      </c>
      <c r="AT60" s="74">
        <f t="shared" si="22"/>
        <v>4.8816326530612244</v>
      </c>
      <c r="AU60" s="74">
        <f t="shared" si="22"/>
        <v>2.6617819460726846</v>
      </c>
      <c r="AV60" s="103">
        <f t="shared" si="22"/>
        <v>2.9745407669996777</v>
      </c>
      <c r="AW60" s="42">
        <f t="shared" si="32"/>
        <v>0.11749979046497475</v>
      </c>
    </row>
    <row r="61" spans="1:49" ht="20.100000000000001" customHeight="1">
      <c r="A61" s="88" t="s">
        <v>183</v>
      </c>
      <c r="B61" s="90"/>
      <c r="C61" s="61"/>
      <c r="D61" s="61"/>
      <c r="E61" s="61"/>
      <c r="F61" s="61">
        <v>12.15</v>
      </c>
      <c r="G61" s="61">
        <v>5.85</v>
      </c>
      <c r="H61" s="61">
        <v>42.61</v>
      </c>
      <c r="I61" s="61">
        <v>13.19</v>
      </c>
      <c r="J61" s="61">
        <v>48.79</v>
      </c>
      <c r="K61" s="61">
        <v>14.86</v>
      </c>
      <c r="L61" s="82">
        <v>26.130000000000003</v>
      </c>
      <c r="M61" s="42">
        <f t="shared" si="23"/>
        <v>0.75841184387617788</v>
      </c>
      <c r="O61" s="361">
        <f t="shared" si="24"/>
        <v>0</v>
      </c>
      <c r="P61" s="362">
        <f t="shared" si="25"/>
        <v>4.0619558671619598E-5</v>
      </c>
      <c r="Q61" s="362">
        <f t="shared" si="26"/>
        <v>7.4802082800066465E-5</v>
      </c>
      <c r="R61" s="363">
        <f t="shared" si="27"/>
        <v>1.1905145920731139E-4</v>
      </c>
      <c r="T61" s="97"/>
      <c r="U61" s="61"/>
      <c r="V61" s="61"/>
      <c r="W61" s="61"/>
      <c r="X61" s="61">
        <v>3.3479999999999999</v>
      </c>
      <c r="Y61" s="61">
        <v>1.444</v>
      </c>
      <c r="Z61" s="61">
        <v>7.782</v>
      </c>
      <c r="AA61" s="61">
        <v>4.0439999999999996</v>
      </c>
      <c r="AB61" s="61">
        <v>9.4710000000000001</v>
      </c>
      <c r="AC61" s="61">
        <v>4.2210000000000001</v>
      </c>
      <c r="AD61" s="82">
        <v>6.4539999999999997</v>
      </c>
      <c r="AE61" s="42">
        <f t="shared" si="21"/>
        <v>0.52902155887230506</v>
      </c>
      <c r="AG61" s="361">
        <f t="shared" si="28"/>
        <v>0</v>
      </c>
      <c r="AH61" s="362">
        <f t="shared" si="29"/>
        <v>4.3354907203534922E-5</v>
      </c>
      <c r="AI61" s="362">
        <f t="shared" si="30"/>
        <v>8.8294009135386395E-5</v>
      </c>
      <c r="AJ61" s="363">
        <f t="shared" si="31"/>
        <v>1.2677147869580155E-4</v>
      </c>
      <c r="AL61" s="102"/>
      <c r="AM61" s="74"/>
      <c r="AN61" s="74"/>
      <c r="AO61" s="74"/>
      <c r="AP61" s="74">
        <f t="shared" si="22"/>
        <v>2.7555555555555555</v>
      </c>
      <c r="AQ61" s="74">
        <f t="shared" si="22"/>
        <v>2.4683760683760685</v>
      </c>
      <c r="AR61" s="74">
        <f t="shared" si="22"/>
        <v>1.826331846984276</v>
      </c>
      <c r="AS61" s="74">
        <f t="shared" si="22"/>
        <v>3.0659590598938586</v>
      </c>
      <c r="AT61" s="74">
        <f t="shared" si="22"/>
        <v>1.9411764705882353</v>
      </c>
      <c r="AU61" s="74">
        <f t="shared" si="22"/>
        <v>2.8405114401076719</v>
      </c>
      <c r="AV61" s="103">
        <f t="shared" si="22"/>
        <v>2.4699579027937233</v>
      </c>
      <c r="AW61" s="42">
        <f t="shared" si="32"/>
        <v>-0.13045310505769428</v>
      </c>
    </row>
    <row r="62" spans="1:49" ht="20.100000000000001" customHeight="1">
      <c r="A62" s="88" t="s">
        <v>165</v>
      </c>
      <c r="B62" s="90">
        <v>103.77999999999999</v>
      </c>
      <c r="C62" s="61">
        <v>121.67</v>
      </c>
      <c r="D62" s="61">
        <v>80.539999999999992</v>
      </c>
      <c r="E62" s="61">
        <v>13.64</v>
      </c>
      <c r="F62" s="61"/>
      <c r="G62" s="61">
        <v>17.260000000000002</v>
      </c>
      <c r="H62" s="61">
        <v>91.62</v>
      </c>
      <c r="I62" s="61">
        <v>3.3899999999999997</v>
      </c>
      <c r="J62" s="61">
        <v>42.790000000000006</v>
      </c>
      <c r="K62" s="61">
        <v>2.63</v>
      </c>
      <c r="L62" s="82">
        <v>10.6</v>
      </c>
      <c r="M62" s="42">
        <f t="shared" si="23"/>
        <v>3.0304182509505702</v>
      </c>
      <c r="O62" s="361">
        <f t="shared" si="24"/>
        <v>7.7258299628053914E-4</v>
      </c>
      <c r="P62" s="362">
        <f t="shared" si="25"/>
        <v>1.1984505686703494E-4</v>
      </c>
      <c r="Q62" s="362">
        <f t="shared" si="26"/>
        <v>1.3238861222353622E-5</v>
      </c>
      <c r="R62" s="363">
        <f t="shared" si="27"/>
        <v>4.8294889689915831E-5</v>
      </c>
      <c r="T62" s="97">
        <v>20.318000000000001</v>
      </c>
      <c r="U62" s="61">
        <v>20.887</v>
      </c>
      <c r="V62" s="61">
        <v>14.288</v>
      </c>
      <c r="W62" s="61">
        <v>3.113</v>
      </c>
      <c r="X62" s="61"/>
      <c r="Y62" s="61">
        <v>7.6310000000000002</v>
      </c>
      <c r="Z62" s="61">
        <v>11.045999999999999</v>
      </c>
      <c r="AA62" s="61">
        <v>1.8220000000000001</v>
      </c>
      <c r="AB62" s="61">
        <v>12.802999999999999</v>
      </c>
      <c r="AC62" s="61">
        <v>1.7790000000000001</v>
      </c>
      <c r="AD62" s="82">
        <v>4.7869999999999999</v>
      </c>
      <c r="AE62" s="42">
        <f t="shared" si="21"/>
        <v>1.6908375491849352</v>
      </c>
      <c r="AG62" s="361">
        <f t="shared" si="28"/>
        <v>7.3739088979287045E-4</v>
      </c>
      <c r="AH62" s="362">
        <f t="shared" si="29"/>
        <v>2.2911447151674168E-4</v>
      </c>
      <c r="AI62" s="362">
        <f t="shared" si="30"/>
        <v>3.7212755804750629E-5</v>
      </c>
      <c r="AJ62" s="363">
        <f t="shared" si="31"/>
        <v>9.4027745354323224E-5</v>
      </c>
      <c r="AL62" s="102">
        <f t="shared" si="22"/>
        <v>1.9577953362883025</v>
      </c>
      <c r="AM62" s="74">
        <f t="shared" si="22"/>
        <v>1.7166926933508673</v>
      </c>
      <c r="AN62" s="74">
        <f t="shared" ref="AN62:AV66" si="33">(V62/D62)*10</f>
        <v>1.7740253290290542</v>
      </c>
      <c r="AO62" s="74">
        <f t="shared" si="33"/>
        <v>2.282258064516129</v>
      </c>
      <c r="AP62" s="74"/>
      <c r="AQ62" s="74">
        <f t="shared" si="33"/>
        <v>4.4212050984936271</v>
      </c>
      <c r="AR62" s="74">
        <f t="shared" si="33"/>
        <v>1.2056319580877537</v>
      </c>
      <c r="AS62" s="74">
        <f t="shared" si="33"/>
        <v>5.3746312684365796</v>
      </c>
      <c r="AT62" s="74">
        <f t="shared" si="33"/>
        <v>2.9920542182752974</v>
      </c>
      <c r="AU62" s="74">
        <f t="shared" si="33"/>
        <v>6.7642585551330807</v>
      </c>
      <c r="AV62" s="103">
        <f t="shared" si="33"/>
        <v>4.5160377358490571</v>
      </c>
      <c r="AW62" s="42">
        <f t="shared" si="32"/>
        <v>-0.33236766468336038</v>
      </c>
    </row>
    <row r="63" spans="1:49" ht="20.100000000000001" customHeight="1">
      <c r="A63" s="88" t="s">
        <v>162</v>
      </c>
      <c r="B63" s="90"/>
      <c r="C63" s="61"/>
      <c r="D63" s="61"/>
      <c r="E63" s="61"/>
      <c r="F63" s="61"/>
      <c r="G63" s="61"/>
      <c r="H63" s="61">
        <v>42.82</v>
      </c>
      <c r="I63" s="61">
        <v>2.4</v>
      </c>
      <c r="J63" s="61">
        <v>2.52</v>
      </c>
      <c r="K63" s="61">
        <v>4.2399999999999993</v>
      </c>
      <c r="L63" s="82">
        <v>8.24</v>
      </c>
      <c r="M63" s="42">
        <f t="shared" si="23"/>
        <v>0.94339622641509469</v>
      </c>
      <c r="O63" s="361">
        <f t="shared" si="24"/>
        <v>0</v>
      </c>
      <c r="P63" s="362">
        <f t="shared" si="25"/>
        <v>0</v>
      </c>
      <c r="Q63" s="362">
        <f t="shared" si="26"/>
        <v>2.1343259156950323E-5</v>
      </c>
      <c r="R63" s="363">
        <f t="shared" si="27"/>
        <v>3.7542442551406268E-5</v>
      </c>
      <c r="T63" s="97"/>
      <c r="U63" s="61"/>
      <c r="V63" s="61"/>
      <c r="W63" s="61"/>
      <c r="X63" s="61"/>
      <c r="Y63" s="61"/>
      <c r="Z63" s="61">
        <v>11.336</v>
      </c>
      <c r="AA63" s="61">
        <v>0.48699999999999999</v>
      </c>
      <c r="AB63" s="61">
        <v>0.91300000000000003</v>
      </c>
      <c r="AC63" s="61">
        <v>1.6890000000000001</v>
      </c>
      <c r="AD63" s="82">
        <v>3.4950000000000001</v>
      </c>
      <c r="AE63" s="42">
        <f t="shared" si="21"/>
        <v>1.0692717584369449</v>
      </c>
      <c r="AG63" s="361">
        <f t="shared" si="28"/>
        <v>0</v>
      </c>
      <c r="AH63" s="362">
        <f t="shared" si="29"/>
        <v>0</v>
      </c>
      <c r="AI63" s="362">
        <f t="shared" si="30"/>
        <v>3.5330154330648571E-5</v>
      </c>
      <c r="AJ63" s="363">
        <f t="shared" si="31"/>
        <v>6.8649878841311817E-5</v>
      </c>
      <c r="AL63" s="102"/>
      <c r="AM63" s="74"/>
      <c r="AN63" s="74"/>
      <c r="AO63" s="74"/>
      <c r="AP63" s="74"/>
      <c r="AQ63" s="74"/>
      <c r="AR63" s="74">
        <f t="shared" si="33"/>
        <v>2.647361046240075</v>
      </c>
      <c r="AS63" s="74">
        <f t="shared" si="33"/>
        <v>2.0291666666666668</v>
      </c>
      <c r="AT63" s="74">
        <f t="shared" si="33"/>
        <v>3.623015873015873</v>
      </c>
      <c r="AU63" s="74">
        <f t="shared" si="33"/>
        <v>3.9834905660377369</v>
      </c>
      <c r="AV63" s="103">
        <f t="shared" si="33"/>
        <v>4.241504854368932</v>
      </c>
      <c r="AW63" s="42">
        <f t="shared" si="32"/>
        <v>6.4770904826777206E-2</v>
      </c>
    </row>
    <row r="64" spans="1:49" ht="20.100000000000001" customHeight="1">
      <c r="A64" s="88" t="s">
        <v>186</v>
      </c>
      <c r="B64" s="90">
        <v>189.55</v>
      </c>
      <c r="C64" s="61">
        <v>12.16</v>
      </c>
      <c r="D64" s="61">
        <v>58.77</v>
      </c>
      <c r="E64" s="61">
        <v>98.27</v>
      </c>
      <c r="F64" s="61">
        <v>11.24</v>
      </c>
      <c r="G64" s="61">
        <v>22.5</v>
      </c>
      <c r="H64" s="61">
        <v>22.5</v>
      </c>
      <c r="I64" s="61"/>
      <c r="J64" s="61">
        <v>19.23</v>
      </c>
      <c r="K64" s="61"/>
      <c r="L64" s="82">
        <v>0.67999999999999994</v>
      </c>
      <c r="M64" s="42"/>
      <c r="O64" s="361">
        <f t="shared" si="24"/>
        <v>1.4110917994312607E-3</v>
      </c>
      <c r="P64" s="362">
        <f t="shared" si="25"/>
        <v>1.5622907181392156E-4</v>
      </c>
      <c r="Q64" s="362">
        <f t="shared" si="26"/>
        <v>0</v>
      </c>
      <c r="R64" s="363">
        <f t="shared" si="27"/>
        <v>3.098162734824789E-6</v>
      </c>
      <c r="T64" s="97">
        <v>40.662999999999997</v>
      </c>
      <c r="U64" s="61">
        <v>3.63</v>
      </c>
      <c r="V64" s="61">
        <v>12.648</v>
      </c>
      <c r="W64" s="61">
        <v>23.23</v>
      </c>
      <c r="X64" s="61">
        <v>1.974</v>
      </c>
      <c r="Y64" s="61">
        <v>3.95</v>
      </c>
      <c r="Z64" s="61">
        <v>3.95</v>
      </c>
      <c r="AA64" s="61"/>
      <c r="AB64" s="61">
        <v>3.306</v>
      </c>
      <c r="AC64" s="61"/>
      <c r="AD64" s="82">
        <v>0.92500000000000004</v>
      </c>
      <c r="AE64" s="42"/>
      <c r="AG64" s="361">
        <f t="shared" si="28"/>
        <v>1.4757616769193566E-3</v>
      </c>
      <c r="AH64" s="362">
        <f t="shared" si="29"/>
        <v>1.1859548715648404E-4</v>
      </c>
      <c r="AI64" s="362">
        <f t="shared" si="30"/>
        <v>0</v>
      </c>
      <c r="AJ64" s="363">
        <f t="shared" si="31"/>
        <v>1.8169138176885104E-5</v>
      </c>
      <c r="AL64" s="102">
        <f t="shared" ref="AL64:AM66" si="34">(T64/B64)*10</f>
        <v>2.1452387232920072</v>
      </c>
      <c r="AM64" s="74">
        <f t="shared" si="34"/>
        <v>2.9851973684210527</v>
      </c>
      <c r="AN64" s="74">
        <f t="shared" si="33"/>
        <v>2.15211842776927</v>
      </c>
      <c r="AO64" s="74">
        <f t="shared" si="33"/>
        <v>2.3638953902513484</v>
      </c>
      <c r="AP64" s="74">
        <f t="shared" si="33"/>
        <v>1.7562277580071173</v>
      </c>
      <c r="AQ64" s="74">
        <f t="shared" si="33"/>
        <v>1.7555555555555558</v>
      </c>
      <c r="AR64" s="74">
        <f t="shared" si="33"/>
        <v>1.7555555555555558</v>
      </c>
      <c r="AS64" s="74"/>
      <c r="AT64" s="74">
        <f t="shared" si="33"/>
        <v>1.719188767550702</v>
      </c>
      <c r="AU64" s="74"/>
      <c r="AV64" s="103">
        <f t="shared" si="33"/>
        <v>13.602941176470591</v>
      </c>
      <c r="AW64" s="42" t="e">
        <f t="shared" si="32"/>
        <v>#DIV/0!</v>
      </c>
    </row>
    <row r="65" spans="1:49" ht="20.100000000000001" customHeight="1" thickBot="1">
      <c r="A65" s="47" t="s">
        <v>33</v>
      </c>
      <c r="B65" s="91">
        <f>B66-SUM(B39:B64)</f>
        <v>22103.659999999989</v>
      </c>
      <c r="C65" s="92">
        <f t="shared" ref="C65:L65" si="35">C66-SUM(C39:C64)</f>
        <v>25801.730000000025</v>
      </c>
      <c r="D65" s="92">
        <f t="shared" si="35"/>
        <v>29571.329999999987</v>
      </c>
      <c r="E65" s="92">
        <f t="shared" si="35"/>
        <v>21226.869999999981</v>
      </c>
      <c r="F65" s="92">
        <f t="shared" si="35"/>
        <v>26242.22</v>
      </c>
      <c r="G65" s="92">
        <f t="shared" si="35"/>
        <v>22790.320000000036</v>
      </c>
      <c r="H65" s="92">
        <f t="shared" si="35"/>
        <v>27929.030000000028</v>
      </c>
      <c r="I65" s="92">
        <f t="shared" si="35"/>
        <v>30352.320000000036</v>
      </c>
      <c r="J65" s="92">
        <f t="shared" si="35"/>
        <v>31406.659999999974</v>
      </c>
      <c r="K65" s="92">
        <f t="shared" si="35"/>
        <v>34224.430000000022</v>
      </c>
      <c r="L65" s="93">
        <f t="shared" si="35"/>
        <v>0.63999999998486601</v>
      </c>
      <c r="M65" s="42">
        <f t="shared" si="23"/>
        <v>-0.99998129990769791</v>
      </c>
      <c r="O65" s="361">
        <f t="shared" si="24"/>
        <v>0.16454916045062917</v>
      </c>
      <c r="P65" s="370">
        <f t="shared" si="25"/>
        <v>0.15824491288632259</v>
      </c>
      <c r="Q65" s="370">
        <f t="shared" si="26"/>
        <v>0.17227850919549667</v>
      </c>
      <c r="R65" s="363">
        <f t="shared" si="27"/>
        <v>2.9159178680014373E-6</v>
      </c>
      <c r="T65" s="98">
        <f>T66-SUM(T39:T64)</f>
        <v>4545.0889999999963</v>
      </c>
      <c r="U65" s="92">
        <f t="shared" ref="U65:AD65" si="36">U66-SUM(U39:U64)</f>
        <v>5812.0999999999913</v>
      </c>
      <c r="V65" s="92">
        <f t="shared" si="36"/>
        <v>6170.5269999999909</v>
      </c>
      <c r="W65" s="92">
        <f t="shared" si="36"/>
        <v>4948.6360000000022</v>
      </c>
      <c r="X65" s="92">
        <f t="shared" si="36"/>
        <v>6044.7970000000023</v>
      </c>
      <c r="Y65" s="92">
        <f t="shared" si="36"/>
        <v>5390.1400000000031</v>
      </c>
      <c r="Z65" s="92">
        <f t="shared" si="36"/>
        <v>6630.3460000000014</v>
      </c>
      <c r="AA65" s="92">
        <f t="shared" si="36"/>
        <v>7346.0529999999999</v>
      </c>
      <c r="AB65" s="92">
        <f t="shared" si="36"/>
        <v>7576.6050000000105</v>
      </c>
      <c r="AC65" s="92">
        <f t="shared" si="36"/>
        <v>8362.5030000000042</v>
      </c>
      <c r="AD65" s="93">
        <f t="shared" si="36"/>
        <v>0.33699999999225838</v>
      </c>
      <c r="AE65" s="42">
        <f t="shared" si="21"/>
        <v>-0.99995970106079579</v>
      </c>
      <c r="AG65" s="361">
        <f t="shared" si="28"/>
        <v>0.16495261452395832</v>
      </c>
      <c r="AH65" s="370">
        <f t="shared" si="29"/>
        <v>0.16183450104851929</v>
      </c>
      <c r="AI65" s="370">
        <f t="shared" si="30"/>
        <v>0.17492511638869851</v>
      </c>
      <c r="AJ65" s="363">
        <f t="shared" si="31"/>
        <v>6.619458989696888E-6</v>
      </c>
      <c r="AL65" s="104">
        <f t="shared" si="34"/>
        <v>2.0562608183441107</v>
      </c>
      <c r="AM65" s="76">
        <f t="shared" si="34"/>
        <v>2.2526008914906037</v>
      </c>
      <c r="AN65" s="76">
        <f t="shared" si="33"/>
        <v>2.0866585980407355</v>
      </c>
      <c r="AO65" s="76">
        <f t="shared" si="33"/>
        <v>2.3313074419356252</v>
      </c>
      <c r="AP65" s="76">
        <f t="shared" si="33"/>
        <v>2.3034625119368721</v>
      </c>
      <c r="AQ65" s="76">
        <f t="shared" si="33"/>
        <v>2.3651006216674424</v>
      </c>
      <c r="AR65" s="76">
        <f t="shared" si="33"/>
        <v>2.3739979512356837</v>
      </c>
      <c r="AS65" s="76">
        <f t="shared" si="33"/>
        <v>2.4202607906084248</v>
      </c>
      <c r="AT65" s="76">
        <f t="shared" si="33"/>
        <v>2.4124198498025633</v>
      </c>
      <c r="AU65" s="76">
        <f t="shared" si="33"/>
        <v>2.4434309059347372</v>
      </c>
      <c r="AV65" s="105">
        <f t="shared" si="33"/>
        <v>5.2656250000035527</v>
      </c>
      <c r="AW65" s="42">
        <f t="shared" si="32"/>
        <v>1.1550128498473673</v>
      </c>
    </row>
    <row r="66" spans="1:49" s="6" customFormat="1" ht="26.25" customHeight="1" thickBot="1">
      <c r="A66" s="56" t="s">
        <v>34</v>
      </c>
      <c r="B66" s="84">
        <v>134328.60999999999</v>
      </c>
      <c r="C66" s="69">
        <v>151142.20000000001</v>
      </c>
      <c r="D66" s="69">
        <v>153639.69</v>
      </c>
      <c r="E66" s="69">
        <v>136367.81</v>
      </c>
      <c r="F66" s="69">
        <v>137578.81</v>
      </c>
      <c r="G66" s="69">
        <v>144019.29000000004</v>
      </c>
      <c r="H66" s="69">
        <v>166646.44000000003</v>
      </c>
      <c r="I66" s="69">
        <v>188224.05000000002</v>
      </c>
      <c r="J66" s="69">
        <v>177287.43000000002</v>
      </c>
      <c r="K66" s="69">
        <v>198657.56999999998</v>
      </c>
      <c r="L66" s="108">
        <v>219484.91999999998</v>
      </c>
      <c r="M66" s="158">
        <f t="shared" si="23"/>
        <v>0.10484045485908243</v>
      </c>
      <c r="N66"/>
      <c r="O66" s="355">
        <f>SUM(O39:O65)</f>
        <v>1</v>
      </c>
      <c r="P66" s="359">
        <f t="shared" ref="P66:R66" si="37">SUM(P39:P65)</f>
        <v>0.99999999999999978</v>
      </c>
      <c r="Q66" s="359">
        <f t="shared" si="37"/>
        <v>1.0000000000000002</v>
      </c>
      <c r="R66" s="356">
        <f t="shared" si="37"/>
        <v>1</v>
      </c>
      <c r="T66" s="99">
        <v>27553.906999999999</v>
      </c>
      <c r="U66" s="95">
        <v>31540.294999999995</v>
      </c>
      <c r="V66" s="95">
        <v>31868.925999999999</v>
      </c>
      <c r="W66" s="95">
        <v>30455.593000000004</v>
      </c>
      <c r="X66" s="95">
        <v>31104.848999999998</v>
      </c>
      <c r="Y66" s="95">
        <v>33306.495000000003</v>
      </c>
      <c r="Z66" s="95">
        <v>38991.529000000002</v>
      </c>
      <c r="AA66" s="95">
        <v>44953.88</v>
      </c>
      <c r="AB66" s="95">
        <v>42827.288</v>
      </c>
      <c r="AC66" s="95">
        <v>47806.188000000009</v>
      </c>
      <c r="AD66" s="96">
        <v>50910.505000000005</v>
      </c>
      <c r="AE66" s="140">
        <f t="shared" si="21"/>
        <v>6.4935464003111787E-2</v>
      </c>
      <c r="AF66"/>
      <c r="AG66" s="355">
        <f>SUM(AG39:AG65)</f>
        <v>0.99999999999999978</v>
      </c>
      <c r="AH66" s="359">
        <f t="shared" ref="AH66:AJ66" si="38">SUM(AH39:AH65)</f>
        <v>1</v>
      </c>
      <c r="AI66" s="359">
        <f t="shared" si="38"/>
        <v>1</v>
      </c>
      <c r="AJ66" s="356">
        <f t="shared" si="38"/>
        <v>0.99999999999999978</v>
      </c>
      <c r="AL66" s="72">
        <f t="shared" si="34"/>
        <v>2.051231453969486</v>
      </c>
      <c r="AM66" s="77">
        <f t="shared" si="34"/>
        <v>2.0867960768071385</v>
      </c>
      <c r="AN66" s="77">
        <f t="shared" si="33"/>
        <v>2.0742638832452736</v>
      </c>
      <c r="AO66" s="77">
        <f t="shared" si="33"/>
        <v>2.2333417981853638</v>
      </c>
      <c r="AP66" s="77">
        <f t="shared" si="33"/>
        <v>2.2608749850358496</v>
      </c>
      <c r="AQ66" s="77">
        <f t="shared" si="33"/>
        <v>2.3126412441000088</v>
      </c>
      <c r="AR66" s="77">
        <f t="shared" si="33"/>
        <v>2.3397756951783668</v>
      </c>
      <c r="AS66" s="77">
        <f t="shared" si="33"/>
        <v>2.3883175396555325</v>
      </c>
      <c r="AT66" s="77">
        <f t="shared" si="33"/>
        <v>2.4156979431649495</v>
      </c>
      <c r="AU66" s="77">
        <f>(AC66/K66)*10</f>
        <v>2.4064619334667197</v>
      </c>
      <c r="AV66" s="87">
        <f t="shared" si="33"/>
        <v>2.3195445500310456</v>
      </c>
      <c r="AW66" s="86">
        <f t="shared" si="32"/>
        <v>-3.6118328832429061E-2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134</v>
      </c>
      <c r="B72" s="89">
        <v>29205.530000000002</v>
      </c>
      <c r="C72" s="60">
        <v>35468.57</v>
      </c>
      <c r="D72" s="60">
        <v>35405.11</v>
      </c>
      <c r="E72" s="60">
        <v>33958.090000000004</v>
      </c>
      <c r="F72" s="60">
        <v>36177.259999999995</v>
      </c>
      <c r="G72" s="60">
        <v>37994.520000000004</v>
      </c>
      <c r="H72" s="60">
        <v>42022.79</v>
      </c>
      <c r="I72" s="60">
        <v>66381.990000000005</v>
      </c>
      <c r="J72" s="60">
        <v>72676.790000000008</v>
      </c>
      <c r="K72" s="60">
        <v>78708.099999999991</v>
      </c>
      <c r="L72" s="80">
        <v>102587.55</v>
      </c>
      <c r="M72" s="42">
        <f t="shared" ref="M72:M100" si="39">(L72-K72)/K72</f>
        <v>0.30339253520285731</v>
      </c>
      <c r="O72" s="361">
        <f>B72/$B$100</f>
        <v>0.14422977536959669</v>
      </c>
      <c r="P72" s="362">
        <f>G72/$G$100</f>
        <v>0.1424001331258489</v>
      </c>
      <c r="Q72" s="362">
        <f>K72/$K$100</f>
        <v>0.22464280617632779</v>
      </c>
      <c r="R72" s="363">
        <f>L72/$L$100</f>
        <v>0.23135466658175111</v>
      </c>
      <c r="T72" s="97">
        <v>7773.5060000000003</v>
      </c>
      <c r="U72" s="60">
        <v>9820.1260000000002</v>
      </c>
      <c r="V72" s="60">
        <v>9925.5860000000011</v>
      </c>
      <c r="W72" s="60">
        <v>9889.1880000000001</v>
      </c>
      <c r="X72" s="60">
        <v>10060.878000000001</v>
      </c>
      <c r="Y72" s="60">
        <v>10419.013999999999</v>
      </c>
      <c r="Z72" s="60">
        <v>9847.9329999999991</v>
      </c>
      <c r="AA72" s="60">
        <v>15649.966</v>
      </c>
      <c r="AB72" s="60">
        <v>18131.474999999999</v>
      </c>
      <c r="AC72" s="60">
        <v>19053.472000000002</v>
      </c>
      <c r="AD72" s="38">
        <v>24340.184000000001</v>
      </c>
      <c r="AE72" s="42">
        <f t="shared" ref="AE72:AE100" si="40">(AD72-AC72)/AC72</f>
        <v>0.27746711990339606</v>
      </c>
      <c r="AG72" s="361">
        <f>T72/$T$100</f>
        <v>0.17643501407631887</v>
      </c>
      <c r="AH72" s="362">
        <f>Y72/$Y$100</f>
        <v>0.14723916826247382</v>
      </c>
      <c r="AI72" s="362">
        <f>AC72/$AC$100</f>
        <v>0.21104152821782288</v>
      </c>
      <c r="AJ72" s="363">
        <f>AD72/$AD$100</f>
        <v>0.22041949896563456</v>
      </c>
      <c r="AL72" s="109">
        <f t="shared" ref="AL72:AV95" si="41">(T72/B72)*10</f>
        <v>2.661655515239751</v>
      </c>
      <c r="AM72" s="73">
        <f t="shared" si="41"/>
        <v>2.7686839362286104</v>
      </c>
      <c r="AN72" s="73">
        <f t="shared" si="41"/>
        <v>2.8034331767363527</v>
      </c>
      <c r="AO72" s="73">
        <f t="shared" si="41"/>
        <v>2.9121743890778307</v>
      </c>
      <c r="AP72" s="73">
        <f t="shared" si="41"/>
        <v>2.7809950228403153</v>
      </c>
      <c r="AQ72" s="73">
        <f t="shared" si="41"/>
        <v>2.742241249527563</v>
      </c>
      <c r="AR72" s="73">
        <f t="shared" si="41"/>
        <v>2.3434743385672392</v>
      </c>
      <c r="AS72" s="73">
        <f t="shared" si="41"/>
        <v>2.3575620435603089</v>
      </c>
      <c r="AT72" s="73">
        <f t="shared" si="41"/>
        <v>2.4948095533663492</v>
      </c>
      <c r="AU72" s="73">
        <f t="shared" si="41"/>
        <v>2.4207765147424478</v>
      </c>
      <c r="AV72" s="110">
        <f t="shared" si="41"/>
        <v>2.3726255281464468</v>
      </c>
      <c r="AW72" s="42">
        <f>(AV72-AU72)/AU72</f>
        <v>-1.9890719487223683E-2</v>
      </c>
    </row>
    <row r="73" spans="1:49" ht="20.100000000000001" customHeight="1">
      <c r="A73" s="88" t="s">
        <v>133</v>
      </c>
      <c r="B73" s="90">
        <v>21363.989999999998</v>
      </c>
      <c r="C73" s="61">
        <v>21428.880000000005</v>
      </c>
      <c r="D73" s="61">
        <v>24095.68</v>
      </c>
      <c r="E73" s="61">
        <v>24828.99</v>
      </c>
      <c r="F73" s="61">
        <v>28987.69</v>
      </c>
      <c r="G73" s="61">
        <v>34681.86</v>
      </c>
      <c r="H73" s="61">
        <v>41171.89</v>
      </c>
      <c r="I73" s="61">
        <v>53763.74</v>
      </c>
      <c r="J73" s="61">
        <v>62720.340000000004</v>
      </c>
      <c r="K73" s="61">
        <v>75946.679999999993</v>
      </c>
      <c r="L73" s="82">
        <v>98087.57</v>
      </c>
      <c r="M73" s="42">
        <f t="shared" si="39"/>
        <v>0.29153203273665179</v>
      </c>
      <c r="O73" s="361">
        <f t="shared" ref="O73:O99" si="42">B73/$B$100</f>
        <v>0.1055047957937524</v>
      </c>
      <c r="P73" s="362">
        <f t="shared" ref="P73:P99" si="43">G73/$G$100</f>
        <v>0.12998457359250898</v>
      </c>
      <c r="Q73" s="362">
        <f t="shared" ref="Q73:Q99" si="44">K73/$K$100</f>
        <v>0.21676136655535566</v>
      </c>
      <c r="R73" s="363">
        <f t="shared" ref="R73:R99" si="45">L73/$L$100</f>
        <v>0.22120634573263687</v>
      </c>
      <c r="T73" s="97">
        <v>5303.3600000000006</v>
      </c>
      <c r="U73" s="61">
        <v>5154.2650000000003</v>
      </c>
      <c r="V73" s="61">
        <v>6235.2439999999997</v>
      </c>
      <c r="W73" s="61">
        <v>6555.4110000000001</v>
      </c>
      <c r="X73" s="61">
        <v>7385.62</v>
      </c>
      <c r="Y73" s="61">
        <v>9546.1359999999986</v>
      </c>
      <c r="Z73" s="61">
        <v>10735.062</v>
      </c>
      <c r="AA73" s="61">
        <v>13804.168</v>
      </c>
      <c r="AB73" s="61">
        <v>16449.219000000001</v>
      </c>
      <c r="AC73" s="61">
        <v>18843.216</v>
      </c>
      <c r="AD73" s="38">
        <v>23633.666000000001</v>
      </c>
      <c r="AE73" s="42">
        <f t="shared" si="40"/>
        <v>0.2542267731792705</v>
      </c>
      <c r="AG73" s="361">
        <f t="shared" ref="AG73:AG99" si="46">T73/$T$100</f>
        <v>0.12037019026572907</v>
      </c>
      <c r="AH73" s="362">
        <f t="shared" ref="AH73:AH99" si="47">Y73/$Y$100</f>
        <v>0.13490385220333315</v>
      </c>
      <c r="AI73" s="362">
        <f t="shared" ref="AI73:AI99" si="48">AC73/$AC$100</f>
        <v>0.20871267458122758</v>
      </c>
      <c r="AJ73" s="363">
        <f t="shared" ref="AJ73:AJ99" si="49">AD73/$AD$100</f>
        <v>0.21402142311007807</v>
      </c>
      <c r="AL73" s="52">
        <f t="shared" si="41"/>
        <v>2.4823827384304153</v>
      </c>
      <c r="AM73" s="74">
        <f t="shared" si="41"/>
        <v>2.4052890305046271</v>
      </c>
      <c r="AN73" s="74">
        <f t="shared" si="41"/>
        <v>2.5877020279153773</v>
      </c>
      <c r="AO73" s="74">
        <f t="shared" si="41"/>
        <v>2.6402245923011769</v>
      </c>
      <c r="AP73" s="74">
        <f t="shared" si="41"/>
        <v>2.547847034379076</v>
      </c>
      <c r="AQ73" s="74">
        <f t="shared" si="41"/>
        <v>2.7524867466739096</v>
      </c>
      <c r="AR73" s="74">
        <f t="shared" si="41"/>
        <v>2.6073765377299902</v>
      </c>
      <c r="AS73" s="74">
        <f t="shared" si="41"/>
        <v>2.5675609620908069</v>
      </c>
      <c r="AT73" s="74">
        <f t="shared" si="41"/>
        <v>2.622629118400825</v>
      </c>
      <c r="AU73" s="74">
        <f t="shared" si="41"/>
        <v>2.4811112217150249</v>
      </c>
      <c r="AV73" s="111">
        <f t="shared" si="41"/>
        <v>2.4094455597177094</v>
      </c>
      <c r="AW73" s="42">
        <f t="shared" ref="AW73:AW100" si="50">(AV73-AU73)/AU73</f>
        <v>-2.8884501980438369E-2</v>
      </c>
    </row>
    <row r="74" spans="1:49" ht="20.100000000000001" customHeight="1">
      <c r="A74" s="88" t="s">
        <v>132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82">
        <v>57077.729999999996</v>
      </c>
      <c r="M74" s="42" t="e">
        <f t="shared" si="39"/>
        <v>#DIV/0!</v>
      </c>
      <c r="O74" s="361">
        <f t="shared" si="42"/>
        <v>0</v>
      </c>
      <c r="P74" s="362">
        <f t="shared" si="43"/>
        <v>0</v>
      </c>
      <c r="Q74" s="362">
        <f t="shared" si="44"/>
        <v>0</v>
      </c>
      <c r="R74" s="363">
        <f t="shared" si="45"/>
        <v>0.12872126484542432</v>
      </c>
      <c r="T74" s="97"/>
      <c r="U74" s="61"/>
      <c r="V74" s="61"/>
      <c r="W74" s="61"/>
      <c r="X74" s="61"/>
      <c r="Y74" s="61"/>
      <c r="Z74" s="61"/>
      <c r="AA74" s="61"/>
      <c r="AB74" s="61"/>
      <c r="AC74" s="61"/>
      <c r="AD74" s="38">
        <v>13441.37</v>
      </c>
      <c r="AE74" s="42" t="e">
        <f t="shared" si="40"/>
        <v>#DIV/0!</v>
      </c>
      <c r="AG74" s="361">
        <f t="shared" si="46"/>
        <v>0</v>
      </c>
      <c r="AH74" s="362">
        <f t="shared" si="47"/>
        <v>0</v>
      </c>
      <c r="AI74" s="362">
        <f t="shared" si="48"/>
        <v>0</v>
      </c>
      <c r="AJ74" s="363">
        <f t="shared" si="49"/>
        <v>0.12172217107363328</v>
      </c>
      <c r="AL74" s="52"/>
      <c r="AM74" s="74"/>
      <c r="AN74" s="74"/>
      <c r="AO74" s="74"/>
      <c r="AP74" s="74"/>
      <c r="AQ74" s="74"/>
      <c r="AR74" s="74"/>
      <c r="AS74" s="74"/>
      <c r="AT74" s="74"/>
      <c r="AU74" s="74"/>
      <c r="AV74" s="111">
        <f t="shared" si="41"/>
        <v>2.3549237154315703</v>
      </c>
      <c r="AW74" s="42" t="e">
        <f t="shared" si="50"/>
        <v>#DIV/0!</v>
      </c>
    </row>
    <row r="75" spans="1:49" ht="20.100000000000001" customHeight="1">
      <c r="A75" s="88" t="s">
        <v>135</v>
      </c>
      <c r="B75" s="90">
        <v>18243.440000000002</v>
      </c>
      <c r="C75" s="61">
        <v>19051.560000000001</v>
      </c>
      <c r="D75" s="61">
        <v>22489.879999999997</v>
      </c>
      <c r="E75" s="61">
        <v>24373.4</v>
      </c>
      <c r="F75" s="61">
        <v>22072.32</v>
      </c>
      <c r="G75" s="61">
        <v>27126.65</v>
      </c>
      <c r="H75" s="61">
        <v>28048.43</v>
      </c>
      <c r="I75" s="61">
        <v>31346.799999999996</v>
      </c>
      <c r="J75" s="61">
        <v>35169.919999999998</v>
      </c>
      <c r="K75" s="61">
        <v>37023.519999999997</v>
      </c>
      <c r="L75" s="82">
        <v>36516.07</v>
      </c>
      <c r="M75" s="42">
        <f t="shared" si="39"/>
        <v>-1.3706152197305851E-2</v>
      </c>
      <c r="O75" s="361">
        <f t="shared" si="42"/>
        <v>9.0094144950244537E-2</v>
      </c>
      <c r="P75" s="362">
        <f t="shared" si="43"/>
        <v>0.10166830825230347</v>
      </c>
      <c r="Q75" s="362">
        <f t="shared" si="44"/>
        <v>0.10566977766361271</v>
      </c>
      <c r="R75" s="363">
        <f t="shared" si="45"/>
        <v>8.2350764783113387E-2</v>
      </c>
      <c r="T75" s="97">
        <v>5490.0099999999993</v>
      </c>
      <c r="U75" s="61">
        <v>5976.7479999999996</v>
      </c>
      <c r="V75" s="61">
        <v>7061.0059999999994</v>
      </c>
      <c r="W75" s="61">
        <v>7425.9070000000002</v>
      </c>
      <c r="X75" s="61">
        <v>6782.0860000000011</v>
      </c>
      <c r="Y75" s="61">
        <v>7964.8040000000001</v>
      </c>
      <c r="Z75" s="61">
        <v>8328.8510000000006</v>
      </c>
      <c r="AA75" s="61">
        <v>9407.5300000000007</v>
      </c>
      <c r="AB75" s="61">
        <v>10002.132</v>
      </c>
      <c r="AC75" s="61">
        <v>10677.762999999999</v>
      </c>
      <c r="AD75" s="38">
        <v>10439.971</v>
      </c>
      <c r="AE75" s="42">
        <f t="shared" si="40"/>
        <v>-2.2269833110174806E-2</v>
      </c>
      <c r="AG75" s="361">
        <f t="shared" si="46"/>
        <v>0.12460657927441378</v>
      </c>
      <c r="AH75" s="362">
        <f t="shared" si="47"/>
        <v>0.11255682316326907</v>
      </c>
      <c r="AI75" s="362">
        <f t="shared" si="48"/>
        <v>0.11826985766519219</v>
      </c>
      <c r="AJ75" s="363">
        <f t="shared" si="49"/>
        <v>9.4542143848861407E-2</v>
      </c>
      <c r="AL75" s="52">
        <f t="shared" si="41"/>
        <v>3.0093063588884545</v>
      </c>
      <c r="AM75" s="74">
        <f t="shared" si="41"/>
        <v>3.1371436249839899</v>
      </c>
      <c r="AN75" s="74">
        <f t="shared" si="41"/>
        <v>3.139637027854306</v>
      </c>
      <c r="AO75" s="74">
        <f t="shared" si="41"/>
        <v>3.0467259389334274</v>
      </c>
      <c r="AP75" s="74">
        <f t="shared" si="41"/>
        <v>3.0726656735676183</v>
      </c>
      <c r="AQ75" s="74">
        <f t="shared" si="41"/>
        <v>2.936154667089375</v>
      </c>
      <c r="AR75" s="74">
        <f t="shared" si="41"/>
        <v>2.9694535487369529</v>
      </c>
      <c r="AS75" s="74">
        <f t="shared" si="41"/>
        <v>3.0011133512830663</v>
      </c>
      <c r="AT75" s="74">
        <f t="shared" si="41"/>
        <v>2.8439450530453296</v>
      </c>
      <c r="AU75" s="74">
        <f t="shared" si="41"/>
        <v>2.8840485723669711</v>
      </c>
      <c r="AV75" s="111">
        <f t="shared" si="41"/>
        <v>2.8590072809039961</v>
      </c>
      <c r="AW75" s="42">
        <f t="shared" si="50"/>
        <v>-8.6826871443511401E-3</v>
      </c>
    </row>
    <row r="76" spans="1:49" ht="20.100000000000001" customHeight="1">
      <c r="A76" s="88" t="s">
        <v>139</v>
      </c>
      <c r="B76" s="90">
        <v>10281.69</v>
      </c>
      <c r="C76" s="61">
        <v>12379.18</v>
      </c>
      <c r="D76" s="61">
        <v>12778.23</v>
      </c>
      <c r="E76" s="61">
        <v>15728.259999999998</v>
      </c>
      <c r="F76" s="61">
        <v>17056.52</v>
      </c>
      <c r="G76" s="61">
        <v>16567.34</v>
      </c>
      <c r="H76" s="61">
        <v>20645.43</v>
      </c>
      <c r="I76" s="61">
        <v>26220.68</v>
      </c>
      <c r="J76" s="61">
        <v>29722.639999999999</v>
      </c>
      <c r="K76" s="61">
        <v>31477.039999999997</v>
      </c>
      <c r="L76" s="82">
        <v>28118.85</v>
      </c>
      <c r="M76" s="42">
        <f t="shared" si="39"/>
        <v>-0.10668696929571519</v>
      </c>
      <c r="O76" s="361">
        <f t="shared" si="42"/>
        <v>5.0775515428750258E-2</v>
      </c>
      <c r="P76" s="362">
        <f t="shared" si="43"/>
        <v>6.2092939232847304E-2</v>
      </c>
      <c r="Q76" s="362">
        <f t="shared" si="44"/>
        <v>8.9839426891571733E-2</v>
      </c>
      <c r="R76" s="363">
        <f t="shared" si="45"/>
        <v>6.3413417772549122E-2</v>
      </c>
      <c r="T76" s="97">
        <v>2929.7580000000003</v>
      </c>
      <c r="U76" s="61">
        <v>3405</v>
      </c>
      <c r="V76" s="61">
        <v>3771.95</v>
      </c>
      <c r="W76" s="61">
        <v>4799.8010000000004</v>
      </c>
      <c r="X76" s="61">
        <v>4908.0509999999995</v>
      </c>
      <c r="Y76" s="61">
        <v>5152.003999999999</v>
      </c>
      <c r="Z76" s="61">
        <v>6760.4160000000002</v>
      </c>
      <c r="AA76" s="61">
        <v>8044.643</v>
      </c>
      <c r="AB76" s="61">
        <v>9093.4920000000002</v>
      </c>
      <c r="AC76" s="61">
        <v>9458.4380000000001</v>
      </c>
      <c r="AD76" s="38">
        <v>8524.8449999999993</v>
      </c>
      <c r="AE76" s="42">
        <f t="shared" si="40"/>
        <v>-9.8704775566536535E-2</v>
      </c>
      <c r="AG76" s="361">
        <f t="shared" si="46"/>
        <v>6.6496622498291996E-2</v>
      </c>
      <c r="AH76" s="362">
        <f t="shared" si="47"/>
        <v>7.2806964636475013E-2</v>
      </c>
      <c r="AI76" s="362">
        <f t="shared" si="48"/>
        <v>0.10476427656195826</v>
      </c>
      <c r="AJ76" s="363">
        <f t="shared" si="49"/>
        <v>7.719917251487067E-2</v>
      </c>
      <c r="AL76" s="52">
        <f t="shared" si="41"/>
        <v>2.849490696568366</v>
      </c>
      <c r="AM76" s="74">
        <f t="shared" si="41"/>
        <v>2.750586064666642</v>
      </c>
      <c r="AN76" s="74">
        <f t="shared" si="41"/>
        <v>2.9518563995169913</v>
      </c>
      <c r="AO76" s="74">
        <f t="shared" si="41"/>
        <v>3.051705020135731</v>
      </c>
      <c r="AP76" s="74">
        <f t="shared" si="41"/>
        <v>2.8775219095102633</v>
      </c>
      <c r="AQ76" s="74">
        <f t="shared" si="41"/>
        <v>3.1097351777654101</v>
      </c>
      <c r="AR76" s="74">
        <f t="shared" si="41"/>
        <v>3.2745338798949697</v>
      </c>
      <c r="AS76" s="74">
        <f t="shared" si="41"/>
        <v>3.0680527736122789</v>
      </c>
      <c r="AT76" s="74">
        <f t="shared" si="41"/>
        <v>3.0594496316612525</v>
      </c>
      <c r="AU76" s="74">
        <f t="shared" si="41"/>
        <v>3.0048689457458515</v>
      </c>
      <c r="AV76" s="111">
        <f t="shared" si="41"/>
        <v>3.0317189358739776</v>
      </c>
      <c r="AW76" s="42">
        <f t="shared" si="50"/>
        <v>8.9354945632950065E-3</v>
      </c>
    </row>
    <row r="77" spans="1:49" ht="20.100000000000001" customHeight="1">
      <c r="A77" s="88" t="s">
        <v>145</v>
      </c>
      <c r="B77" s="90">
        <v>11142.36</v>
      </c>
      <c r="C77" s="61">
        <v>12980.73</v>
      </c>
      <c r="D77" s="61">
        <v>15473.890000000001</v>
      </c>
      <c r="E77" s="61">
        <v>15513.92</v>
      </c>
      <c r="F77" s="61">
        <v>14777.4</v>
      </c>
      <c r="G77" s="61">
        <v>18438.52</v>
      </c>
      <c r="H77" s="61">
        <v>20605.689999999995</v>
      </c>
      <c r="I77" s="61">
        <v>23790.22</v>
      </c>
      <c r="J77" s="61">
        <v>23000.77</v>
      </c>
      <c r="K77" s="61">
        <v>23506.879999999997</v>
      </c>
      <c r="L77" s="82">
        <v>32663.559999999998</v>
      </c>
      <c r="M77" s="42">
        <f t="shared" si="39"/>
        <v>0.38953191576253426</v>
      </c>
      <c r="O77" s="361">
        <f t="shared" si="42"/>
        <v>5.5025883107999732E-2</v>
      </c>
      <c r="P77" s="362">
        <f t="shared" si="43"/>
        <v>6.9105957981404356E-2</v>
      </c>
      <c r="Q77" s="362">
        <f t="shared" si="44"/>
        <v>6.7091588891742979E-2</v>
      </c>
      <c r="R77" s="363">
        <f t="shared" si="45"/>
        <v>7.3662613379235797E-2</v>
      </c>
      <c r="T77" s="97">
        <v>2187.9139999999998</v>
      </c>
      <c r="U77" s="61">
        <v>2431.4740000000002</v>
      </c>
      <c r="V77" s="61">
        <v>2880.5889999999999</v>
      </c>
      <c r="W77" s="61">
        <v>3101.1759999999999</v>
      </c>
      <c r="X77" s="61">
        <v>4110.2060000000001</v>
      </c>
      <c r="Y77" s="61">
        <v>3934.56</v>
      </c>
      <c r="Z77" s="61">
        <v>4241.3240000000005</v>
      </c>
      <c r="AA77" s="61">
        <v>4829.5069999999996</v>
      </c>
      <c r="AB77" s="61">
        <v>4662.0349999999999</v>
      </c>
      <c r="AC77" s="61">
        <v>4875.9209999999994</v>
      </c>
      <c r="AD77" s="38">
        <v>6766.6660000000002</v>
      </c>
      <c r="AE77" s="42">
        <f t="shared" si="40"/>
        <v>0.3877718691504643</v>
      </c>
      <c r="AG77" s="361">
        <f t="shared" si="46"/>
        <v>4.9659013241615181E-2</v>
      </c>
      <c r="AH77" s="362">
        <f t="shared" si="47"/>
        <v>5.5602319171353359E-2</v>
      </c>
      <c r="AI77" s="362">
        <f t="shared" si="48"/>
        <v>5.4007050227348322E-2</v>
      </c>
      <c r="AJ77" s="363">
        <f t="shared" si="49"/>
        <v>6.1277479635642632E-2</v>
      </c>
      <c r="AL77" s="52">
        <f t="shared" si="41"/>
        <v>1.9636001708794184</v>
      </c>
      <c r="AM77" s="74">
        <f t="shared" si="41"/>
        <v>1.8731411869748469</v>
      </c>
      <c r="AN77" s="74">
        <f t="shared" si="41"/>
        <v>1.8615803783017715</v>
      </c>
      <c r="AO77" s="74">
        <f t="shared" si="41"/>
        <v>1.9989635114787236</v>
      </c>
      <c r="AP77" s="74">
        <f t="shared" si="41"/>
        <v>2.781413509819048</v>
      </c>
      <c r="AQ77" s="74">
        <f t="shared" si="41"/>
        <v>2.1338805934532705</v>
      </c>
      <c r="AR77" s="74">
        <f t="shared" si="41"/>
        <v>2.0583266078447271</v>
      </c>
      <c r="AS77" s="74">
        <f t="shared" si="41"/>
        <v>2.0300388142690564</v>
      </c>
      <c r="AT77" s="74">
        <f t="shared" si="41"/>
        <v>2.0269038819135186</v>
      </c>
      <c r="AU77" s="74">
        <f t="shared" si="41"/>
        <v>2.0742527294136863</v>
      </c>
      <c r="AV77" s="111">
        <f t="shared" si="41"/>
        <v>2.0716253831486835</v>
      </c>
      <c r="AW77" s="42">
        <f t="shared" si="50"/>
        <v>-1.2666471292268615E-3</v>
      </c>
    </row>
    <row r="78" spans="1:49" ht="20.100000000000001" customHeight="1">
      <c r="A78" s="88" t="s">
        <v>146</v>
      </c>
      <c r="B78" s="90">
        <v>5725.9699999999993</v>
      </c>
      <c r="C78" s="61">
        <v>9538.17</v>
      </c>
      <c r="D78" s="61">
        <v>12512.07</v>
      </c>
      <c r="E78" s="61">
        <v>13762.07</v>
      </c>
      <c r="F78" s="61">
        <v>13097.6</v>
      </c>
      <c r="G78" s="61">
        <v>21717.4</v>
      </c>
      <c r="H78" s="61">
        <v>26833.11</v>
      </c>
      <c r="I78" s="61">
        <v>29504.230000000003</v>
      </c>
      <c r="J78" s="61">
        <v>28976.04</v>
      </c>
      <c r="K78" s="61">
        <v>22571.219999999998</v>
      </c>
      <c r="L78" s="82">
        <v>13257.140000000001</v>
      </c>
      <c r="M78" s="42">
        <f t="shared" si="39"/>
        <v>-0.41265292704603462</v>
      </c>
      <c r="O78" s="361">
        <f t="shared" si="42"/>
        <v>2.8277362775921182E-2</v>
      </c>
      <c r="P78" s="362">
        <f t="shared" si="43"/>
        <v>8.1394913033440375E-2</v>
      </c>
      <c r="Q78" s="362">
        <f t="shared" si="44"/>
        <v>6.4421097696720581E-2</v>
      </c>
      <c r="R78" s="363">
        <f t="shared" si="45"/>
        <v>2.9897401824369486E-2</v>
      </c>
      <c r="T78" s="97">
        <v>1331.5620000000001</v>
      </c>
      <c r="U78" s="61">
        <v>2540.2180000000003</v>
      </c>
      <c r="V78" s="61">
        <v>3350.1860000000001</v>
      </c>
      <c r="W78" s="61">
        <v>3410.0619999999999</v>
      </c>
      <c r="X78" s="61">
        <v>3245.3309999999997</v>
      </c>
      <c r="Y78" s="61">
        <v>5664.8660000000009</v>
      </c>
      <c r="Z78" s="61">
        <v>6864.3440000000001</v>
      </c>
      <c r="AA78" s="61">
        <v>7569.0909999999994</v>
      </c>
      <c r="AB78" s="61">
        <v>8067.7340000000004</v>
      </c>
      <c r="AC78" s="61">
        <v>6456.1669999999995</v>
      </c>
      <c r="AD78" s="38">
        <v>3947.1060000000002</v>
      </c>
      <c r="AE78" s="42">
        <f t="shared" si="40"/>
        <v>-0.38863012682292752</v>
      </c>
      <c r="AG78" s="361">
        <f t="shared" si="46"/>
        <v>3.0222419615227841E-2</v>
      </c>
      <c r="AH78" s="362">
        <f t="shared" si="47"/>
        <v>8.0054615355960479E-2</v>
      </c>
      <c r="AI78" s="362">
        <f t="shared" si="48"/>
        <v>7.151029219816088E-2</v>
      </c>
      <c r="AJ78" s="363">
        <f t="shared" si="49"/>
        <v>3.5744147492239579E-2</v>
      </c>
      <c r="AL78" s="52">
        <f t="shared" si="41"/>
        <v>2.3254784778823505</v>
      </c>
      <c r="AM78" s="74">
        <f t="shared" si="41"/>
        <v>2.6632131740155609</v>
      </c>
      <c r="AN78" s="74">
        <f t="shared" si="41"/>
        <v>2.6775633448342284</v>
      </c>
      <c r="AO78" s="74">
        <f t="shared" si="41"/>
        <v>2.4778699715958425</v>
      </c>
      <c r="AP78" s="74">
        <f t="shared" si="41"/>
        <v>2.4778058575616906</v>
      </c>
      <c r="AQ78" s="74">
        <f t="shared" si="41"/>
        <v>2.6084457623840795</v>
      </c>
      <c r="AR78" s="74">
        <f t="shared" si="41"/>
        <v>2.5581619126519439</v>
      </c>
      <c r="AS78" s="74">
        <f t="shared" si="41"/>
        <v>2.5654257033652454</v>
      </c>
      <c r="AT78" s="74">
        <f t="shared" si="41"/>
        <v>2.784277630759759</v>
      </c>
      <c r="AU78" s="74">
        <f t="shared" si="41"/>
        <v>2.8603535830141213</v>
      </c>
      <c r="AV78" s="111">
        <f t="shared" si="41"/>
        <v>2.9773435295998985</v>
      </c>
      <c r="AW78" s="42">
        <f t="shared" si="50"/>
        <v>4.0900519180743375E-2</v>
      </c>
    </row>
    <row r="79" spans="1:49" ht="20.100000000000001" customHeight="1">
      <c r="A79" s="88" t="s">
        <v>141</v>
      </c>
      <c r="B79" s="90">
        <v>61833.13</v>
      </c>
      <c r="C79" s="61">
        <v>100894.93000000001</v>
      </c>
      <c r="D79" s="61">
        <v>91276.52</v>
      </c>
      <c r="E79" s="61">
        <v>95564.19</v>
      </c>
      <c r="F79" s="61">
        <v>87311.23</v>
      </c>
      <c r="G79" s="61">
        <v>73022.13</v>
      </c>
      <c r="H79" s="61">
        <v>39844.07</v>
      </c>
      <c r="I79" s="61">
        <v>50107.5</v>
      </c>
      <c r="J79" s="61">
        <v>27728.54</v>
      </c>
      <c r="K79" s="61">
        <v>23070.37</v>
      </c>
      <c r="L79" s="82">
        <v>10791.89</v>
      </c>
      <c r="M79" s="42">
        <f t="shared" si="39"/>
        <v>-0.53221859900816504</v>
      </c>
      <c r="O79" s="361">
        <f t="shared" si="42"/>
        <v>0.30535924019523253</v>
      </c>
      <c r="P79" s="362">
        <f t="shared" si="43"/>
        <v>0.27368054743507869</v>
      </c>
      <c r="Q79" s="362">
        <f t="shared" si="44"/>
        <v>6.5845734509233075E-2</v>
      </c>
      <c r="R79" s="363">
        <f t="shared" si="45"/>
        <v>2.4337788676471302E-2</v>
      </c>
      <c r="T79" s="97">
        <v>12958.671000000002</v>
      </c>
      <c r="U79" s="61">
        <v>20419.962</v>
      </c>
      <c r="V79" s="61">
        <v>23100.83</v>
      </c>
      <c r="W79" s="61">
        <v>25984.457999999999</v>
      </c>
      <c r="X79" s="61">
        <v>24793.815999999999</v>
      </c>
      <c r="Y79" s="61">
        <v>19117.188000000002</v>
      </c>
      <c r="Z79" s="61">
        <v>9623.5689999999995</v>
      </c>
      <c r="AA79" s="61">
        <v>13513.475</v>
      </c>
      <c r="AB79" s="61">
        <v>7924.61</v>
      </c>
      <c r="AC79" s="61">
        <v>5912.7159999999994</v>
      </c>
      <c r="AD79" s="38">
        <v>3183.5519999999997</v>
      </c>
      <c r="AE79" s="42">
        <f t="shared" si="40"/>
        <v>-0.46157535724699106</v>
      </c>
      <c r="AG79" s="361">
        <f t="shared" si="46"/>
        <v>0.29412253625267482</v>
      </c>
      <c r="AH79" s="362">
        <f t="shared" si="47"/>
        <v>0.27015981172857106</v>
      </c>
      <c r="AI79" s="362">
        <f t="shared" si="48"/>
        <v>6.5490878542135131E-2</v>
      </c>
      <c r="AJ79" s="363">
        <f t="shared" si="49"/>
        <v>2.8829565822963529E-2</v>
      </c>
      <c r="AL79" s="52">
        <f t="shared" si="41"/>
        <v>2.0957488323816058</v>
      </c>
      <c r="AM79" s="74">
        <f t="shared" si="41"/>
        <v>2.0238838562056585</v>
      </c>
      <c r="AN79" s="74">
        <f t="shared" si="41"/>
        <v>2.5308622633728808</v>
      </c>
      <c r="AO79" s="74">
        <f t="shared" si="41"/>
        <v>2.7190580488360756</v>
      </c>
      <c r="AP79" s="74">
        <f t="shared" si="41"/>
        <v>2.8397052704445924</v>
      </c>
      <c r="AQ79" s="74">
        <f t="shared" si="41"/>
        <v>2.6179992284530735</v>
      </c>
      <c r="AR79" s="74">
        <f t="shared" si="41"/>
        <v>2.4153077233324809</v>
      </c>
      <c r="AS79" s="74">
        <f t="shared" si="41"/>
        <v>2.6968966721548671</v>
      </c>
      <c r="AT79" s="74">
        <f t="shared" si="41"/>
        <v>2.8579254443255935</v>
      </c>
      <c r="AU79" s="74">
        <f t="shared" si="41"/>
        <v>2.5629047128416231</v>
      </c>
      <c r="AV79" s="111">
        <f t="shared" si="41"/>
        <v>2.9499485261617755</v>
      </c>
      <c r="AW79" s="42">
        <f t="shared" si="50"/>
        <v>0.15101763689490319</v>
      </c>
    </row>
    <row r="80" spans="1:49" ht="20.100000000000001" customHeight="1">
      <c r="A80" s="88" t="s">
        <v>152</v>
      </c>
      <c r="B80" s="90">
        <v>4774.6099999999997</v>
      </c>
      <c r="C80" s="61">
        <v>6570.79</v>
      </c>
      <c r="D80" s="61">
        <v>5489.48</v>
      </c>
      <c r="E80" s="61">
        <v>3593.2400000000002</v>
      </c>
      <c r="F80" s="61">
        <v>6264.38</v>
      </c>
      <c r="G80" s="61">
        <v>4633.8499999999995</v>
      </c>
      <c r="H80" s="61">
        <v>4666.8600000000006</v>
      </c>
      <c r="I80" s="61">
        <v>4708.2300000000005</v>
      </c>
      <c r="J80" s="61">
        <v>4044.8399999999997</v>
      </c>
      <c r="K80" s="61">
        <v>4405.1099999999997</v>
      </c>
      <c r="L80" s="82">
        <v>4128.53</v>
      </c>
      <c r="M80" s="42">
        <f t="shared" si="39"/>
        <v>-6.2786173330518405E-2</v>
      </c>
      <c r="O80" s="361">
        <f t="shared" si="42"/>
        <v>2.3579127917809743E-2</v>
      </c>
      <c r="P80" s="362">
        <f t="shared" si="43"/>
        <v>1.7367263933988766E-2</v>
      </c>
      <c r="Q80" s="362">
        <f t="shared" si="44"/>
        <v>1.2572737391899987E-2</v>
      </c>
      <c r="R80" s="363">
        <f t="shared" si="45"/>
        <v>9.3106296195079891E-3</v>
      </c>
      <c r="T80" s="97">
        <v>1279.1519999999998</v>
      </c>
      <c r="U80" s="61">
        <v>1838.0639999999999</v>
      </c>
      <c r="V80" s="61">
        <v>2426.5039999999999</v>
      </c>
      <c r="W80" s="61">
        <v>1342.825</v>
      </c>
      <c r="X80" s="61">
        <v>1771.6680000000001</v>
      </c>
      <c r="Y80" s="61">
        <v>1521.2529999999999</v>
      </c>
      <c r="Z80" s="61">
        <v>1560.7739999999999</v>
      </c>
      <c r="AA80" s="61">
        <v>1963.3219999999999</v>
      </c>
      <c r="AB80" s="61">
        <v>1491.2330000000002</v>
      </c>
      <c r="AC80" s="61">
        <v>1682.8329999999999</v>
      </c>
      <c r="AD80" s="38">
        <v>2180.471</v>
      </c>
      <c r="AE80" s="42">
        <f t="shared" si="40"/>
        <v>0.29571442917984148</v>
      </c>
      <c r="AG80" s="361">
        <f t="shared" si="46"/>
        <v>2.9032871541586434E-2</v>
      </c>
      <c r="AH80" s="362">
        <f t="shared" si="47"/>
        <v>2.1498006091247513E-2</v>
      </c>
      <c r="AI80" s="362">
        <f t="shared" si="48"/>
        <v>1.8639523969982138E-2</v>
      </c>
      <c r="AJ80" s="363">
        <f t="shared" si="49"/>
        <v>1.9745878886087968E-2</v>
      </c>
      <c r="AL80" s="52">
        <f t="shared" si="41"/>
        <v>2.6790711702107606</v>
      </c>
      <c r="AM80" s="74">
        <f t="shared" si="41"/>
        <v>2.7973257401317038</v>
      </c>
      <c r="AN80" s="74">
        <f t="shared" si="41"/>
        <v>4.4202802451233998</v>
      </c>
      <c r="AO80" s="74">
        <f t="shared" si="41"/>
        <v>3.7370868631096164</v>
      </c>
      <c r="AP80" s="74">
        <f t="shared" si="41"/>
        <v>2.8281617654101443</v>
      </c>
      <c r="AQ80" s="74">
        <f t="shared" si="41"/>
        <v>3.2829137758019793</v>
      </c>
      <c r="AR80" s="74">
        <f t="shared" si="41"/>
        <v>3.3443771615175937</v>
      </c>
      <c r="AS80" s="74">
        <f t="shared" si="41"/>
        <v>4.1699789517504451</v>
      </c>
      <c r="AT80" s="74">
        <f t="shared" si="41"/>
        <v>3.6867539877967985</v>
      </c>
      <c r="AU80" s="74">
        <f t="shared" si="41"/>
        <v>3.8201838319587935</v>
      </c>
      <c r="AV80" s="111">
        <f t="shared" si="41"/>
        <v>5.2814706445151183</v>
      </c>
      <c r="AW80" s="42">
        <f t="shared" si="50"/>
        <v>0.3825174067099939</v>
      </c>
    </row>
    <row r="81" spans="1:49" ht="20.100000000000001" customHeight="1">
      <c r="A81" s="88" t="s">
        <v>155</v>
      </c>
      <c r="B81" s="90">
        <v>1487.37</v>
      </c>
      <c r="C81" s="61">
        <v>1380.58</v>
      </c>
      <c r="D81" s="61">
        <v>1850.77</v>
      </c>
      <c r="E81" s="61">
        <v>1715.25</v>
      </c>
      <c r="F81" s="61">
        <v>1007.41</v>
      </c>
      <c r="G81" s="61">
        <v>1703.54</v>
      </c>
      <c r="H81" s="61">
        <v>2057.5299999999997</v>
      </c>
      <c r="I81" s="61">
        <v>2641.8199999999997</v>
      </c>
      <c r="J81" s="61">
        <v>4131.8999999999996</v>
      </c>
      <c r="K81" s="61">
        <v>7429.71</v>
      </c>
      <c r="L81" s="82">
        <v>7291.3099999999995</v>
      </c>
      <c r="M81" s="42">
        <f t="shared" si="39"/>
        <v>-1.862791414469751E-2</v>
      </c>
      <c r="O81" s="361">
        <f t="shared" si="42"/>
        <v>7.3452884091292636E-3</v>
      </c>
      <c r="P81" s="362">
        <f t="shared" si="43"/>
        <v>6.3847187116775955E-3</v>
      </c>
      <c r="Q81" s="362">
        <f t="shared" si="44"/>
        <v>2.120532579844164E-2</v>
      </c>
      <c r="R81" s="363">
        <f t="shared" si="45"/>
        <v>1.6443307145888438E-2</v>
      </c>
      <c r="T81" s="97">
        <v>303.209</v>
      </c>
      <c r="U81" s="61">
        <v>335.82299999999998</v>
      </c>
      <c r="V81" s="61">
        <v>447.726</v>
      </c>
      <c r="W81" s="61">
        <v>436.40899999999999</v>
      </c>
      <c r="X81" s="61">
        <v>271.37200000000001</v>
      </c>
      <c r="Y81" s="61">
        <v>404.95699999999999</v>
      </c>
      <c r="Z81" s="61">
        <v>524.20000000000005</v>
      </c>
      <c r="AA81" s="61">
        <v>610.96699999999998</v>
      </c>
      <c r="AB81" s="61">
        <v>968.26099999999997</v>
      </c>
      <c r="AC81" s="61">
        <v>1706.5350000000001</v>
      </c>
      <c r="AD81" s="38">
        <v>1643.8230000000001</v>
      </c>
      <c r="AE81" s="42">
        <f t="shared" si="40"/>
        <v>-3.6748147562165434E-2</v>
      </c>
      <c r="AG81" s="361">
        <f t="shared" si="46"/>
        <v>6.8819248590104081E-3</v>
      </c>
      <c r="AH81" s="362">
        <f t="shared" si="47"/>
        <v>5.7227614687979707E-3</v>
      </c>
      <c r="AI81" s="362">
        <f t="shared" si="48"/>
        <v>1.890205388063668E-2</v>
      </c>
      <c r="AJ81" s="363">
        <f t="shared" si="49"/>
        <v>1.4886109408547869E-2</v>
      </c>
      <c r="AL81" s="52">
        <f t="shared" si="41"/>
        <v>2.0385579916227976</v>
      </c>
      <c r="AM81" s="74">
        <f t="shared" si="41"/>
        <v>2.4324776543191993</v>
      </c>
      <c r="AN81" s="74">
        <f t="shared" si="41"/>
        <v>2.4191336578829352</v>
      </c>
      <c r="AO81" s="74">
        <f t="shared" si="41"/>
        <v>2.5442880046640433</v>
      </c>
      <c r="AP81" s="74">
        <f t="shared" si="41"/>
        <v>2.6937592440019458</v>
      </c>
      <c r="AQ81" s="74">
        <f t="shared" si="41"/>
        <v>2.3771499348415652</v>
      </c>
      <c r="AR81" s="74">
        <f t="shared" si="41"/>
        <v>2.5477149786394371</v>
      </c>
      <c r="AS81" s="74">
        <f t="shared" si="41"/>
        <v>2.3126745955439811</v>
      </c>
      <c r="AT81" s="74">
        <f t="shared" si="41"/>
        <v>2.3433795590406352</v>
      </c>
      <c r="AU81" s="74">
        <f t="shared" si="41"/>
        <v>2.2969066087370842</v>
      </c>
      <c r="AV81" s="111">
        <f t="shared" si="41"/>
        <v>2.2544961056380819</v>
      </c>
      <c r="AW81" s="42">
        <f t="shared" si="50"/>
        <v>-1.8464182626180436E-2</v>
      </c>
    </row>
    <row r="82" spans="1:49" ht="20.100000000000001" customHeight="1">
      <c r="A82" s="88" t="s">
        <v>166</v>
      </c>
      <c r="B82" s="90">
        <v>31.5</v>
      </c>
      <c r="C82" s="61">
        <v>0.67</v>
      </c>
      <c r="D82" s="61">
        <v>126</v>
      </c>
      <c r="E82" s="61">
        <v>94.73</v>
      </c>
      <c r="F82" s="61">
        <v>179.87</v>
      </c>
      <c r="G82" s="61">
        <v>108.44999999999999</v>
      </c>
      <c r="H82" s="61">
        <v>461.27</v>
      </c>
      <c r="I82" s="61">
        <v>602.95000000000005</v>
      </c>
      <c r="J82" s="61">
        <v>616.69000000000005</v>
      </c>
      <c r="K82" s="61">
        <v>1156.44</v>
      </c>
      <c r="L82" s="82">
        <v>5418.91</v>
      </c>
      <c r="M82" s="42">
        <f t="shared" si="39"/>
        <v>3.6858548649303025</v>
      </c>
      <c r="O82" s="361">
        <f t="shared" si="42"/>
        <v>1.5556087919453251E-4</v>
      </c>
      <c r="P82" s="362">
        <f t="shared" si="43"/>
        <v>4.0646110116665014E-4</v>
      </c>
      <c r="Q82" s="362">
        <f t="shared" si="44"/>
        <v>3.3006250535148546E-3</v>
      </c>
      <c r="R82" s="363">
        <f t="shared" si="45"/>
        <v>1.2220684832482273E-2</v>
      </c>
      <c r="T82" s="97">
        <v>3.948</v>
      </c>
      <c r="U82" s="61">
        <v>0.10100000000000001</v>
      </c>
      <c r="V82" s="61">
        <v>35.358000000000004</v>
      </c>
      <c r="W82" s="61">
        <v>27.669</v>
      </c>
      <c r="X82" s="61">
        <v>49.209999999999994</v>
      </c>
      <c r="Y82" s="61">
        <v>46.823999999999998</v>
      </c>
      <c r="Z82" s="61">
        <v>142.554</v>
      </c>
      <c r="AA82" s="61">
        <v>165.989</v>
      </c>
      <c r="AB82" s="61">
        <v>197.08700000000002</v>
      </c>
      <c r="AC82" s="61">
        <v>353.27300000000002</v>
      </c>
      <c r="AD82" s="38">
        <v>1638.4570000000001</v>
      </c>
      <c r="AE82" s="42">
        <f t="shared" si="40"/>
        <v>3.6379344020063806</v>
      </c>
      <c r="AG82" s="361">
        <f t="shared" si="46"/>
        <v>8.9607628214772951E-5</v>
      </c>
      <c r="AH82" s="362">
        <f t="shared" si="47"/>
        <v>6.617062626772624E-4</v>
      </c>
      <c r="AI82" s="362">
        <f t="shared" si="48"/>
        <v>3.9129495032766172E-3</v>
      </c>
      <c r="AJ82" s="363">
        <f t="shared" si="49"/>
        <v>1.4837516060549777E-2</v>
      </c>
      <c r="AL82" s="52">
        <f t="shared" si="41"/>
        <v>1.2533333333333332</v>
      </c>
      <c r="AM82" s="74">
        <f t="shared" si="41"/>
        <v>1.5074626865671643</v>
      </c>
      <c r="AN82" s="74">
        <f t="shared" si="41"/>
        <v>2.8061904761904763</v>
      </c>
      <c r="AO82" s="74">
        <f t="shared" si="41"/>
        <v>2.9208276153277737</v>
      </c>
      <c r="AP82" s="74">
        <f t="shared" si="41"/>
        <v>2.7358647912381162</v>
      </c>
      <c r="AQ82" s="74">
        <f t="shared" si="41"/>
        <v>4.3175656984785622</v>
      </c>
      <c r="AR82" s="74">
        <f t="shared" si="41"/>
        <v>3.0904676220001304</v>
      </c>
      <c r="AS82" s="74">
        <f t="shared" si="41"/>
        <v>2.7529480056389417</v>
      </c>
      <c r="AT82" s="74">
        <f t="shared" si="41"/>
        <v>3.1958844800467006</v>
      </c>
      <c r="AU82" s="74">
        <f t="shared" si="41"/>
        <v>3.0548320708380894</v>
      </c>
      <c r="AV82" s="111">
        <f t="shared" si="41"/>
        <v>3.0235914602752216</v>
      </c>
      <c r="AW82" s="42">
        <f t="shared" si="50"/>
        <v>-1.0226621247398694E-2</v>
      </c>
    </row>
    <row r="83" spans="1:49" ht="20.100000000000001" customHeight="1">
      <c r="A83" s="88" t="s">
        <v>151</v>
      </c>
      <c r="B83" s="90">
        <v>1789.75</v>
      </c>
      <c r="C83" s="61">
        <v>2342.85</v>
      </c>
      <c r="D83" s="61">
        <v>3075.7300000000005</v>
      </c>
      <c r="E83" s="61">
        <v>3185.0499999999997</v>
      </c>
      <c r="F83" s="61">
        <v>2948.8599999999997</v>
      </c>
      <c r="G83" s="61">
        <v>3181.5299999999997</v>
      </c>
      <c r="H83" s="61">
        <v>5051.3999999999996</v>
      </c>
      <c r="I83" s="61">
        <v>4322.38</v>
      </c>
      <c r="J83" s="61">
        <v>6649.26</v>
      </c>
      <c r="K83" s="61">
        <v>7072.4</v>
      </c>
      <c r="L83" s="82">
        <v>6220.77</v>
      </c>
      <c r="M83" s="42">
        <f t="shared" si="39"/>
        <v>-0.12041598325886534</v>
      </c>
      <c r="O83" s="361">
        <f t="shared" si="42"/>
        <v>8.8385740805845894E-3</v>
      </c>
      <c r="P83" s="362">
        <f t="shared" si="43"/>
        <v>1.192409577865129E-2</v>
      </c>
      <c r="Q83" s="362">
        <f t="shared" si="44"/>
        <v>2.0185518166509681E-2</v>
      </c>
      <c r="R83" s="363">
        <f t="shared" si="45"/>
        <v>1.4029033437602903E-2</v>
      </c>
      <c r="T83" s="97">
        <v>310.47799999999995</v>
      </c>
      <c r="U83" s="61">
        <v>434.71300000000002</v>
      </c>
      <c r="V83" s="61">
        <v>610.07899999999995</v>
      </c>
      <c r="W83" s="61">
        <v>626.30899999999997</v>
      </c>
      <c r="X83" s="61">
        <v>614.34899999999993</v>
      </c>
      <c r="Y83" s="61">
        <v>730.64300000000003</v>
      </c>
      <c r="Z83" s="61">
        <v>1259.9110000000001</v>
      </c>
      <c r="AA83" s="61">
        <v>1198.079</v>
      </c>
      <c r="AB83" s="61">
        <v>1916.1270000000002</v>
      </c>
      <c r="AC83" s="61">
        <v>2045.278</v>
      </c>
      <c r="AD83" s="38">
        <v>1624.6079999999999</v>
      </c>
      <c r="AE83" s="42">
        <f t="shared" si="40"/>
        <v>-0.20567864124094626</v>
      </c>
      <c r="AG83" s="361">
        <f t="shared" si="46"/>
        <v>7.0469091167341116E-3</v>
      </c>
      <c r="AH83" s="362">
        <f t="shared" si="47"/>
        <v>1.0325282950651441E-2</v>
      </c>
      <c r="AI83" s="362">
        <f t="shared" si="48"/>
        <v>2.2654065083271557E-2</v>
      </c>
      <c r="AJ83" s="363">
        <f t="shared" si="49"/>
        <v>1.4712102479404495E-2</v>
      </c>
      <c r="AL83" s="52">
        <f t="shared" si="41"/>
        <v>1.7347562508730265</v>
      </c>
      <c r="AM83" s="74">
        <f t="shared" si="41"/>
        <v>1.8554879740487016</v>
      </c>
      <c r="AN83" s="74">
        <f t="shared" si="41"/>
        <v>1.9835258621530494</v>
      </c>
      <c r="AO83" s="74">
        <f t="shared" si="41"/>
        <v>1.9664024112651293</v>
      </c>
      <c r="AP83" s="74">
        <f t="shared" si="41"/>
        <v>2.0833440719464473</v>
      </c>
      <c r="AQ83" s="74">
        <f t="shared" si="41"/>
        <v>2.2965145700339149</v>
      </c>
      <c r="AR83" s="74">
        <f t="shared" si="41"/>
        <v>2.4941818109830942</v>
      </c>
      <c r="AS83" s="74">
        <f t="shared" si="41"/>
        <v>2.77180395985545</v>
      </c>
      <c r="AT83" s="74">
        <f t="shared" si="41"/>
        <v>2.881714656969347</v>
      </c>
      <c r="AU83" s="74">
        <f t="shared" si="41"/>
        <v>2.8919150500537301</v>
      </c>
      <c r="AV83" s="111">
        <f t="shared" si="41"/>
        <v>2.6115866685313871</v>
      </c>
      <c r="AW83" s="42">
        <f t="shared" si="50"/>
        <v>-9.6935206142080357E-2</v>
      </c>
    </row>
    <row r="84" spans="1:49" ht="20.100000000000001" customHeight="1">
      <c r="A84" s="88" t="s">
        <v>149</v>
      </c>
      <c r="B84" s="90">
        <v>738.95000000000016</v>
      </c>
      <c r="C84" s="61">
        <v>2205.85</v>
      </c>
      <c r="D84" s="61">
        <v>1221.02</v>
      </c>
      <c r="E84" s="61">
        <v>1361.73</v>
      </c>
      <c r="F84" s="61">
        <v>2710.51</v>
      </c>
      <c r="G84" s="61">
        <v>3760.4700000000003</v>
      </c>
      <c r="H84" s="61">
        <v>6004.79</v>
      </c>
      <c r="I84" s="61">
        <v>7901.0300000000007</v>
      </c>
      <c r="J84" s="61">
        <v>4737.8099999999995</v>
      </c>
      <c r="K84" s="61">
        <v>9628.7099999999991</v>
      </c>
      <c r="L84" s="82">
        <v>7695.1100000000006</v>
      </c>
      <c r="M84" s="42">
        <f t="shared" si="39"/>
        <v>-0.20081610101456984</v>
      </c>
      <c r="O84" s="361">
        <f t="shared" si="42"/>
        <v>3.6492606882793598E-3</v>
      </c>
      <c r="P84" s="362">
        <f t="shared" si="43"/>
        <v>1.4093912190909663E-2</v>
      </c>
      <c r="Q84" s="362">
        <f t="shared" si="44"/>
        <v>2.748154807774637E-2</v>
      </c>
      <c r="R84" s="363">
        <f t="shared" si="45"/>
        <v>1.7353953850734311E-2</v>
      </c>
      <c r="T84" s="97">
        <v>107.063</v>
      </c>
      <c r="U84" s="61">
        <v>467.46899999999994</v>
      </c>
      <c r="V84" s="61">
        <v>242.673</v>
      </c>
      <c r="W84" s="61">
        <v>216.27499999999998</v>
      </c>
      <c r="X84" s="61">
        <v>438.32399999999996</v>
      </c>
      <c r="Y84" s="61">
        <v>569.39100000000008</v>
      </c>
      <c r="Z84" s="61">
        <v>944.23299999999995</v>
      </c>
      <c r="AA84" s="61">
        <v>1280.451</v>
      </c>
      <c r="AB84" s="61">
        <v>925.32299999999987</v>
      </c>
      <c r="AC84" s="61">
        <v>1808.1129999999998</v>
      </c>
      <c r="AD84" s="38">
        <v>1319.001</v>
      </c>
      <c r="AE84" s="42">
        <f t="shared" si="40"/>
        <v>-0.27050964181995257</v>
      </c>
      <c r="AG84" s="361">
        <f t="shared" si="46"/>
        <v>2.430005445683444E-3</v>
      </c>
      <c r="AH84" s="362">
        <f t="shared" si="47"/>
        <v>8.046505864771682E-3</v>
      </c>
      <c r="AI84" s="362">
        <f t="shared" si="48"/>
        <v>2.0027159916602724E-2</v>
      </c>
      <c r="AJ84" s="363">
        <f t="shared" si="49"/>
        <v>1.1944590868958547E-2</v>
      </c>
      <c r="AL84" s="52">
        <f t="shared" si="41"/>
        <v>1.4488531023749913</v>
      </c>
      <c r="AM84" s="74">
        <f t="shared" si="41"/>
        <v>2.1192238819502682</v>
      </c>
      <c r="AN84" s="74">
        <f t="shared" si="41"/>
        <v>1.9874613028451624</v>
      </c>
      <c r="AO84" s="74">
        <f t="shared" si="41"/>
        <v>1.5882370220234554</v>
      </c>
      <c r="AP84" s="74">
        <f t="shared" si="41"/>
        <v>1.6171274040678687</v>
      </c>
      <c r="AQ84" s="74">
        <f t="shared" si="41"/>
        <v>1.5141484973952726</v>
      </c>
      <c r="AR84" s="74">
        <f t="shared" si="41"/>
        <v>1.5724663143923434</v>
      </c>
      <c r="AS84" s="74">
        <f t="shared" si="41"/>
        <v>1.6206127555521241</v>
      </c>
      <c r="AT84" s="74">
        <f t="shared" si="41"/>
        <v>1.9530605912858472</v>
      </c>
      <c r="AU84" s="74">
        <f t="shared" si="41"/>
        <v>1.8778351409482683</v>
      </c>
      <c r="AV84" s="111">
        <f t="shared" si="41"/>
        <v>1.7140768617992463</v>
      </c>
      <c r="AW84" s="42">
        <f t="shared" si="50"/>
        <v>-8.7205887022823197E-2</v>
      </c>
    </row>
    <row r="85" spans="1:49" ht="20.100000000000001" customHeight="1">
      <c r="A85" s="88" t="s">
        <v>174</v>
      </c>
      <c r="B85" s="90">
        <v>18.89</v>
      </c>
      <c r="C85" s="61">
        <v>21.15</v>
      </c>
      <c r="D85" s="61">
        <v>11.25</v>
      </c>
      <c r="E85" s="61">
        <v>3.92</v>
      </c>
      <c r="F85" s="61">
        <v>71.039999999999992</v>
      </c>
      <c r="G85" s="61">
        <v>352.92999999999995</v>
      </c>
      <c r="H85" s="61">
        <v>1061.3399999999999</v>
      </c>
      <c r="I85" s="61">
        <v>1018.3100000000001</v>
      </c>
      <c r="J85" s="61">
        <v>802.81999999999994</v>
      </c>
      <c r="K85" s="61">
        <v>2628.33</v>
      </c>
      <c r="L85" s="82">
        <v>4660.09</v>
      </c>
      <c r="M85" s="42">
        <f t="shared" si="39"/>
        <v>0.77302317441112811</v>
      </c>
      <c r="O85" s="361">
        <f t="shared" si="42"/>
        <v>9.3287143110626014E-5</v>
      </c>
      <c r="P85" s="362">
        <f t="shared" si="43"/>
        <v>1.3227507278445903E-3</v>
      </c>
      <c r="Q85" s="362">
        <f t="shared" si="44"/>
        <v>7.5015840397294259E-3</v>
      </c>
      <c r="R85" s="363">
        <f t="shared" si="45"/>
        <v>1.0509399709720648E-2</v>
      </c>
      <c r="T85" s="97">
        <v>7.5719999999999992</v>
      </c>
      <c r="U85" s="61">
        <v>7.5110000000000001</v>
      </c>
      <c r="V85" s="61">
        <v>5.52</v>
      </c>
      <c r="W85" s="61">
        <v>1.4339999999999999</v>
      </c>
      <c r="X85" s="61">
        <v>13.766999999999999</v>
      </c>
      <c r="Y85" s="61">
        <v>67.524000000000001</v>
      </c>
      <c r="Z85" s="61">
        <v>197.798</v>
      </c>
      <c r="AA85" s="61">
        <v>190.74100000000001</v>
      </c>
      <c r="AB85" s="61">
        <v>150.768</v>
      </c>
      <c r="AC85" s="61">
        <v>474.64</v>
      </c>
      <c r="AD85" s="38">
        <v>1038.0140000000001</v>
      </c>
      <c r="AE85" s="42">
        <f t="shared" si="40"/>
        <v>1.186950109556717</v>
      </c>
      <c r="AG85" s="361">
        <f t="shared" si="46"/>
        <v>1.7186143891647943E-4</v>
      </c>
      <c r="AH85" s="362">
        <f t="shared" si="47"/>
        <v>9.542340184738483E-4</v>
      </c>
      <c r="AI85" s="362">
        <f t="shared" si="48"/>
        <v>5.2572439791187375E-3</v>
      </c>
      <c r="AJ85" s="363">
        <f t="shared" si="49"/>
        <v>9.400032711310409E-3</v>
      </c>
      <c r="AL85" s="52">
        <f t="shared" si="41"/>
        <v>4.0084700899947059</v>
      </c>
      <c r="AM85" s="74">
        <f t="shared" si="41"/>
        <v>3.55130023640662</v>
      </c>
      <c r="AN85" s="74">
        <f t="shared" si="41"/>
        <v>4.9066666666666663</v>
      </c>
      <c r="AO85" s="74">
        <f t="shared" si="41"/>
        <v>3.6581632653061225</v>
      </c>
      <c r="AP85" s="74">
        <f t="shared" si="41"/>
        <v>1.9379222972972974</v>
      </c>
      <c r="AQ85" s="74">
        <f t="shared" si="41"/>
        <v>1.9132405859518888</v>
      </c>
      <c r="AR85" s="74">
        <f t="shared" si="41"/>
        <v>1.8636629166902219</v>
      </c>
      <c r="AS85" s="74">
        <f t="shared" si="41"/>
        <v>1.8731132955583272</v>
      </c>
      <c r="AT85" s="74">
        <f t="shared" si="41"/>
        <v>1.8779801200767297</v>
      </c>
      <c r="AU85" s="74">
        <f t="shared" si="41"/>
        <v>1.8058615166284295</v>
      </c>
      <c r="AV85" s="111">
        <f t="shared" si="41"/>
        <v>2.227454834563281</v>
      </c>
      <c r="AW85" s="42">
        <f t="shared" si="50"/>
        <v>0.23345827686830187</v>
      </c>
    </row>
    <row r="86" spans="1:49" ht="20.100000000000001" customHeight="1">
      <c r="A86" s="88" t="s">
        <v>168</v>
      </c>
      <c r="B86" s="90">
        <v>3662.36</v>
      </c>
      <c r="C86" s="61">
        <v>4476.32</v>
      </c>
      <c r="D86" s="61">
        <v>5523.7900000000009</v>
      </c>
      <c r="E86" s="61">
        <v>4578.68</v>
      </c>
      <c r="F86" s="61">
        <v>6257.8399999999992</v>
      </c>
      <c r="G86" s="61">
        <v>5576.87</v>
      </c>
      <c r="H86" s="61">
        <v>6320.66</v>
      </c>
      <c r="I86" s="61">
        <v>2122</v>
      </c>
      <c r="J86" s="61">
        <v>3833.4</v>
      </c>
      <c r="K86" s="61">
        <v>2685.21</v>
      </c>
      <c r="L86" s="82">
        <v>5127.4600000000009</v>
      </c>
      <c r="M86" s="42">
        <f t="shared" si="39"/>
        <v>0.90951918099515527</v>
      </c>
      <c r="O86" s="361">
        <f t="shared" si="42"/>
        <v>1.8086347350059942E-2</v>
      </c>
      <c r="P86" s="362">
        <f t="shared" si="43"/>
        <v>2.0901620297494296E-2</v>
      </c>
      <c r="Q86" s="362">
        <f t="shared" si="44"/>
        <v>7.6639267060535981E-3</v>
      </c>
      <c r="R86" s="363">
        <f t="shared" si="45"/>
        <v>1.1563408997595377E-2</v>
      </c>
      <c r="T86" s="97">
        <v>610.1049999999999</v>
      </c>
      <c r="U86" s="61">
        <v>875.13400000000001</v>
      </c>
      <c r="V86" s="61">
        <v>1082.25</v>
      </c>
      <c r="W86" s="61">
        <v>1131.05</v>
      </c>
      <c r="X86" s="61">
        <v>1639.3810000000001</v>
      </c>
      <c r="Y86" s="61">
        <v>1245.4219999999998</v>
      </c>
      <c r="Z86" s="61">
        <v>1301.7759999999998</v>
      </c>
      <c r="AA86" s="61">
        <v>490.971</v>
      </c>
      <c r="AB86" s="61">
        <v>794.45299999999997</v>
      </c>
      <c r="AC86" s="61">
        <v>581.98399999999992</v>
      </c>
      <c r="AD86" s="38">
        <v>1005.649</v>
      </c>
      <c r="AE86" s="42">
        <f t="shared" si="40"/>
        <v>0.72796674822675556</v>
      </c>
      <c r="AG86" s="361">
        <f t="shared" si="46"/>
        <v>1.3847533437683395E-2</v>
      </c>
      <c r="AH86" s="362">
        <f t="shared" si="47"/>
        <v>1.7600024284043257E-2</v>
      </c>
      <c r="AI86" s="362">
        <f t="shared" si="48"/>
        <v>6.4462158266126723E-3</v>
      </c>
      <c r="AJ86" s="363">
        <f t="shared" si="49"/>
        <v>9.1069421954777102E-3</v>
      </c>
      <c r="AL86" s="52">
        <f t="shared" si="41"/>
        <v>1.6658793783243588</v>
      </c>
      <c r="AM86" s="74">
        <f t="shared" si="41"/>
        <v>1.9550300246631163</v>
      </c>
      <c r="AN86" s="74">
        <f t="shared" si="41"/>
        <v>1.9592526145997582</v>
      </c>
      <c r="AO86" s="74">
        <f t="shared" si="41"/>
        <v>2.4702534354879568</v>
      </c>
      <c r="AP86" s="74">
        <f t="shared" si="41"/>
        <v>2.6197234189432779</v>
      </c>
      <c r="AQ86" s="74">
        <f t="shared" si="41"/>
        <v>2.2331917365834237</v>
      </c>
      <c r="AR86" s="74">
        <f t="shared" si="41"/>
        <v>2.0595570715716391</v>
      </c>
      <c r="AS86" s="74">
        <f t="shared" si="41"/>
        <v>2.3137181903864281</v>
      </c>
      <c r="AT86" s="74">
        <f t="shared" si="41"/>
        <v>2.0724500443470548</v>
      </c>
      <c r="AU86" s="74">
        <f t="shared" si="41"/>
        <v>2.1673686601792781</v>
      </c>
      <c r="AV86" s="111">
        <f t="shared" si="41"/>
        <v>1.9613005269665678</v>
      </c>
      <c r="AW86" s="42">
        <f t="shared" si="50"/>
        <v>-9.5077564328933786E-2</v>
      </c>
    </row>
    <row r="87" spans="1:49" ht="20.100000000000001" customHeight="1">
      <c r="A87" s="88" t="s">
        <v>167</v>
      </c>
      <c r="B87" s="90">
        <v>3414.62</v>
      </c>
      <c r="C87" s="61">
        <v>2291.8699999999994</v>
      </c>
      <c r="D87" s="61">
        <v>2559.61</v>
      </c>
      <c r="E87" s="61">
        <v>2726.3300000000004</v>
      </c>
      <c r="F87" s="61">
        <v>3251.02</v>
      </c>
      <c r="G87" s="61">
        <v>3438.9800000000005</v>
      </c>
      <c r="H87" s="61">
        <v>3644.1299999999997</v>
      </c>
      <c r="I87" s="61">
        <v>3046.87</v>
      </c>
      <c r="J87" s="61">
        <v>3246.55</v>
      </c>
      <c r="K87" s="61">
        <v>3028.5000000000005</v>
      </c>
      <c r="L87" s="82">
        <v>2913.89</v>
      </c>
      <c r="M87" s="42">
        <f t="shared" si="39"/>
        <v>-3.7843817071157526E-2</v>
      </c>
      <c r="O87" s="361">
        <f t="shared" si="42"/>
        <v>1.6862898073499513E-2</v>
      </c>
      <c r="P87" s="362">
        <f t="shared" si="43"/>
        <v>1.2888995829323069E-2</v>
      </c>
      <c r="Q87" s="362">
        <f t="shared" si="44"/>
        <v>8.6437194965322366E-3</v>
      </c>
      <c r="R87" s="363">
        <f t="shared" si="45"/>
        <v>6.5713826814842412E-3</v>
      </c>
      <c r="T87" s="97">
        <v>437.02100000000002</v>
      </c>
      <c r="U87" s="61">
        <v>405.54300000000001</v>
      </c>
      <c r="V87" s="61">
        <v>450.75</v>
      </c>
      <c r="W87" s="61">
        <v>519.22500000000002</v>
      </c>
      <c r="X87" s="61">
        <v>604.04200000000003</v>
      </c>
      <c r="Y87" s="61">
        <v>698.55399999999997</v>
      </c>
      <c r="Z87" s="61">
        <v>675.447</v>
      </c>
      <c r="AA87" s="61">
        <v>640.11400000000003</v>
      </c>
      <c r="AB87" s="61">
        <v>686.09</v>
      </c>
      <c r="AC87" s="61">
        <v>646.84199999999998</v>
      </c>
      <c r="AD87" s="38">
        <v>632.29700000000003</v>
      </c>
      <c r="AE87" s="42">
        <f t="shared" si="40"/>
        <v>-2.2486171275210885E-2</v>
      </c>
      <c r="AG87" s="361">
        <f t="shared" si="46"/>
        <v>9.9190514919068624E-3</v>
      </c>
      <c r="AH87" s="362">
        <f t="shared" si="47"/>
        <v>9.8718084020641642E-3</v>
      </c>
      <c r="AI87" s="362">
        <f t="shared" si="48"/>
        <v>7.1646009816726825E-3</v>
      </c>
      <c r="AJ87" s="363">
        <f t="shared" si="49"/>
        <v>5.7259463583953941E-3</v>
      </c>
      <c r="AL87" s="52">
        <f t="shared" si="41"/>
        <v>1.2798525165318542</v>
      </c>
      <c r="AM87" s="74">
        <f t="shared" si="41"/>
        <v>1.7694851802240097</v>
      </c>
      <c r="AN87" s="74">
        <f t="shared" si="41"/>
        <v>1.7610104664382464</v>
      </c>
      <c r="AO87" s="74">
        <f t="shared" si="41"/>
        <v>1.9044833163997019</v>
      </c>
      <c r="AP87" s="74">
        <f t="shared" si="41"/>
        <v>1.8580076406789257</v>
      </c>
      <c r="AQ87" s="74">
        <f t="shared" si="41"/>
        <v>2.0312825314482779</v>
      </c>
      <c r="AR87" s="74">
        <f t="shared" si="41"/>
        <v>1.8535205933926617</v>
      </c>
      <c r="AS87" s="74">
        <f t="shared" si="41"/>
        <v>2.1008904219740261</v>
      </c>
      <c r="AT87" s="74">
        <f t="shared" si="41"/>
        <v>2.1132894919221941</v>
      </c>
      <c r="AU87" s="74">
        <f t="shared" si="41"/>
        <v>2.1358494304110942</v>
      </c>
      <c r="AV87" s="111">
        <f t="shared" si="41"/>
        <v>2.1699412126058295</v>
      </c>
      <c r="AW87" s="42">
        <f t="shared" si="50"/>
        <v>1.5961697350629037E-2</v>
      </c>
    </row>
    <row r="88" spans="1:49" ht="20.100000000000001" customHeight="1">
      <c r="A88" s="88" t="s">
        <v>170</v>
      </c>
      <c r="B88" s="90">
        <v>72.05</v>
      </c>
      <c r="C88" s="61">
        <v>51.120000000000005</v>
      </c>
      <c r="D88" s="61">
        <v>92.7</v>
      </c>
      <c r="E88" s="61">
        <v>775.31</v>
      </c>
      <c r="F88" s="61">
        <v>562.31999999999994</v>
      </c>
      <c r="G88" s="61">
        <v>218.98</v>
      </c>
      <c r="H88" s="61">
        <v>625.73</v>
      </c>
      <c r="I88" s="61">
        <v>523.74</v>
      </c>
      <c r="J88" s="61">
        <v>945.73</v>
      </c>
      <c r="K88" s="61">
        <v>1547.78</v>
      </c>
      <c r="L88" s="82">
        <v>2625.37</v>
      </c>
      <c r="M88" s="42">
        <f t="shared" si="39"/>
        <v>0.69621651655920092</v>
      </c>
      <c r="O88" s="361">
        <f t="shared" si="42"/>
        <v>3.5581464590368468E-4</v>
      </c>
      <c r="P88" s="362">
        <f t="shared" si="43"/>
        <v>8.2071786015189534E-4</v>
      </c>
      <c r="Q88" s="362">
        <f t="shared" si="44"/>
        <v>4.4175585809287307E-3</v>
      </c>
      <c r="R88" s="363">
        <f t="shared" si="45"/>
        <v>5.920714560428939E-3</v>
      </c>
      <c r="T88" s="97">
        <v>10.309999999999999</v>
      </c>
      <c r="U88" s="61">
        <v>9.4939999999999998</v>
      </c>
      <c r="V88" s="61">
        <v>14.34</v>
      </c>
      <c r="W88" s="61">
        <v>118.62899999999999</v>
      </c>
      <c r="X88" s="61">
        <v>86.766999999999996</v>
      </c>
      <c r="Y88" s="61">
        <v>35.305</v>
      </c>
      <c r="Z88" s="61">
        <v>99.031000000000006</v>
      </c>
      <c r="AA88" s="61">
        <v>102.09299999999999</v>
      </c>
      <c r="AB88" s="61">
        <v>203.815</v>
      </c>
      <c r="AC88" s="61">
        <v>337.65600000000001</v>
      </c>
      <c r="AD88" s="38">
        <v>619.70299999999997</v>
      </c>
      <c r="AE88" s="42">
        <f t="shared" si="40"/>
        <v>0.83530871656360306</v>
      </c>
      <c r="AG88" s="361">
        <f t="shared" si="46"/>
        <v>2.340057362954177E-4</v>
      </c>
      <c r="AH88" s="362">
        <f t="shared" si="47"/>
        <v>4.9892233905306574E-4</v>
      </c>
      <c r="AI88" s="362">
        <f t="shared" si="48"/>
        <v>3.7399712898477087E-3</v>
      </c>
      <c r="AJ88" s="363">
        <f t="shared" si="49"/>
        <v>5.6118977887554431E-3</v>
      </c>
      <c r="AL88" s="52">
        <f t="shared" si="41"/>
        <v>1.430950728660652</v>
      </c>
      <c r="AM88" s="74">
        <f t="shared" si="41"/>
        <v>1.8571987480438181</v>
      </c>
      <c r="AN88" s="74">
        <f t="shared" si="41"/>
        <v>1.5469255663430421</v>
      </c>
      <c r="AO88" s="74">
        <f t="shared" si="41"/>
        <v>1.5300847402974294</v>
      </c>
      <c r="AP88" s="74">
        <f t="shared" si="41"/>
        <v>1.5430182102717316</v>
      </c>
      <c r="AQ88" s="74">
        <f t="shared" si="41"/>
        <v>1.6122476938533201</v>
      </c>
      <c r="AR88" s="74">
        <f t="shared" si="41"/>
        <v>1.582647467757659</v>
      </c>
      <c r="AS88" s="74">
        <f t="shared" si="41"/>
        <v>1.9493069080077898</v>
      </c>
      <c r="AT88" s="74">
        <f t="shared" si="41"/>
        <v>2.1551076945851353</v>
      </c>
      <c r="AU88" s="74">
        <f t="shared" si="41"/>
        <v>2.1815503495328796</v>
      </c>
      <c r="AV88" s="111">
        <f t="shared" si="41"/>
        <v>2.3604406236073392</v>
      </c>
      <c r="AW88" s="42">
        <f t="shared" si="50"/>
        <v>8.2001441824509858E-2</v>
      </c>
    </row>
    <row r="89" spans="1:49" ht="20.100000000000001" customHeight="1">
      <c r="A89" s="88" t="s">
        <v>171</v>
      </c>
      <c r="B89" s="90">
        <v>4200.3999999999996</v>
      </c>
      <c r="C89" s="61">
        <v>3063.19</v>
      </c>
      <c r="D89" s="61">
        <v>2993.56</v>
      </c>
      <c r="E89" s="61">
        <v>3762.9900000000002</v>
      </c>
      <c r="F89" s="61">
        <v>4253.09</v>
      </c>
      <c r="G89" s="61">
        <v>3806.5099999999998</v>
      </c>
      <c r="H89" s="61">
        <v>3204.0699999999997</v>
      </c>
      <c r="I89" s="61">
        <v>2900.84</v>
      </c>
      <c r="J89" s="61">
        <v>2801.2599999999998</v>
      </c>
      <c r="K89" s="61">
        <v>3189.1200000000003</v>
      </c>
      <c r="L89" s="82">
        <v>2807.3900000000003</v>
      </c>
      <c r="M89" s="42">
        <f t="shared" si="39"/>
        <v>-0.11969759682921934</v>
      </c>
      <c r="O89" s="361">
        <f t="shared" si="42"/>
        <v>2.0743425935514741E-2</v>
      </c>
      <c r="P89" s="362">
        <f t="shared" si="43"/>
        <v>1.4266466078394333E-2</v>
      </c>
      <c r="Q89" s="362">
        <f t="shared" si="44"/>
        <v>9.102149156605871E-3</v>
      </c>
      <c r="R89" s="363">
        <f t="shared" si="45"/>
        <v>6.3312046872641197E-3</v>
      </c>
      <c r="T89" s="97">
        <v>730.83800000000008</v>
      </c>
      <c r="U89" s="61">
        <v>595.09599999999989</v>
      </c>
      <c r="V89" s="61">
        <v>625.76899999999989</v>
      </c>
      <c r="W89" s="61">
        <v>514.33100000000002</v>
      </c>
      <c r="X89" s="61">
        <v>614.09299999999996</v>
      </c>
      <c r="Y89" s="61">
        <v>602.79899999999998</v>
      </c>
      <c r="Z89" s="61">
        <v>516.09100000000001</v>
      </c>
      <c r="AA89" s="61">
        <v>486.91200000000003</v>
      </c>
      <c r="AB89" s="61">
        <v>530.85300000000007</v>
      </c>
      <c r="AC89" s="61">
        <v>633.25099999999998</v>
      </c>
      <c r="AD89" s="38">
        <v>480.20299999999997</v>
      </c>
      <c r="AE89" s="42">
        <f t="shared" si="40"/>
        <v>-0.2416861560423908</v>
      </c>
      <c r="AG89" s="361">
        <f t="shared" si="46"/>
        <v>1.6587806430908875E-2</v>
      </c>
      <c r="AH89" s="362">
        <f t="shared" si="47"/>
        <v>8.5186202254312129E-3</v>
      </c>
      <c r="AI89" s="362">
        <f t="shared" si="48"/>
        <v>7.0140633048645694E-3</v>
      </c>
      <c r="AJ89" s="363">
        <f t="shared" si="49"/>
        <v>4.3486156333820076E-3</v>
      </c>
      <c r="AL89" s="52">
        <f t="shared" si="41"/>
        <v>1.7399247690696127</v>
      </c>
      <c r="AM89" s="74">
        <f t="shared" si="41"/>
        <v>1.9427329026276525</v>
      </c>
      <c r="AN89" s="74">
        <f t="shared" si="41"/>
        <v>2.0903840243723191</v>
      </c>
      <c r="AO89" s="74">
        <f t="shared" si="41"/>
        <v>1.3668146872566762</v>
      </c>
      <c r="AP89" s="74">
        <f t="shared" si="41"/>
        <v>1.4438749238788737</v>
      </c>
      <c r="AQ89" s="74">
        <f t="shared" si="41"/>
        <v>1.5836002007087857</v>
      </c>
      <c r="AR89" s="74">
        <f t="shared" si="41"/>
        <v>1.6107357205054824</v>
      </c>
      <c r="AS89" s="74">
        <f t="shared" si="41"/>
        <v>1.6785207043477062</v>
      </c>
      <c r="AT89" s="74">
        <f t="shared" si="41"/>
        <v>1.8950507985692155</v>
      </c>
      <c r="AU89" s="74">
        <f t="shared" si="41"/>
        <v>1.9856606211117798</v>
      </c>
      <c r="AV89" s="111">
        <f t="shared" si="41"/>
        <v>1.710496226032008</v>
      </c>
      <c r="AW89" s="42">
        <f t="shared" si="50"/>
        <v>-0.13857574257866181</v>
      </c>
    </row>
    <row r="90" spans="1:49" ht="20.100000000000001" customHeight="1">
      <c r="A90" s="88" t="s">
        <v>185</v>
      </c>
      <c r="B90" s="90">
        <v>50.940000000000005</v>
      </c>
      <c r="C90" s="61">
        <v>14.629999999999999</v>
      </c>
      <c r="D90" s="61">
        <v>47.31</v>
      </c>
      <c r="E90" s="61">
        <v>13.770000000000001</v>
      </c>
      <c r="F90" s="61">
        <v>484.80999999999995</v>
      </c>
      <c r="G90" s="61">
        <v>467.98</v>
      </c>
      <c r="H90" s="61">
        <v>384.03999999999996</v>
      </c>
      <c r="I90" s="61">
        <v>99.4</v>
      </c>
      <c r="J90" s="61">
        <v>171.15</v>
      </c>
      <c r="K90" s="61">
        <v>394.33</v>
      </c>
      <c r="L90" s="82">
        <v>1351.1899999999998</v>
      </c>
      <c r="M90" s="42">
        <f t="shared" si="39"/>
        <v>2.426546293713387</v>
      </c>
      <c r="O90" s="361">
        <f t="shared" si="42"/>
        <v>2.5156416464030119E-4</v>
      </c>
      <c r="P90" s="362">
        <f t="shared" si="43"/>
        <v>1.7539480509356289E-3</v>
      </c>
      <c r="Q90" s="362">
        <f t="shared" si="44"/>
        <v>1.1254673630733221E-3</v>
      </c>
      <c r="R90" s="363">
        <f t="shared" si="45"/>
        <v>3.0471934648853218E-3</v>
      </c>
      <c r="T90" s="97">
        <v>13.536</v>
      </c>
      <c r="U90" s="61">
        <v>4.3070000000000004</v>
      </c>
      <c r="V90" s="61">
        <v>21.259999999999998</v>
      </c>
      <c r="W90" s="61">
        <v>6.601</v>
      </c>
      <c r="X90" s="61">
        <v>63.719000000000001</v>
      </c>
      <c r="Y90" s="61">
        <v>82.858000000000004</v>
      </c>
      <c r="Z90" s="61">
        <v>79.966000000000008</v>
      </c>
      <c r="AA90" s="61">
        <v>30.192</v>
      </c>
      <c r="AB90" s="61">
        <v>41.013999999999996</v>
      </c>
      <c r="AC90" s="61">
        <v>116.53200000000001</v>
      </c>
      <c r="AD90" s="38">
        <v>379.05</v>
      </c>
      <c r="AE90" s="42">
        <f t="shared" si="40"/>
        <v>2.252754608176295</v>
      </c>
      <c r="AG90" s="361">
        <f t="shared" si="46"/>
        <v>3.0722615387922156E-4</v>
      </c>
      <c r="AH90" s="362">
        <f t="shared" si="47"/>
        <v>1.1709306661735993E-3</v>
      </c>
      <c r="AI90" s="362">
        <f t="shared" si="48"/>
        <v>1.2907406779341496E-3</v>
      </c>
      <c r="AJ90" s="363">
        <f t="shared" si="49"/>
        <v>3.4325957060523365E-3</v>
      </c>
      <c r="AL90" s="52">
        <f t="shared" si="41"/>
        <v>2.6572438162544163</v>
      </c>
      <c r="AM90" s="74">
        <f t="shared" si="41"/>
        <v>2.9439507860560497</v>
      </c>
      <c r="AN90" s="74">
        <f t="shared" si="41"/>
        <v>4.4937645318114559</v>
      </c>
      <c r="AO90" s="74">
        <f t="shared" si="41"/>
        <v>4.7937545388525775</v>
      </c>
      <c r="AP90" s="74">
        <f t="shared" si="41"/>
        <v>1.314308698252924</v>
      </c>
      <c r="AQ90" s="74">
        <f t="shared" si="41"/>
        <v>1.7705457498183683</v>
      </c>
      <c r="AR90" s="74">
        <f t="shared" si="41"/>
        <v>2.0822310176023335</v>
      </c>
      <c r="AS90" s="74">
        <f t="shared" si="41"/>
        <v>3.037424547283702</v>
      </c>
      <c r="AT90" s="74">
        <f t="shared" si="41"/>
        <v>2.3963774466841947</v>
      </c>
      <c r="AU90" s="74">
        <f t="shared" si="41"/>
        <v>2.9551898156366496</v>
      </c>
      <c r="AV90" s="111">
        <f t="shared" si="41"/>
        <v>2.8053049534114378</v>
      </c>
      <c r="AW90" s="42">
        <f t="shared" si="50"/>
        <v>-5.0719199637239358E-2</v>
      </c>
    </row>
    <row r="91" spans="1:49" ht="20.100000000000001" customHeight="1">
      <c r="A91" s="88" t="s">
        <v>169</v>
      </c>
      <c r="B91" s="90">
        <v>188.37</v>
      </c>
      <c r="C91" s="61">
        <v>200.60000000000002</v>
      </c>
      <c r="D91" s="61">
        <v>174.88</v>
      </c>
      <c r="E91" s="61">
        <v>269.47000000000003</v>
      </c>
      <c r="F91" s="61">
        <v>281.96999999999997</v>
      </c>
      <c r="G91" s="61">
        <v>301.36</v>
      </c>
      <c r="H91" s="61">
        <v>342.51</v>
      </c>
      <c r="I91" s="61">
        <v>407.44</v>
      </c>
      <c r="J91" s="61">
        <v>487.1</v>
      </c>
      <c r="K91" s="61">
        <v>631.6400000000001</v>
      </c>
      <c r="L91" s="82">
        <v>194.02</v>
      </c>
      <c r="M91" s="42">
        <f t="shared" si="39"/>
        <v>-0.69283135963523534</v>
      </c>
      <c r="O91" s="361">
        <f t="shared" si="42"/>
        <v>9.3025405758330449E-4</v>
      </c>
      <c r="P91" s="362">
        <f t="shared" si="43"/>
        <v>1.1294708847172125E-3</v>
      </c>
      <c r="Q91" s="362">
        <f t="shared" si="44"/>
        <v>1.8027799183720065E-3</v>
      </c>
      <c r="R91" s="363">
        <f t="shared" si="45"/>
        <v>4.3755243604308073E-4</v>
      </c>
      <c r="T91" s="97">
        <v>358.791</v>
      </c>
      <c r="U91" s="61">
        <v>375.58300000000003</v>
      </c>
      <c r="V91" s="61">
        <v>279.90699999999998</v>
      </c>
      <c r="W91" s="61">
        <v>406.76499999999999</v>
      </c>
      <c r="X91" s="61">
        <v>434.53300000000002</v>
      </c>
      <c r="Y91" s="61">
        <v>468.38600000000002</v>
      </c>
      <c r="Z91" s="61">
        <v>534.32299999999998</v>
      </c>
      <c r="AA91" s="61">
        <v>684.08499999999992</v>
      </c>
      <c r="AB91" s="61">
        <v>828.15700000000004</v>
      </c>
      <c r="AC91" s="61">
        <v>1166.049</v>
      </c>
      <c r="AD91" s="38">
        <v>352.916</v>
      </c>
      <c r="AE91" s="42">
        <f t="shared" si="40"/>
        <v>-0.6973403347543714</v>
      </c>
      <c r="AG91" s="361">
        <f t="shared" si="46"/>
        <v>8.1434677139834346E-3</v>
      </c>
      <c r="AH91" s="362">
        <f t="shared" si="47"/>
        <v>6.6191258660164079E-3</v>
      </c>
      <c r="AI91" s="362">
        <f t="shared" si="48"/>
        <v>1.2915481385065365E-2</v>
      </c>
      <c r="AJ91" s="363">
        <f t="shared" si="49"/>
        <v>3.1959317931596525E-3</v>
      </c>
      <c r="AL91" s="52">
        <f t="shared" si="41"/>
        <v>19.047141264532566</v>
      </c>
      <c r="AM91" s="74">
        <f t="shared" si="41"/>
        <v>18.722981056829511</v>
      </c>
      <c r="AN91" s="74">
        <f t="shared" si="41"/>
        <v>16.005661024702654</v>
      </c>
      <c r="AO91" s="74">
        <f t="shared" si="41"/>
        <v>15.095001298845879</v>
      </c>
      <c r="AP91" s="74">
        <f t="shared" si="41"/>
        <v>15.410611057913965</v>
      </c>
      <c r="AQ91" s="74">
        <f t="shared" si="41"/>
        <v>15.542407751526415</v>
      </c>
      <c r="AR91" s="74">
        <f t="shared" si="41"/>
        <v>15.600216052086072</v>
      </c>
      <c r="AS91" s="74">
        <f t="shared" si="41"/>
        <v>16.78983408600039</v>
      </c>
      <c r="AT91" s="74">
        <f t="shared" si="41"/>
        <v>17.001786080886884</v>
      </c>
      <c r="AU91" s="74">
        <f t="shared" si="41"/>
        <v>18.460657969729589</v>
      </c>
      <c r="AV91" s="111">
        <f t="shared" si="41"/>
        <v>18.189671167920832</v>
      </c>
      <c r="AW91" s="42">
        <f t="shared" si="50"/>
        <v>-1.4679151861927179E-2</v>
      </c>
    </row>
    <row r="92" spans="1:49" ht="20.100000000000001" customHeight="1">
      <c r="A92" s="88" t="s">
        <v>177</v>
      </c>
      <c r="B92" s="90"/>
      <c r="C92" s="61">
        <v>22.54</v>
      </c>
      <c r="D92" s="61"/>
      <c r="E92" s="61"/>
      <c r="F92" s="61">
        <v>0.9</v>
      </c>
      <c r="G92" s="61"/>
      <c r="H92" s="61"/>
      <c r="I92" s="61"/>
      <c r="J92" s="61"/>
      <c r="K92" s="61">
        <v>178.66</v>
      </c>
      <c r="L92" s="82">
        <v>1757.2400000000002</v>
      </c>
      <c r="M92" s="42">
        <f t="shared" si="39"/>
        <v>8.8356655099070878</v>
      </c>
      <c r="O92" s="361">
        <f t="shared" si="42"/>
        <v>0</v>
      </c>
      <c r="P92" s="362">
        <f t="shared" si="43"/>
        <v>0</v>
      </c>
      <c r="Q92" s="362">
        <f t="shared" si="44"/>
        <v>5.0991808659417166E-4</v>
      </c>
      <c r="R92" s="363">
        <f t="shared" si="45"/>
        <v>3.9629143527076761E-3</v>
      </c>
      <c r="T92" s="97"/>
      <c r="U92" s="61">
        <v>6.032</v>
      </c>
      <c r="V92" s="61"/>
      <c r="W92" s="61"/>
      <c r="X92" s="61">
        <v>0.55000000000000004</v>
      </c>
      <c r="Y92" s="61"/>
      <c r="Z92" s="61"/>
      <c r="AA92" s="61"/>
      <c r="AB92" s="61"/>
      <c r="AC92" s="61">
        <v>44.929000000000002</v>
      </c>
      <c r="AD92" s="38">
        <v>333.99599999999998</v>
      </c>
      <c r="AE92" s="42">
        <f t="shared" si="40"/>
        <v>6.4338623160987334</v>
      </c>
      <c r="AG92" s="361">
        <f t="shared" si="46"/>
        <v>0</v>
      </c>
      <c r="AH92" s="362">
        <f t="shared" si="47"/>
        <v>0</v>
      </c>
      <c r="AI92" s="362">
        <f t="shared" si="48"/>
        <v>4.9764603644409603E-4</v>
      </c>
      <c r="AJ92" s="363">
        <f t="shared" si="49"/>
        <v>3.0245963209039866E-3</v>
      </c>
      <c r="AL92" s="52"/>
      <c r="AM92" s="74">
        <f t="shared" si="41"/>
        <v>2.6761313220940552</v>
      </c>
      <c r="AN92" s="74"/>
      <c r="AO92" s="74"/>
      <c r="AP92" s="74">
        <f t="shared" si="41"/>
        <v>6.1111111111111116</v>
      </c>
      <c r="AQ92" s="74"/>
      <c r="AR92" s="74"/>
      <c r="AS92" s="74"/>
      <c r="AT92" s="74"/>
      <c r="AU92" s="74">
        <f t="shared" si="41"/>
        <v>2.5147766707712975</v>
      </c>
      <c r="AV92" s="111">
        <f t="shared" si="41"/>
        <v>1.9006851653729708</v>
      </c>
      <c r="AW92" s="42">
        <f t="shared" si="50"/>
        <v>-0.2441932568151195</v>
      </c>
    </row>
    <row r="93" spans="1:49" ht="20.100000000000001" customHeight="1">
      <c r="A93" s="88" t="s">
        <v>195</v>
      </c>
      <c r="B93" s="90"/>
      <c r="C93" s="61">
        <v>2.25</v>
      </c>
      <c r="D93" s="61">
        <v>18.91</v>
      </c>
      <c r="E93" s="61">
        <v>20.61</v>
      </c>
      <c r="F93" s="61">
        <v>49.400000000000006</v>
      </c>
      <c r="G93" s="61">
        <v>23.069999999999997</v>
      </c>
      <c r="H93" s="61">
        <v>69.44</v>
      </c>
      <c r="I93" s="61">
        <v>143.66</v>
      </c>
      <c r="J93" s="61">
        <v>261.22000000000003</v>
      </c>
      <c r="K93" s="61">
        <v>374.2</v>
      </c>
      <c r="L93" s="82">
        <v>1061.9199999999998</v>
      </c>
      <c r="M93" s="42">
        <f t="shared" si="39"/>
        <v>1.8378407268840187</v>
      </c>
      <c r="O93" s="361">
        <f t="shared" si="42"/>
        <v>0</v>
      </c>
      <c r="P93" s="362">
        <f t="shared" si="43"/>
        <v>8.6464339362974805E-5</v>
      </c>
      <c r="Q93" s="362">
        <f t="shared" si="44"/>
        <v>1.0680138139680904E-3</v>
      </c>
      <c r="R93" s="363">
        <f t="shared" si="45"/>
        <v>2.3948339495045265E-3</v>
      </c>
      <c r="T93" s="97"/>
      <c r="U93" s="61">
        <v>1.5680000000000001</v>
      </c>
      <c r="V93" s="61">
        <v>5.0570000000000004</v>
      </c>
      <c r="W93" s="61">
        <v>5.4160000000000004</v>
      </c>
      <c r="X93" s="61">
        <v>18.739999999999998</v>
      </c>
      <c r="Y93" s="61">
        <v>9.8529999999999998</v>
      </c>
      <c r="Z93" s="61">
        <v>17.503</v>
      </c>
      <c r="AA93" s="61">
        <v>61.795000000000002</v>
      </c>
      <c r="AB93" s="61">
        <v>106.80699999999999</v>
      </c>
      <c r="AC93" s="61">
        <v>91.452999999999989</v>
      </c>
      <c r="AD93" s="38">
        <v>244.73399999999998</v>
      </c>
      <c r="AE93" s="42">
        <f t="shared" si="40"/>
        <v>1.6760631143866251</v>
      </c>
      <c r="AG93" s="361">
        <f t="shared" si="46"/>
        <v>0</v>
      </c>
      <c r="AH93" s="362">
        <f t="shared" si="47"/>
        <v>1.3924038540404635E-4</v>
      </c>
      <c r="AI93" s="362">
        <f t="shared" si="48"/>
        <v>1.01295873424563E-3</v>
      </c>
      <c r="AJ93" s="363">
        <f t="shared" si="49"/>
        <v>2.2162587456140679E-3</v>
      </c>
      <c r="AL93" s="52"/>
      <c r="AM93" s="74">
        <f t="shared" si="41"/>
        <v>6.9688888888888894</v>
      </c>
      <c r="AN93" s="74">
        <f t="shared" si="41"/>
        <v>2.6742464304600744</v>
      </c>
      <c r="AO93" s="74">
        <f t="shared" si="41"/>
        <v>2.6278505579815628</v>
      </c>
      <c r="AP93" s="74">
        <f t="shared" si="41"/>
        <v>3.7935222672064772</v>
      </c>
      <c r="AQ93" s="74">
        <f t="shared" si="41"/>
        <v>4.2709146077156488</v>
      </c>
      <c r="AR93" s="74">
        <f t="shared" si="41"/>
        <v>2.5205933179723505</v>
      </c>
      <c r="AS93" s="74">
        <f t="shared" si="41"/>
        <v>4.3014757065293061</v>
      </c>
      <c r="AT93" s="74">
        <f t="shared" si="41"/>
        <v>4.088775744583109</v>
      </c>
      <c r="AU93" s="74">
        <f t="shared" si="41"/>
        <v>2.4439604489577764</v>
      </c>
      <c r="AV93" s="111">
        <f t="shared" si="41"/>
        <v>2.304636884134398</v>
      </c>
      <c r="AW93" s="42">
        <f t="shared" si="50"/>
        <v>-5.7007291129769599E-2</v>
      </c>
    </row>
    <row r="94" spans="1:49" ht="20.100000000000001" customHeight="1">
      <c r="A94" s="88" t="s">
        <v>173</v>
      </c>
      <c r="B94" s="90">
        <v>20.8</v>
      </c>
      <c r="C94" s="61">
        <v>111.81</v>
      </c>
      <c r="D94" s="61">
        <v>307.24</v>
      </c>
      <c r="E94" s="61">
        <v>220.26</v>
      </c>
      <c r="F94" s="61">
        <v>199.72000000000003</v>
      </c>
      <c r="G94" s="61">
        <v>146.80000000000001</v>
      </c>
      <c r="H94" s="61">
        <v>81.349999999999994</v>
      </c>
      <c r="I94" s="61">
        <v>128.26999999999998</v>
      </c>
      <c r="J94" s="61">
        <v>84.46</v>
      </c>
      <c r="K94" s="61">
        <v>75.3</v>
      </c>
      <c r="L94" s="82">
        <v>452.90999999999997</v>
      </c>
      <c r="M94" s="42">
        <f t="shared" si="39"/>
        <v>5.0147410358565736</v>
      </c>
      <c r="O94" s="361">
        <f t="shared" si="42"/>
        <v>1.0271956467448496E-4</v>
      </c>
      <c r="P94" s="362">
        <f t="shared" si="43"/>
        <v>5.5019354219699632E-4</v>
      </c>
      <c r="Q94" s="362">
        <f t="shared" si="44"/>
        <v>2.1491566058737897E-4</v>
      </c>
      <c r="R94" s="363">
        <f t="shared" si="45"/>
        <v>1.0213992052792067E-3</v>
      </c>
      <c r="T94" s="97">
        <v>13.505000000000001</v>
      </c>
      <c r="U94" s="61">
        <v>86.170999999999992</v>
      </c>
      <c r="V94" s="61">
        <v>94.748000000000005</v>
      </c>
      <c r="W94" s="61">
        <v>85.16</v>
      </c>
      <c r="X94" s="61">
        <v>100.422</v>
      </c>
      <c r="Y94" s="61">
        <v>59.350999999999999</v>
      </c>
      <c r="Z94" s="61">
        <v>39.615000000000002</v>
      </c>
      <c r="AA94" s="61">
        <v>60.554999999999993</v>
      </c>
      <c r="AB94" s="61">
        <v>43.161999999999999</v>
      </c>
      <c r="AC94" s="61">
        <v>43.306000000000004</v>
      </c>
      <c r="AD94" s="38">
        <v>228.43</v>
      </c>
      <c r="AE94" s="42">
        <f t="shared" si="40"/>
        <v>4.2747887128804321</v>
      </c>
      <c r="AG94" s="361">
        <f t="shared" si="46"/>
        <v>3.0652254788260104E-4</v>
      </c>
      <c r="AH94" s="362">
        <f t="shared" si="47"/>
        <v>8.3873501614894509E-4</v>
      </c>
      <c r="AI94" s="362">
        <f t="shared" si="48"/>
        <v>4.7966923933869047E-4</v>
      </c>
      <c r="AJ94" s="363">
        <f t="shared" si="49"/>
        <v>2.0686132096914265E-3</v>
      </c>
      <c r="AL94" s="52">
        <f t="shared" si="41"/>
        <v>6.4927884615384617</v>
      </c>
      <c r="AM94" s="74">
        <f t="shared" si="41"/>
        <v>7.706913513996958</v>
      </c>
      <c r="AN94" s="74">
        <f t="shared" si="41"/>
        <v>3.0838432495768782</v>
      </c>
      <c r="AO94" s="74">
        <f t="shared" si="41"/>
        <v>3.8663397802596933</v>
      </c>
      <c r="AP94" s="74">
        <f t="shared" si="41"/>
        <v>5.0281393951532136</v>
      </c>
      <c r="AQ94" s="74">
        <f t="shared" si="41"/>
        <v>4.042983651226157</v>
      </c>
      <c r="AR94" s="74">
        <f t="shared" si="41"/>
        <v>4.8696988322065158</v>
      </c>
      <c r="AS94" s="74">
        <f t="shared" si="41"/>
        <v>4.7209012239806656</v>
      </c>
      <c r="AT94" s="74">
        <f t="shared" si="41"/>
        <v>5.1103480937721999</v>
      </c>
      <c r="AU94" s="74">
        <f t="shared" si="41"/>
        <v>5.7511288180610896</v>
      </c>
      <c r="AV94" s="111">
        <f t="shared" si="41"/>
        <v>5.0436068976176287</v>
      </c>
      <c r="AW94" s="42">
        <f t="shared" si="50"/>
        <v>-0.12302313907863252</v>
      </c>
    </row>
    <row r="95" spans="1:49" ht="20.100000000000001" customHeight="1">
      <c r="A95" s="88" t="s">
        <v>153</v>
      </c>
      <c r="B95" s="90">
        <v>19500.02</v>
      </c>
      <c r="C95" s="61">
        <v>4948.7599999999993</v>
      </c>
      <c r="D95" s="61">
        <v>1416.4199999999998</v>
      </c>
      <c r="E95" s="61">
        <v>1209.02</v>
      </c>
      <c r="F95" s="61">
        <v>713.91</v>
      </c>
      <c r="G95" s="61">
        <v>1215.6100000000001</v>
      </c>
      <c r="H95" s="61">
        <v>1630.06</v>
      </c>
      <c r="I95" s="61">
        <v>1266.99</v>
      </c>
      <c r="J95" s="61">
        <v>1725.97</v>
      </c>
      <c r="K95" s="61">
        <v>3069.5099999999998</v>
      </c>
      <c r="L95" s="82">
        <v>1326.3400000000001</v>
      </c>
      <c r="M95" s="42">
        <f t="shared" si="39"/>
        <v>-0.56789845936322081</v>
      </c>
      <c r="O95" s="361">
        <f t="shared" si="42"/>
        <v>9.6299690651141842E-2</v>
      </c>
      <c r="P95" s="362">
        <f t="shared" si="43"/>
        <v>4.555999808106885E-3</v>
      </c>
      <c r="Q95" s="362">
        <f t="shared" si="44"/>
        <v>8.7607671889716552E-3</v>
      </c>
      <c r="R95" s="363">
        <f t="shared" si="45"/>
        <v>2.9911519329006275E-3</v>
      </c>
      <c r="T95" s="97">
        <v>674.99600000000009</v>
      </c>
      <c r="U95" s="61">
        <v>298.51299999999998</v>
      </c>
      <c r="V95" s="61">
        <v>147.292</v>
      </c>
      <c r="W95" s="61">
        <v>162.572</v>
      </c>
      <c r="X95" s="61">
        <v>143.69799999999998</v>
      </c>
      <c r="Y95" s="61">
        <v>251.68399999999997</v>
      </c>
      <c r="Z95" s="61">
        <v>316.80600000000004</v>
      </c>
      <c r="AA95" s="61">
        <v>263.66399999999999</v>
      </c>
      <c r="AB95" s="61">
        <v>350.07299999999998</v>
      </c>
      <c r="AC95" s="61">
        <v>581.63300000000004</v>
      </c>
      <c r="AD95" s="38">
        <v>216.08199999999999</v>
      </c>
      <c r="AE95" s="42">
        <f t="shared" si="40"/>
        <v>-0.62849081809319629</v>
      </c>
      <c r="AG95" s="361">
        <f t="shared" si="46"/>
        <v>1.5320362364351291E-2</v>
      </c>
      <c r="AH95" s="362">
        <f t="shared" si="47"/>
        <v>3.556741820768497E-3</v>
      </c>
      <c r="AI95" s="362">
        <f t="shared" si="48"/>
        <v>6.4423280534863661E-3</v>
      </c>
      <c r="AJ95" s="363">
        <f t="shared" si="49"/>
        <v>1.9567923634222421E-3</v>
      </c>
      <c r="AL95" s="52">
        <f t="shared" si="41"/>
        <v>0.34615143984467711</v>
      </c>
      <c r="AM95" s="74">
        <f t="shared" si="41"/>
        <v>0.60320767222496141</v>
      </c>
      <c r="AN95" s="74">
        <f t="shared" ref="AN95:AV100" si="51">(V95/D95)*10</f>
        <v>1.0398892983719519</v>
      </c>
      <c r="AO95" s="74">
        <f t="shared" si="51"/>
        <v>1.3446593108468017</v>
      </c>
      <c r="AP95" s="74">
        <f t="shared" si="51"/>
        <v>2.0128307489739599</v>
      </c>
      <c r="AQ95" s="74">
        <f t="shared" si="51"/>
        <v>2.0704337739900129</v>
      </c>
      <c r="AR95" s="74">
        <f t="shared" si="51"/>
        <v>1.9435235512803213</v>
      </c>
      <c r="AS95" s="74">
        <f t="shared" si="51"/>
        <v>2.0810266852934909</v>
      </c>
      <c r="AT95" s="74">
        <f t="shared" si="51"/>
        <v>2.0282681622507921</v>
      </c>
      <c r="AU95" s="74">
        <f t="shared" si="51"/>
        <v>1.8948724715019662</v>
      </c>
      <c r="AV95" s="111">
        <f t="shared" si="51"/>
        <v>1.6291599439057856</v>
      </c>
      <c r="AW95" s="42">
        <f t="shared" si="50"/>
        <v>-0.14022712957857489</v>
      </c>
    </row>
    <row r="96" spans="1:49" ht="20.100000000000001" customHeight="1">
      <c r="A96" s="88" t="s">
        <v>178</v>
      </c>
      <c r="B96" s="90">
        <v>1523.16</v>
      </c>
      <c r="C96" s="61">
        <v>934.03</v>
      </c>
      <c r="D96" s="61">
        <v>1090.24</v>
      </c>
      <c r="E96" s="61">
        <v>1952.7799999999997</v>
      </c>
      <c r="F96" s="61">
        <v>1774.65</v>
      </c>
      <c r="G96" s="61">
        <v>2413.6400000000003</v>
      </c>
      <c r="H96" s="61">
        <v>1106.8399999999999</v>
      </c>
      <c r="I96" s="61">
        <v>1310.69</v>
      </c>
      <c r="J96" s="61">
        <v>669.99999999999989</v>
      </c>
      <c r="K96" s="61">
        <v>794.86</v>
      </c>
      <c r="L96" s="82">
        <v>278.98</v>
      </c>
      <c r="M96" s="42">
        <f t="shared" si="39"/>
        <v>-0.6490199531993055</v>
      </c>
      <c r="O96" s="361">
        <f t="shared" si="42"/>
        <v>7.5220351985379099E-3</v>
      </c>
      <c r="P96" s="362">
        <f t="shared" si="43"/>
        <v>9.0461113159969898E-3</v>
      </c>
      <c r="Q96" s="362">
        <f t="shared" si="44"/>
        <v>2.2686303051060301E-3</v>
      </c>
      <c r="R96" s="363">
        <f t="shared" si="45"/>
        <v>6.2915358523502041E-4</v>
      </c>
      <c r="T96" s="97">
        <v>403.01099999999997</v>
      </c>
      <c r="U96" s="61">
        <v>436.16700000000003</v>
      </c>
      <c r="V96" s="61">
        <v>710.05700000000002</v>
      </c>
      <c r="W96" s="61">
        <v>564.45199999999988</v>
      </c>
      <c r="X96" s="61">
        <v>453.65000000000003</v>
      </c>
      <c r="Y96" s="61">
        <v>622.649</v>
      </c>
      <c r="Z96" s="61">
        <v>391.11299999999994</v>
      </c>
      <c r="AA96" s="61">
        <v>362.82800000000003</v>
      </c>
      <c r="AB96" s="61">
        <v>231.41</v>
      </c>
      <c r="AC96" s="61">
        <v>278.77300000000002</v>
      </c>
      <c r="AD96" s="38">
        <v>203.59099999999998</v>
      </c>
      <c r="AE96" s="42">
        <f t="shared" si="40"/>
        <v>-0.26968895839984519</v>
      </c>
      <c r="AG96" s="361">
        <f t="shared" si="46"/>
        <v>9.1471276227112104E-3</v>
      </c>
      <c r="AH96" s="362">
        <f t="shared" si="47"/>
        <v>8.7991359719318037E-3</v>
      </c>
      <c r="AI96" s="362">
        <f t="shared" si="48"/>
        <v>3.0877668881486345E-3</v>
      </c>
      <c r="AJ96" s="363">
        <f t="shared" si="49"/>
        <v>1.8436765397464743E-3</v>
      </c>
      <c r="AL96" s="52">
        <f t="shared" ref="AL96:AM100" si="52">(T96/B96)*10</f>
        <v>2.6458874970456154</v>
      </c>
      <c r="AM96" s="74">
        <f t="shared" si="52"/>
        <v>4.6697322355812982</v>
      </c>
      <c r="AN96" s="74">
        <f t="shared" si="51"/>
        <v>6.5128503815673611</v>
      </c>
      <c r="AO96" s="74">
        <f t="shared" si="51"/>
        <v>2.8905048187711873</v>
      </c>
      <c r="AP96" s="74">
        <f t="shared" si="51"/>
        <v>2.556278702842814</v>
      </c>
      <c r="AQ96" s="74">
        <f t="shared" si="51"/>
        <v>2.5797094844301549</v>
      </c>
      <c r="AR96" s="74">
        <f t="shared" si="51"/>
        <v>3.5336001590112387</v>
      </c>
      <c r="AS96" s="74">
        <f t="shared" si="51"/>
        <v>2.7682213185421425</v>
      </c>
      <c r="AT96" s="74">
        <f t="shared" si="51"/>
        <v>3.4538805970149262</v>
      </c>
      <c r="AU96" s="74">
        <f t="shared" si="51"/>
        <v>3.5071962358151119</v>
      </c>
      <c r="AV96" s="111">
        <f t="shared" si="51"/>
        <v>7.2976915907950382</v>
      </c>
      <c r="AW96" s="42">
        <f t="shared" si="50"/>
        <v>1.0807765235009648</v>
      </c>
    </row>
    <row r="97" spans="1:49" ht="20.100000000000001" customHeight="1">
      <c r="A97" s="88" t="s">
        <v>196</v>
      </c>
      <c r="B97" s="90"/>
      <c r="C97" s="61"/>
      <c r="D97" s="61"/>
      <c r="E97" s="61"/>
      <c r="F97" s="61"/>
      <c r="G97" s="61"/>
      <c r="H97" s="61"/>
      <c r="I97" s="61"/>
      <c r="J97" s="61">
        <v>502.62</v>
      </c>
      <c r="K97" s="61">
        <v>1057.02</v>
      </c>
      <c r="L97" s="82">
        <v>1393.41</v>
      </c>
      <c r="M97" s="42">
        <f t="shared" si="39"/>
        <v>0.31824374184026805</v>
      </c>
      <c r="O97" s="361">
        <f t="shared" si="42"/>
        <v>0</v>
      </c>
      <c r="P97" s="362">
        <f t="shared" si="43"/>
        <v>0</v>
      </c>
      <c r="Q97" s="362">
        <f t="shared" si="44"/>
        <v>3.0168678825241877E-3</v>
      </c>
      <c r="R97" s="363">
        <f t="shared" si="45"/>
        <v>3.1424076894484543E-3</v>
      </c>
      <c r="T97" s="97"/>
      <c r="U97" s="61"/>
      <c r="V97" s="61"/>
      <c r="W97" s="61"/>
      <c r="X97" s="61"/>
      <c r="Y97" s="61"/>
      <c r="Z97" s="61"/>
      <c r="AA97" s="61"/>
      <c r="AB97" s="61">
        <v>74.472999999999999</v>
      </c>
      <c r="AC97" s="61">
        <v>158.26</v>
      </c>
      <c r="AD97" s="38">
        <v>192.23600000000002</v>
      </c>
      <c r="AE97" s="42">
        <f t="shared" si="40"/>
        <v>0.21468469606975882</v>
      </c>
      <c r="AG97" s="361">
        <f t="shared" si="46"/>
        <v>0</v>
      </c>
      <c r="AH97" s="362">
        <f t="shared" si="47"/>
        <v>0</v>
      </c>
      <c r="AI97" s="362">
        <f t="shared" si="48"/>
        <v>1.7529315526195249E-3</v>
      </c>
      <c r="AJ97" s="363">
        <f t="shared" si="49"/>
        <v>1.740848089034895E-3</v>
      </c>
      <c r="AL97" s="52"/>
      <c r="AM97" s="74"/>
      <c r="AN97" s="74"/>
      <c r="AO97" s="74"/>
      <c r="AP97" s="74"/>
      <c r="AQ97" s="74"/>
      <c r="AR97" s="74"/>
      <c r="AS97" s="74"/>
      <c r="AT97" s="74">
        <f t="shared" si="51"/>
        <v>1.481695913413712</v>
      </c>
      <c r="AU97" s="74">
        <f t="shared" si="51"/>
        <v>1.497228056233562</v>
      </c>
      <c r="AV97" s="111">
        <f t="shared" si="51"/>
        <v>1.3796082990648839</v>
      </c>
      <c r="AW97" s="42">
        <f t="shared" si="50"/>
        <v>-7.8558344321013621E-2</v>
      </c>
    </row>
    <row r="98" spans="1:49" ht="20.100000000000001" customHeight="1">
      <c r="A98" s="88" t="s">
        <v>197</v>
      </c>
      <c r="B98" s="90"/>
      <c r="C98" s="61">
        <v>238.63</v>
      </c>
      <c r="D98" s="61"/>
      <c r="E98" s="61"/>
      <c r="F98" s="61">
        <v>451.68</v>
      </c>
      <c r="G98" s="61">
        <v>861.02</v>
      </c>
      <c r="H98" s="61">
        <v>1392.69</v>
      </c>
      <c r="I98" s="61">
        <v>600.74</v>
      </c>
      <c r="J98" s="61">
        <v>544.85</v>
      </c>
      <c r="K98" s="61">
        <v>917.6</v>
      </c>
      <c r="L98" s="82">
        <v>1126.52</v>
      </c>
      <c r="M98" s="42">
        <f t="shared" si="39"/>
        <v>0.22768090671316474</v>
      </c>
      <c r="O98" s="361">
        <f t="shared" si="42"/>
        <v>0</v>
      </c>
      <c r="P98" s="362">
        <f t="shared" si="43"/>
        <v>3.2270275456570689E-3</v>
      </c>
      <c r="Q98" s="362">
        <f t="shared" si="44"/>
        <v>2.6189456859890964E-3</v>
      </c>
      <c r="R98" s="363">
        <f t="shared" si="45"/>
        <v>2.5405193807403943E-3</v>
      </c>
      <c r="T98" s="97"/>
      <c r="U98" s="61">
        <v>7.3979999999999997</v>
      </c>
      <c r="V98" s="61"/>
      <c r="W98" s="61"/>
      <c r="X98" s="61">
        <v>53.465000000000003</v>
      </c>
      <c r="Y98" s="61">
        <v>103.991</v>
      </c>
      <c r="Z98" s="61">
        <v>164.44200000000001</v>
      </c>
      <c r="AA98" s="61">
        <v>80.587999999999994</v>
      </c>
      <c r="AB98" s="61">
        <v>71.131999999999991</v>
      </c>
      <c r="AC98" s="61">
        <v>135.113</v>
      </c>
      <c r="AD98" s="38">
        <v>191.31899999999999</v>
      </c>
      <c r="AE98" s="42">
        <f t="shared" si="40"/>
        <v>0.41599253957798277</v>
      </c>
      <c r="AG98" s="361">
        <f t="shared" si="46"/>
        <v>0</v>
      </c>
      <c r="AH98" s="362">
        <f t="shared" si="47"/>
        <v>1.4695774808233214E-3</v>
      </c>
      <c r="AI98" s="362">
        <f t="shared" si="48"/>
        <v>1.4965489755407676E-3</v>
      </c>
      <c r="AJ98" s="363">
        <f t="shared" si="49"/>
        <v>1.7325439332178522E-3</v>
      </c>
      <c r="AL98" s="52"/>
      <c r="AM98" s="74">
        <f t="shared" si="52"/>
        <v>0.31001969576331562</v>
      </c>
      <c r="AN98" s="74"/>
      <c r="AO98" s="74"/>
      <c r="AP98" s="74">
        <f t="shared" si="51"/>
        <v>1.1836919943322708</v>
      </c>
      <c r="AQ98" s="74">
        <f t="shared" si="51"/>
        <v>1.2077652087059534</v>
      </c>
      <c r="AR98" s="74">
        <f t="shared" si="51"/>
        <v>1.1807509208797364</v>
      </c>
      <c r="AS98" s="74">
        <f t="shared" si="51"/>
        <v>1.341478842760595</v>
      </c>
      <c r="AT98" s="74">
        <f t="shared" si="51"/>
        <v>1.30553363311003</v>
      </c>
      <c r="AU98" s="74">
        <f t="shared" si="51"/>
        <v>1.4724607672188317</v>
      </c>
      <c r="AV98" s="111">
        <f t="shared" si="51"/>
        <v>1.6983187160458757</v>
      </c>
      <c r="AW98" s="42">
        <f t="shared" si="50"/>
        <v>0.15338809281393767</v>
      </c>
    </row>
    <row r="99" spans="1:49" ht="20.100000000000001" customHeight="1" thickBot="1">
      <c r="A99" s="48" t="s">
        <v>33</v>
      </c>
      <c r="B99" s="91">
        <f t="shared" ref="B99:J99" si="53">B100-SUM(B72:B98)</f>
        <v>3223.1699999999255</v>
      </c>
      <c r="C99" s="67">
        <f t="shared" si="53"/>
        <v>4776.1900000000023</v>
      </c>
      <c r="D99" s="67">
        <f t="shared" si="53"/>
        <v>5005.5100000000093</v>
      </c>
      <c r="E99" s="67">
        <f t="shared" si="53"/>
        <v>5068.3600000000151</v>
      </c>
      <c r="F99" s="67">
        <f t="shared" si="53"/>
        <v>4818.3899999999558</v>
      </c>
      <c r="G99" s="67">
        <f t="shared" si="53"/>
        <v>5055.1900000000023</v>
      </c>
      <c r="H99" s="67">
        <f t="shared" si="53"/>
        <v>6381.480000000156</v>
      </c>
      <c r="I99" s="67">
        <f t="shared" si="53"/>
        <v>6156.2600000000093</v>
      </c>
      <c r="J99" s="67">
        <f t="shared" si="53"/>
        <v>6964.9999999999418</v>
      </c>
      <c r="K99" s="67">
        <f t="shared" ref="K99:L99" si="54">K100-SUM(K72:K98)</f>
        <v>7801.7600000000675</v>
      </c>
      <c r="L99" s="107">
        <f t="shared" si="54"/>
        <v>6489.4200000001001</v>
      </c>
      <c r="M99" s="42">
        <f t="shared" si="39"/>
        <v>-0.1682107626996929</v>
      </c>
      <c r="O99" s="361">
        <f t="shared" si="42"/>
        <v>1.5917433618839041E-2</v>
      </c>
      <c r="P99" s="370">
        <f t="shared" si="43"/>
        <v>1.8946409349992064E-2</v>
      </c>
      <c r="Q99" s="370">
        <f t="shared" si="44"/>
        <v>2.2267203242286912E-2</v>
      </c>
      <c r="R99" s="363">
        <f t="shared" si="45"/>
        <v>1.4634890884995014E-2</v>
      </c>
      <c r="T99" s="97">
        <f t="shared" ref="T99:AD99" si="55">T100-SUM(T72:T98)</f>
        <v>820.43299999999726</v>
      </c>
      <c r="U99" s="61">
        <f t="shared" si="55"/>
        <v>1157.8479999999981</v>
      </c>
      <c r="V99" s="61">
        <f t="shared" si="55"/>
        <v>1277.9929999999949</v>
      </c>
      <c r="W99" s="61">
        <f t="shared" si="55"/>
        <v>1466.1089999999822</v>
      </c>
      <c r="X99" s="61">
        <f t="shared" si="55"/>
        <v>1374.2539999999863</v>
      </c>
      <c r="Y99" s="61">
        <f t="shared" si="55"/>
        <v>1442.5000000000437</v>
      </c>
      <c r="Z99" s="61">
        <f t="shared" si="55"/>
        <v>1755.5840000000171</v>
      </c>
      <c r="AA99" s="61">
        <f t="shared" si="55"/>
        <v>1766.9819999999454</v>
      </c>
      <c r="AB99" s="61">
        <f t="shared" si="55"/>
        <v>2031.2630000000063</v>
      </c>
      <c r="AC99" s="61">
        <f t="shared" si="55"/>
        <v>2118.8999999999942</v>
      </c>
      <c r="AD99" s="38">
        <f t="shared" si="55"/>
        <v>1624.6970000000001</v>
      </c>
      <c r="AE99" s="42">
        <f t="shared" si="40"/>
        <v>-0.23323564113454878</v>
      </c>
      <c r="AG99" s="361">
        <f t="shared" si="46"/>
        <v>1.8621341245980388E-2</v>
      </c>
      <c r="AH99" s="370">
        <f t="shared" si="47"/>
        <v>2.0385086364086365E-2</v>
      </c>
      <c r="AI99" s="370">
        <f t="shared" si="48"/>
        <v>2.346952272744535E-2</v>
      </c>
      <c r="AJ99" s="363">
        <f t="shared" si="49"/>
        <v>1.4712908444363839E-2</v>
      </c>
      <c r="AL99" s="112">
        <f t="shared" si="52"/>
        <v>2.5454226739514709</v>
      </c>
      <c r="AM99" s="76">
        <f t="shared" si="52"/>
        <v>2.4242084171693286</v>
      </c>
      <c r="AN99" s="76">
        <f t="shared" si="51"/>
        <v>2.5531724040107653</v>
      </c>
      <c r="AO99" s="76">
        <f t="shared" si="51"/>
        <v>2.8926694236399504</v>
      </c>
      <c r="AP99" s="76">
        <f t="shared" si="51"/>
        <v>2.8521020506849775</v>
      </c>
      <c r="AQ99" s="76">
        <f t="shared" si="51"/>
        <v>2.8535030335161347</v>
      </c>
      <c r="AR99" s="76">
        <f t="shared" si="51"/>
        <v>2.751060882428487</v>
      </c>
      <c r="AS99" s="76">
        <f t="shared" si="51"/>
        <v>2.870219906241684</v>
      </c>
      <c r="AT99" s="76">
        <f t="shared" si="51"/>
        <v>2.9163862167983106</v>
      </c>
      <c r="AU99" s="76">
        <f t="shared" si="51"/>
        <v>2.715925637292067</v>
      </c>
      <c r="AV99" s="113">
        <f t="shared" si="51"/>
        <v>2.5036089511851212</v>
      </c>
      <c r="AW99" s="42">
        <f t="shared" si="50"/>
        <v>-7.8174705224491242E-2</v>
      </c>
    </row>
    <row r="100" spans="1:49" s="6" customFormat="1" ht="26.25" customHeight="1" thickBot="1">
      <c r="A100" s="58" t="s">
        <v>34</v>
      </c>
      <c r="B100" s="94">
        <v>202493.06999999989</v>
      </c>
      <c r="C100" s="95">
        <v>245395.85000000006</v>
      </c>
      <c r="D100" s="95">
        <v>245035.80000000002</v>
      </c>
      <c r="E100" s="95">
        <v>254280.41999999998</v>
      </c>
      <c r="F100" s="95">
        <v>255761.78999999989</v>
      </c>
      <c r="G100" s="95">
        <v>266815.2</v>
      </c>
      <c r="H100" s="95">
        <v>263657.60000000015</v>
      </c>
      <c r="I100" s="95">
        <v>321016.78000000009</v>
      </c>
      <c r="J100" s="95">
        <v>323217.66999999993</v>
      </c>
      <c r="K100" s="95">
        <v>350370.00000000012</v>
      </c>
      <c r="L100" s="96">
        <v>443421.14000000013</v>
      </c>
      <c r="M100" s="140">
        <f t="shared" si="39"/>
        <v>0.26557964437594539</v>
      </c>
      <c r="N100"/>
      <c r="O100" s="355">
        <f>SUM(O72:O99)</f>
        <v>1.0000000000000002</v>
      </c>
      <c r="P100" s="359">
        <f t="shared" ref="P100:R100" si="56">SUM(P72:P99)</f>
        <v>1</v>
      </c>
      <c r="Q100" s="359">
        <f t="shared" si="56"/>
        <v>0.99999999999999967</v>
      </c>
      <c r="R100" s="356">
        <f t="shared" si="56"/>
        <v>1</v>
      </c>
      <c r="T100" s="99">
        <v>44058.749000000003</v>
      </c>
      <c r="U100" s="69">
        <v>57090.327999999987</v>
      </c>
      <c r="V100" s="69">
        <v>64802.673999999999</v>
      </c>
      <c r="W100" s="69">
        <v>68797.233999999982</v>
      </c>
      <c r="X100" s="69">
        <v>70031.991999999984</v>
      </c>
      <c r="Y100" s="69">
        <v>70762.516000000018</v>
      </c>
      <c r="Z100" s="69">
        <v>66922.665999999997</v>
      </c>
      <c r="AA100" s="69">
        <v>83258.707999999941</v>
      </c>
      <c r="AB100" s="69">
        <v>85972.197999999989</v>
      </c>
      <c r="AC100" s="69">
        <v>90283.046000000002</v>
      </c>
      <c r="AD100" s="85">
        <v>110426.63699999999</v>
      </c>
      <c r="AE100" s="86">
        <f t="shared" si="40"/>
        <v>0.2231159879120603</v>
      </c>
      <c r="AF100"/>
      <c r="AG100" s="355">
        <f>SUM(AG72:AG99)</f>
        <v>0.99999999999999967</v>
      </c>
      <c r="AH100" s="359">
        <f t="shared" ref="AH100:AJ100" si="57">SUM(AH72:AH99)</f>
        <v>1.0000000000000004</v>
      </c>
      <c r="AI100" s="359">
        <f t="shared" si="57"/>
        <v>1</v>
      </c>
      <c r="AJ100" s="356">
        <f t="shared" si="57"/>
        <v>0.99999999999999978</v>
      </c>
      <c r="AL100" s="72">
        <f t="shared" si="52"/>
        <v>2.1758151525876923</v>
      </c>
      <c r="AM100" s="77">
        <f t="shared" si="52"/>
        <v>2.3264585770297246</v>
      </c>
      <c r="AN100" s="77">
        <f t="shared" si="51"/>
        <v>2.6446206635928298</v>
      </c>
      <c r="AO100" s="77">
        <f t="shared" si="51"/>
        <v>2.7055655327295742</v>
      </c>
      <c r="AP100" s="77">
        <f t="shared" si="51"/>
        <v>2.7381725784762461</v>
      </c>
      <c r="AQ100" s="77">
        <f t="shared" si="51"/>
        <v>2.6521171207637351</v>
      </c>
      <c r="AR100" s="77">
        <f t="shared" si="51"/>
        <v>2.5382414919956773</v>
      </c>
      <c r="AS100" s="77">
        <f t="shared" si="51"/>
        <v>2.5935936432980204</v>
      </c>
      <c r="AT100" s="77">
        <f t="shared" si="51"/>
        <v>2.6598854573761392</v>
      </c>
      <c r="AU100" s="77">
        <f t="shared" si="51"/>
        <v>2.576791563204611</v>
      </c>
      <c r="AV100" s="87">
        <f t="shared" si="51"/>
        <v>2.4903331627355421</v>
      </c>
      <c r="AW100" s="86">
        <f t="shared" si="50"/>
        <v>-3.3552733447149867E-2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21" priority="15" operator="greaterThan">
      <formula>0</formula>
    </cfRule>
    <cfRule type="cellIs" dxfId="2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B32:L32 T32:AD32 T65:AD65 B65:L65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63420E1B-6BDF-4165-B2FB-6C6B00AEA8A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39F955D5-BEED-42CB-81CE-BEA27A787D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CF8268A9-6B51-49F0-ACA5-471A775C4B8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738707C4-DDB8-4BB4-A060-5AEC5DCE797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C0D9580E-7AC8-4DB0-9481-185C06651B1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5145467E-6E9D-4BB1-85EB-BE5B8F68ADA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9A2DF830-3C80-48E2-9AE2-DB75524B93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27A783DF-A9F3-4C4F-BFFA-64BCC4ED5A7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4530C6FF-3B1B-44E5-8AB4-3F115260F2D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F0616C7C-A6D2-4AFE-8EB6-B2BE10C5E5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A2342068-F7AE-4EE7-A8BF-3E4BD216B0A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9804C4A4-9D7D-4848-9D04-8E7F6B024DA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748BC00C-1C57-4589-B74C-DEC591DE88D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3D0254E6-205E-4361-962C-EBC97100ED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6444A-99DC-47A3-9D1A-29575E4106E7}">
  <sheetPr>
    <pageSetUpPr fitToPage="1"/>
  </sheetPr>
  <dimension ref="A1:AX100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280" t="s">
        <v>198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142</v>
      </c>
      <c r="B7" s="79">
        <v>2264.2199999999998</v>
      </c>
      <c r="C7" s="60">
        <v>3294.1</v>
      </c>
      <c r="D7" s="60">
        <v>4193.54</v>
      </c>
      <c r="E7" s="60">
        <v>6161.07</v>
      </c>
      <c r="F7" s="60">
        <v>7981.09</v>
      </c>
      <c r="G7" s="60">
        <v>11225.54</v>
      </c>
      <c r="H7" s="60">
        <v>14417.94</v>
      </c>
      <c r="I7" s="60">
        <v>8768.8799999999992</v>
      </c>
      <c r="J7" s="60">
        <v>10298.07</v>
      </c>
      <c r="K7" s="60">
        <v>12680.31</v>
      </c>
      <c r="L7" s="80">
        <v>17184.77</v>
      </c>
      <c r="M7" s="42">
        <f t="shared" ref="M7:M33" si="0">(L7-K7)/K7</f>
        <v>0.35523264021147755</v>
      </c>
      <c r="O7" s="361">
        <f>B7/$B$33</f>
        <v>5.4707029315189649E-2</v>
      </c>
      <c r="P7" s="362">
        <f>G7/$G$33</f>
        <v>0.17690638784934579</v>
      </c>
      <c r="Q7" s="362">
        <f>K7/$K$33</f>
        <v>0.15282119959057447</v>
      </c>
      <c r="R7" s="363">
        <f>L7/$L$33</f>
        <v>0.17366770279171659</v>
      </c>
      <c r="T7" s="79">
        <v>338.80399999999997</v>
      </c>
      <c r="U7" s="60">
        <v>542.81100000000004</v>
      </c>
      <c r="V7" s="60">
        <v>756.03</v>
      </c>
      <c r="W7" s="60">
        <v>1068.547</v>
      </c>
      <c r="X7" s="60">
        <v>1391.972</v>
      </c>
      <c r="Y7" s="60">
        <v>2051.306</v>
      </c>
      <c r="Z7" s="60">
        <v>2813.489</v>
      </c>
      <c r="AA7" s="60">
        <v>1975.4549999999999</v>
      </c>
      <c r="AB7" s="60">
        <v>2367.6660000000002</v>
      </c>
      <c r="AC7" s="60">
        <v>2935.3440000000001</v>
      </c>
      <c r="AD7" s="80">
        <v>4085.672</v>
      </c>
      <c r="AE7" s="42">
        <f t="shared" ref="AE7:AE33" si="1">(AD7-AC7)/AC7</f>
        <v>0.39188865087022168</v>
      </c>
      <c r="AG7" s="361">
        <f>T7/$T$33</f>
        <v>3.7859611780413263E-2</v>
      </c>
      <c r="AH7" s="362">
        <f>Y7/$Y$33</f>
        <v>0.13259213471678283</v>
      </c>
      <c r="AI7" s="362">
        <f>AC7/$AC$33</f>
        <v>0.14081808646474134</v>
      </c>
      <c r="AJ7" s="363">
        <f>AD7/$AD$33</f>
        <v>0.17085178417287</v>
      </c>
      <c r="AL7" s="52">
        <f t="shared" ref="AL7:AQ33" si="2">(T7/B7)*10</f>
        <v>1.4963386950031357</v>
      </c>
      <c r="AM7" s="73">
        <f t="shared" si="2"/>
        <v>1.6478279347925078</v>
      </c>
      <c r="AN7" s="73">
        <f t="shared" si="2"/>
        <v>1.8028443749195191</v>
      </c>
      <c r="AO7" s="73">
        <f t="shared" si="2"/>
        <v>1.7343529614174162</v>
      </c>
      <c r="AP7" s="73">
        <f t="shared" si="2"/>
        <v>1.7440875870338512</v>
      </c>
      <c r="AQ7" s="73">
        <f t="shared" si="2"/>
        <v>1.8273561895463382</v>
      </c>
      <c r="AR7" s="73">
        <f t="shared" ref="AR7:AR33" si="3">(Z7/H7)*10</f>
        <v>1.9513807104204899</v>
      </c>
      <c r="AS7" s="73">
        <f t="shared" ref="AS7:AS33" si="4">(AA7/I7)*10</f>
        <v>2.2528019541834308</v>
      </c>
      <c r="AT7" s="73">
        <f t="shared" ref="AT7:AV22" si="5">(AB7/J7)*10</f>
        <v>2.2991356632844799</v>
      </c>
      <c r="AU7" s="73">
        <f t="shared" si="5"/>
        <v>2.3148834689372739</v>
      </c>
      <c r="AV7" s="17">
        <f t="shared" si="5"/>
        <v>2.3774958873467611</v>
      </c>
      <c r="AW7" s="42">
        <f>(AV7-AU7)/AU7</f>
        <v>2.7047762554644503E-2</v>
      </c>
      <c r="AX7" s="8"/>
    </row>
    <row r="8" spans="1:50" ht="20.100000000000001" customHeight="1">
      <c r="A8" s="47" t="s">
        <v>134</v>
      </c>
      <c r="B8" s="81">
        <v>2336.4699999999998</v>
      </c>
      <c r="C8" s="61">
        <v>2417.29</v>
      </c>
      <c r="D8" s="61">
        <v>2368.36</v>
      </c>
      <c r="E8" s="61">
        <v>3295.5099999999998</v>
      </c>
      <c r="F8" s="61">
        <v>3637.48</v>
      </c>
      <c r="G8" s="61">
        <v>4545.3100000000004</v>
      </c>
      <c r="H8" s="61">
        <v>5748.9699999999993</v>
      </c>
      <c r="I8" s="61">
        <v>8878.7000000000007</v>
      </c>
      <c r="J8" s="61">
        <v>11136.74</v>
      </c>
      <c r="K8" s="61">
        <v>11562.52</v>
      </c>
      <c r="L8" s="82">
        <v>14001.87</v>
      </c>
      <c r="M8" s="42">
        <f t="shared" si="0"/>
        <v>0.2109704458889585</v>
      </c>
      <c r="O8" s="361">
        <f t="shared" ref="O8:O32" si="6">B8/$B$33</f>
        <v>5.6452700172271754E-2</v>
      </c>
      <c r="P8" s="362">
        <f t="shared" ref="P8:P32" si="7">G8/$G$33</f>
        <v>7.1630796714947334E-2</v>
      </c>
      <c r="Q8" s="362">
        <f t="shared" ref="Q8:Q32" si="8">K8/$K$33</f>
        <v>0.13934976169273539</v>
      </c>
      <c r="R8" s="363">
        <f t="shared" ref="R8:R32" si="9">L8/$L$33</f>
        <v>0.14150160855735938</v>
      </c>
      <c r="T8" s="81">
        <v>559.04700000000003</v>
      </c>
      <c r="U8" s="61">
        <v>578.18299999999999</v>
      </c>
      <c r="V8" s="61">
        <v>592.70600000000002</v>
      </c>
      <c r="W8" s="61">
        <v>953.67899999999997</v>
      </c>
      <c r="X8" s="61">
        <v>997.81399999999996</v>
      </c>
      <c r="Y8" s="61">
        <v>1295.239</v>
      </c>
      <c r="Z8" s="61">
        <v>1412.5809999999999</v>
      </c>
      <c r="AA8" s="61">
        <v>2028.973</v>
      </c>
      <c r="AB8" s="61">
        <v>2592.8530000000001</v>
      </c>
      <c r="AC8" s="61">
        <v>2745.3629999999998</v>
      </c>
      <c r="AD8" s="82">
        <v>3253.7829999999999</v>
      </c>
      <c r="AE8" s="42">
        <f t="shared" si="1"/>
        <v>0.18519226783489109</v>
      </c>
      <c r="AG8" s="361">
        <f t="shared" ref="AG8:AG32" si="10">T8/$T$33</f>
        <v>6.2470639033201193E-2</v>
      </c>
      <c r="AH8" s="362">
        <f t="shared" ref="AH8:AH32" si="11">Y8/$Y$33</f>
        <v>8.3721543240467822E-2</v>
      </c>
      <c r="AI8" s="362">
        <f t="shared" ref="AI8:AI32" si="12">AC8/$AC$33</f>
        <v>0.13170407431330081</v>
      </c>
      <c r="AJ8" s="363">
        <f t="shared" ref="AJ8:AJ32" si="13">AD8/$AD$33</f>
        <v>0.13606442975876515</v>
      </c>
      <c r="AL8" s="52">
        <f t="shared" si="2"/>
        <v>2.3926992428749356</v>
      </c>
      <c r="AM8" s="74">
        <f t="shared" si="2"/>
        <v>2.3918644432401575</v>
      </c>
      <c r="AN8" s="74">
        <f t="shared" si="2"/>
        <v>2.5026009559357529</v>
      </c>
      <c r="AO8" s="74">
        <f t="shared" si="2"/>
        <v>2.8938737858480175</v>
      </c>
      <c r="AP8" s="74">
        <f t="shared" si="2"/>
        <v>2.7431463540693009</v>
      </c>
      <c r="AQ8" s="74">
        <f t="shared" si="2"/>
        <v>2.849616417802086</v>
      </c>
      <c r="AR8" s="74">
        <f t="shared" si="3"/>
        <v>2.457102750579669</v>
      </c>
      <c r="AS8" s="74">
        <f t="shared" si="4"/>
        <v>2.2852140516066539</v>
      </c>
      <c r="AT8" s="74">
        <f t="shared" si="5"/>
        <v>2.3281974796933396</v>
      </c>
      <c r="AU8" s="74">
        <f t="shared" si="5"/>
        <v>2.3743638929921849</v>
      </c>
      <c r="AV8" s="17">
        <f t="shared" si="5"/>
        <v>2.3238203182860575</v>
      </c>
      <c r="AW8" s="42">
        <f t="shared" ref="AW8:AW33" si="14">(AV8-AU8)/AU8</f>
        <v>-2.1287206588385281E-2</v>
      </c>
      <c r="AX8" s="8"/>
    </row>
    <row r="9" spans="1:50" ht="20.100000000000001" customHeight="1">
      <c r="A9" s="47" t="s">
        <v>135</v>
      </c>
      <c r="B9" s="81">
        <v>3404.34</v>
      </c>
      <c r="C9" s="61">
        <v>3422.29</v>
      </c>
      <c r="D9" s="61">
        <v>4523.57</v>
      </c>
      <c r="E9" s="61">
        <v>4170.26</v>
      </c>
      <c r="F9" s="61">
        <v>5023.83</v>
      </c>
      <c r="G9" s="61">
        <v>5105.6000000000004</v>
      </c>
      <c r="H9" s="61">
        <v>6386.86</v>
      </c>
      <c r="I9" s="61">
        <v>6278.5199999999995</v>
      </c>
      <c r="J9" s="61">
        <v>7286.25</v>
      </c>
      <c r="K9" s="61">
        <v>8148.93</v>
      </c>
      <c r="L9" s="82">
        <v>8099.3</v>
      </c>
      <c r="M9" s="42">
        <f t="shared" si="0"/>
        <v>-6.090370146755477E-3</v>
      </c>
      <c r="O9" s="361">
        <f t="shared" si="6"/>
        <v>8.2254077862960642E-2</v>
      </c>
      <c r="P9" s="362">
        <f t="shared" si="7"/>
        <v>8.0460561701585845E-2</v>
      </c>
      <c r="Q9" s="362">
        <f t="shared" si="8"/>
        <v>9.8209685566016933E-2</v>
      </c>
      <c r="R9" s="363">
        <f t="shared" si="9"/>
        <v>8.1850779802170759E-2</v>
      </c>
      <c r="T9" s="81">
        <v>1080.5039999999999</v>
      </c>
      <c r="U9" s="61">
        <v>1122.4369999999999</v>
      </c>
      <c r="V9" s="61">
        <v>1601.2750000000001</v>
      </c>
      <c r="W9" s="61">
        <v>1408.434</v>
      </c>
      <c r="X9" s="61">
        <v>1601.316</v>
      </c>
      <c r="Y9" s="61">
        <v>1709.748</v>
      </c>
      <c r="Z9" s="61">
        <v>2102.6379999999999</v>
      </c>
      <c r="AA9" s="61">
        <v>2063.8210000000004</v>
      </c>
      <c r="AB9" s="61">
        <v>2302.3449999999998</v>
      </c>
      <c r="AC9" s="61">
        <v>2678.5909999999999</v>
      </c>
      <c r="AD9" s="82">
        <v>2613.46</v>
      </c>
      <c r="AE9" s="42">
        <f t="shared" si="1"/>
        <v>-2.4315395668842259E-2</v>
      </c>
      <c r="AG9" s="361">
        <f t="shared" si="10"/>
        <v>0.12074078808745957</v>
      </c>
      <c r="AH9" s="362">
        <f t="shared" si="11"/>
        <v>0.11051453910228412</v>
      </c>
      <c r="AI9" s="362">
        <f t="shared" si="12"/>
        <v>0.12850080230517374</v>
      </c>
      <c r="AJ9" s="363">
        <f t="shared" si="13"/>
        <v>0.10928784882007878</v>
      </c>
      <c r="AL9" s="52">
        <f t="shared" si="2"/>
        <v>3.1739015491989631</v>
      </c>
      <c r="AM9" s="74">
        <f t="shared" si="2"/>
        <v>3.2797834198738269</v>
      </c>
      <c r="AN9" s="74">
        <f t="shared" si="2"/>
        <v>3.5398479519494561</v>
      </c>
      <c r="AO9" s="74">
        <f t="shared" si="2"/>
        <v>3.3773289914777491</v>
      </c>
      <c r="AP9" s="74">
        <f t="shared" si="2"/>
        <v>3.1874406578248071</v>
      </c>
      <c r="AQ9" s="74">
        <f t="shared" si="2"/>
        <v>3.3487699780633031</v>
      </c>
      <c r="AR9" s="74">
        <f t="shared" si="3"/>
        <v>3.2921310315240984</v>
      </c>
      <c r="AS9" s="74">
        <f t="shared" si="4"/>
        <v>3.2871138421156587</v>
      </c>
      <c r="AT9" s="74">
        <f t="shared" si="5"/>
        <v>3.1598490307085259</v>
      </c>
      <c r="AU9" s="74">
        <f t="shared" si="5"/>
        <v>3.287046274786996</v>
      </c>
      <c r="AV9" s="17">
        <f t="shared" si="5"/>
        <v>3.226772684059116</v>
      </c>
      <c r="AW9" s="42">
        <f t="shared" si="14"/>
        <v>-1.8336702829589997E-2</v>
      </c>
      <c r="AX9" s="8"/>
    </row>
    <row r="10" spans="1:50" ht="20.100000000000001" customHeight="1">
      <c r="A10" s="47" t="s">
        <v>132</v>
      </c>
      <c r="B10" s="81">
        <v>5279.65</v>
      </c>
      <c r="C10" s="61">
        <v>5894.33</v>
      </c>
      <c r="D10" s="61">
        <v>9392.94</v>
      </c>
      <c r="E10" s="61">
        <v>5691.06</v>
      </c>
      <c r="F10" s="61">
        <v>7072.62</v>
      </c>
      <c r="G10" s="61">
        <v>5263</v>
      </c>
      <c r="H10" s="61">
        <v>6509.91</v>
      </c>
      <c r="I10" s="61">
        <v>6030.42</v>
      </c>
      <c r="J10" s="61">
        <v>5741.33</v>
      </c>
      <c r="K10" s="61">
        <v>6670.39</v>
      </c>
      <c r="L10" s="82">
        <v>7382.61</v>
      </c>
      <c r="M10" s="42">
        <f t="shared" si="0"/>
        <v>0.1067733670744888</v>
      </c>
      <c r="O10" s="361">
        <f t="shared" si="6"/>
        <v>0.12756444485250595</v>
      </c>
      <c r="P10" s="362">
        <f t="shared" si="7"/>
        <v>8.2941071810452488E-2</v>
      </c>
      <c r="Q10" s="362">
        <f t="shared" si="8"/>
        <v>8.0390542623719155E-2</v>
      </c>
      <c r="R10" s="363">
        <f t="shared" si="9"/>
        <v>7.4607976673947612E-2</v>
      </c>
      <c r="T10" s="81">
        <v>1296.9360000000001</v>
      </c>
      <c r="U10" s="61">
        <v>1408.019</v>
      </c>
      <c r="V10" s="61">
        <v>1855.4110000000001</v>
      </c>
      <c r="W10" s="61">
        <v>1229.4839999999999</v>
      </c>
      <c r="X10" s="61">
        <v>1716.45</v>
      </c>
      <c r="Y10" s="61">
        <v>1240.259</v>
      </c>
      <c r="Z10" s="61">
        <v>1500.4150000000002</v>
      </c>
      <c r="AA10" s="61">
        <v>1501.748</v>
      </c>
      <c r="AB10" s="61">
        <v>1420.7260000000001</v>
      </c>
      <c r="AC10" s="61">
        <v>1692.5239999999999</v>
      </c>
      <c r="AD10" s="82">
        <v>1851.125</v>
      </c>
      <c r="AE10" s="42">
        <f t="shared" si="1"/>
        <v>9.3706795295074169E-2</v>
      </c>
      <c r="AG10" s="361">
        <f t="shared" si="10"/>
        <v>0.1449259556086766</v>
      </c>
      <c r="AH10" s="362">
        <f t="shared" si="11"/>
        <v>8.016775089221323E-2</v>
      </c>
      <c r="AI10" s="362">
        <f t="shared" si="12"/>
        <v>8.1195931712143399E-2</v>
      </c>
      <c r="AJ10" s="363">
        <f t="shared" si="13"/>
        <v>7.740905510207477E-2</v>
      </c>
      <c r="AL10" s="52">
        <f t="shared" si="2"/>
        <v>2.456481016734064</v>
      </c>
      <c r="AM10" s="74">
        <f t="shared" si="2"/>
        <v>2.3887685283993263</v>
      </c>
      <c r="AN10" s="74">
        <f t="shared" si="2"/>
        <v>1.9753250845848052</v>
      </c>
      <c r="AO10" s="74">
        <f t="shared" si="2"/>
        <v>2.1603778557948781</v>
      </c>
      <c r="AP10" s="74">
        <f t="shared" si="2"/>
        <v>2.4268941354123368</v>
      </c>
      <c r="AQ10" s="74">
        <f t="shared" si="2"/>
        <v>2.3565627968839067</v>
      </c>
      <c r="AR10" s="74">
        <f t="shared" si="3"/>
        <v>2.3048168100634268</v>
      </c>
      <c r="AS10" s="74">
        <f t="shared" si="4"/>
        <v>2.4902875753264282</v>
      </c>
      <c r="AT10" s="74">
        <f t="shared" si="5"/>
        <v>2.4745590307472312</v>
      </c>
      <c r="AU10" s="74">
        <f t="shared" si="5"/>
        <v>2.5373688794808098</v>
      </c>
      <c r="AV10" s="17">
        <f t="shared" si="5"/>
        <v>2.5074126900919862</v>
      </c>
      <c r="AW10" s="42">
        <f t="shared" si="14"/>
        <v>-1.1806004886035004E-2</v>
      </c>
      <c r="AX10" s="8"/>
    </row>
    <row r="11" spans="1:50" ht="20.100000000000001" customHeight="1">
      <c r="A11" s="47" t="s">
        <v>140</v>
      </c>
      <c r="B11" s="81">
        <v>44.38</v>
      </c>
      <c r="C11" s="61">
        <v>5073.1400000000003</v>
      </c>
      <c r="D11" s="61">
        <v>6609.9699999999993</v>
      </c>
      <c r="E11" s="61">
        <v>3839.74</v>
      </c>
      <c r="F11" s="61">
        <v>1805.54</v>
      </c>
      <c r="G11" s="61">
        <v>1146.47</v>
      </c>
      <c r="H11" s="61">
        <v>1080.05</v>
      </c>
      <c r="I11" s="61">
        <v>671.94</v>
      </c>
      <c r="J11" s="61">
        <v>315.95</v>
      </c>
      <c r="K11" s="61">
        <v>157.43</v>
      </c>
      <c r="L11" s="82">
        <v>9247.44</v>
      </c>
      <c r="M11" s="42">
        <f t="shared" si="0"/>
        <v>57.740011433653052</v>
      </c>
      <c r="O11" s="361">
        <f t="shared" si="6"/>
        <v>1.0722888946339652E-3</v>
      </c>
      <c r="P11" s="362">
        <f t="shared" si="7"/>
        <v>1.8067537639849796E-2</v>
      </c>
      <c r="Q11" s="362">
        <f t="shared" si="8"/>
        <v>1.8973228139961991E-3</v>
      </c>
      <c r="R11" s="363">
        <f t="shared" si="9"/>
        <v>9.3453776891062934E-2</v>
      </c>
      <c r="T11" s="81">
        <v>15.57</v>
      </c>
      <c r="U11" s="61">
        <v>590.64099999999996</v>
      </c>
      <c r="V11" s="61">
        <v>792.21199999999999</v>
      </c>
      <c r="W11" s="61">
        <v>516.97699999999998</v>
      </c>
      <c r="X11" s="61">
        <v>269.23700000000002</v>
      </c>
      <c r="Y11" s="61">
        <v>170.37200000000001</v>
      </c>
      <c r="Z11" s="61">
        <v>169.53399999999999</v>
      </c>
      <c r="AA11" s="61">
        <v>103.923</v>
      </c>
      <c r="AB11" s="61">
        <v>92.99199999999999</v>
      </c>
      <c r="AC11" s="61">
        <v>51.881999999999998</v>
      </c>
      <c r="AD11" s="82">
        <v>1477.3630000000001</v>
      </c>
      <c r="AE11" s="42">
        <f t="shared" si="1"/>
        <v>27.475444277398715</v>
      </c>
      <c r="AG11" s="361">
        <f t="shared" si="10"/>
        <v>1.7398677566411098E-3</v>
      </c>
      <c r="AH11" s="362">
        <f t="shared" si="11"/>
        <v>1.1012490177461445E-2</v>
      </c>
      <c r="AI11" s="362">
        <f t="shared" si="12"/>
        <v>2.4889498341467676E-3</v>
      </c>
      <c r="AJ11" s="363">
        <f t="shared" si="13"/>
        <v>6.1779336280784108E-2</v>
      </c>
      <c r="AL11" s="52">
        <f t="shared" si="2"/>
        <v>3.5083370887787293</v>
      </c>
      <c r="AM11" s="74">
        <f t="shared" si="2"/>
        <v>1.1642513315224889</v>
      </c>
      <c r="AN11" s="74">
        <f t="shared" si="2"/>
        <v>1.1985107345419117</v>
      </c>
      <c r="AO11" s="74">
        <f t="shared" si="2"/>
        <v>1.3463854323469817</v>
      </c>
      <c r="AP11" s="74">
        <f t="shared" si="2"/>
        <v>1.4911716162477708</v>
      </c>
      <c r="AQ11" s="74">
        <f t="shared" si="2"/>
        <v>1.486057201671217</v>
      </c>
      <c r="AR11" s="74">
        <f t="shared" si="3"/>
        <v>1.5696865885838618</v>
      </c>
      <c r="AS11" s="74">
        <f t="shared" si="4"/>
        <v>1.5466113045807661</v>
      </c>
      <c r="AT11" s="74">
        <f t="shared" si="5"/>
        <v>2.9432505143218863</v>
      </c>
      <c r="AU11" s="74">
        <f t="shared" si="5"/>
        <v>3.2955599313980817</v>
      </c>
      <c r="AV11" s="17">
        <f t="shared" si="5"/>
        <v>1.5975913333852396</v>
      </c>
      <c r="AW11" s="42">
        <f t="shared" si="14"/>
        <v>-0.51522916692718423</v>
      </c>
      <c r="AX11" s="8"/>
    </row>
    <row r="12" spans="1:50" ht="20.100000000000001" customHeight="1">
      <c r="A12" s="47" t="s">
        <v>133</v>
      </c>
      <c r="B12" s="81">
        <v>3173.89</v>
      </c>
      <c r="C12" s="61">
        <v>2710.16</v>
      </c>
      <c r="D12" s="61">
        <v>3047.5699999999997</v>
      </c>
      <c r="E12" s="61">
        <v>3071.93</v>
      </c>
      <c r="F12" s="61">
        <v>4029.9</v>
      </c>
      <c r="G12" s="61">
        <v>4181.63</v>
      </c>
      <c r="H12" s="61">
        <v>4883.0300000000007</v>
      </c>
      <c r="I12" s="61">
        <v>4415.41</v>
      </c>
      <c r="J12" s="61">
        <v>4357.29</v>
      </c>
      <c r="K12" s="61">
        <v>4458.1500000000005</v>
      </c>
      <c r="L12" s="82">
        <v>5766.95</v>
      </c>
      <c r="M12" s="42">
        <f t="shared" si="0"/>
        <v>0.29357468905263373</v>
      </c>
      <c r="O12" s="361">
        <f t="shared" si="6"/>
        <v>7.6686052271063454E-2</v>
      </c>
      <c r="P12" s="362">
        <f t="shared" si="7"/>
        <v>6.589946306569304E-2</v>
      </c>
      <c r="Q12" s="362">
        <f t="shared" si="8"/>
        <v>5.3728957017195933E-2</v>
      </c>
      <c r="R12" s="363">
        <f t="shared" si="9"/>
        <v>5.8280265526666333E-2</v>
      </c>
      <c r="T12" s="81">
        <v>804.63400000000001</v>
      </c>
      <c r="U12" s="61">
        <v>736.33</v>
      </c>
      <c r="V12" s="61">
        <v>864.86599999999999</v>
      </c>
      <c r="W12" s="61">
        <v>935.68599999999992</v>
      </c>
      <c r="X12" s="61">
        <v>1136.886</v>
      </c>
      <c r="Y12" s="61">
        <v>1246.3</v>
      </c>
      <c r="Z12" s="61">
        <v>1356.3210000000001</v>
      </c>
      <c r="AA12" s="61">
        <v>1253.479</v>
      </c>
      <c r="AB12" s="61">
        <v>1214.2940000000001</v>
      </c>
      <c r="AC12" s="61">
        <v>1239.9390000000001</v>
      </c>
      <c r="AD12" s="82">
        <v>1474.92</v>
      </c>
      <c r="AE12" s="42">
        <f t="shared" si="1"/>
        <v>0.18951012912731996</v>
      </c>
      <c r="AG12" s="361">
        <f t="shared" si="10"/>
        <v>8.9913728484082384E-2</v>
      </c>
      <c r="AH12" s="362">
        <f t="shared" si="11"/>
        <v>8.0558228512726246E-2</v>
      </c>
      <c r="AI12" s="362">
        <f t="shared" si="12"/>
        <v>5.9483943726188447E-2</v>
      </c>
      <c r="AJ12" s="363">
        <f t="shared" si="13"/>
        <v>6.1677176609441352E-2</v>
      </c>
      <c r="AL12" s="52">
        <f t="shared" si="2"/>
        <v>2.5351666251823475</v>
      </c>
      <c r="AM12" s="74">
        <f t="shared" si="2"/>
        <v>2.7169244620243829</v>
      </c>
      <c r="AN12" s="74">
        <f t="shared" si="2"/>
        <v>2.8378872347476847</v>
      </c>
      <c r="AO12" s="74">
        <f t="shared" si="2"/>
        <v>3.0459222703642337</v>
      </c>
      <c r="AP12" s="74">
        <f t="shared" si="2"/>
        <v>2.8211270751135267</v>
      </c>
      <c r="AQ12" s="74">
        <f t="shared" si="2"/>
        <v>2.9804167274483873</v>
      </c>
      <c r="AR12" s="74">
        <f t="shared" si="3"/>
        <v>2.7776216816198138</v>
      </c>
      <c r="AS12" s="74">
        <f t="shared" si="4"/>
        <v>2.8388734002051907</v>
      </c>
      <c r="AT12" s="74">
        <f t="shared" si="5"/>
        <v>2.7868101503457425</v>
      </c>
      <c r="AU12" s="74">
        <f t="shared" si="5"/>
        <v>2.7812859594226302</v>
      </c>
      <c r="AV12" s="17">
        <f t="shared" si="5"/>
        <v>2.5575390804498048</v>
      </c>
      <c r="AW12" s="42">
        <f t="shared" si="14"/>
        <v>-8.0447275913791055E-2</v>
      </c>
      <c r="AX12" s="8"/>
    </row>
    <row r="13" spans="1:50" ht="20.100000000000001" customHeight="1">
      <c r="A13" s="47" t="s">
        <v>137</v>
      </c>
      <c r="B13" s="81">
        <v>1331.8799999999999</v>
      </c>
      <c r="C13" s="61">
        <v>1912.05</v>
      </c>
      <c r="D13" s="61">
        <v>2674.73</v>
      </c>
      <c r="E13" s="61">
        <v>3163.83</v>
      </c>
      <c r="F13" s="61">
        <v>2691.98</v>
      </c>
      <c r="G13" s="61">
        <v>3890.5499999999997</v>
      </c>
      <c r="H13" s="61">
        <v>5027.75</v>
      </c>
      <c r="I13" s="61">
        <v>4476.84</v>
      </c>
      <c r="J13" s="61">
        <v>5364.78</v>
      </c>
      <c r="K13" s="61">
        <v>4406.24</v>
      </c>
      <c r="L13" s="82">
        <v>5429.8600000000006</v>
      </c>
      <c r="M13" s="42">
        <f t="shared" si="0"/>
        <v>0.2323114492174736</v>
      </c>
      <c r="O13" s="361">
        <f t="shared" si="6"/>
        <v>3.2180264375508909E-2</v>
      </c>
      <c r="P13" s="362">
        <f t="shared" si="7"/>
        <v>6.1312252884696168E-2</v>
      </c>
      <c r="Q13" s="362">
        <f t="shared" si="8"/>
        <v>5.3103345461110403E-2</v>
      </c>
      <c r="R13" s="363">
        <f t="shared" si="9"/>
        <v>5.4873665034832021E-2</v>
      </c>
      <c r="T13" s="81">
        <v>289.24900000000002</v>
      </c>
      <c r="U13" s="61">
        <v>402.71300000000002</v>
      </c>
      <c r="V13" s="61">
        <v>556.76</v>
      </c>
      <c r="W13" s="61">
        <v>647.90600000000006</v>
      </c>
      <c r="X13" s="61">
        <v>649.19299999999998</v>
      </c>
      <c r="Y13" s="61">
        <v>937.49900000000002</v>
      </c>
      <c r="Z13" s="61">
        <v>1164.5250000000001</v>
      </c>
      <c r="AA13" s="61">
        <v>1019.689</v>
      </c>
      <c r="AB13" s="61">
        <v>1059.6500000000001</v>
      </c>
      <c r="AC13" s="61">
        <v>1009.234</v>
      </c>
      <c r="AD13" s="82">
        <v>1375.5549999999998</v>
      </c>
      <c r="AE13" s="42">
        <f t="shared" si="1"/>
        <v>0.36296934110424323</v>
      </c>
      <c r="AG13" s="361">
        <f t="shared" si="10"/>
        <v>3.2322094331450509E-2</v>
      </c>
      <c r="AH13" s="362">
        <f t="shared" si="11"/>
        <v>6.0597976949733096E-2</v>
      </c>
      <c r="AI13" s="362">
        <f t="shared" si="12"/>
        <v>4.841626762490419E-2</v>
      </c>
      <c r="AJ13" s="363">
        <f t="shared" si="13"/>
        <v>5.7522000292219294E-2</v>
      </c>
      <c r="AL13" s="52">
        <f t="shared" si="2"/>
        <v>2.1717346908129862</v>
      </c>
      <c r="AM13" s="74">
        <f t="shared" si="2"/>
        <v>2.1061844617034078</v>
      </c>
      <c r="AN13" s="74">
        <f t="shared" si="2"/>
        <v>2.0815558953614008</v>
      </c>
      <c r="AO13" s="74">
        <f t="shared" si="2"/>
        <v>2.0478533928814131</v>
      </c>
      <c r="AP13" s="74">
        <f t="shared" si="2"/>
        <v>2.4115818096716914</v>
      </c>
      <c r="AQ13" s="74">
        <f t="shared" si="2"/>
        <v>2.4096824356453461</v>
      </c>
      <c r="AR13" s="74">
        <f t="shared" si="3"/>
        <v>2.3161951171000945</v>
      </c>
      <c r="AS13" s="74">
        <f t="shared" si="4"/>
        <v>2.2776981084872365</v>
      </c>
      <c r="AT13" s="74">
        <f t="shared" si="5"/>
        <v>1.9751974917890391</v>
      </c>
      <c r="AU13" s="74">
        <f t="shared" si="5"/>
        <v>2.2904653400631831</v>
      </c>
      <c r="AV13" s="17">
        <f t="shared" si="5"/>
        <v>2.5333157760973575</v>
      </c>
      <c r="AW13" s="42">
        <f t="shared" si="14"/>
        <v>0.1060266801625015</v>
      </c>
      <c r="AX13" s="8"/>
    </row>
    <row r="14" spans="1:50" ht="20.100000000000001" customHeight="1">
      <c r="A14" s="47" t="s">
        <v>138</v>
      </c>
      <c r="B14" s="81">
        <v>4238.41</v>
      </c>
      <c r="C14" s="61">
        <v>2659.83</v>
      </c>
      <c r="D14" s="61">
        <v>2042.1399999999999</v>
      </c>
      <c r="E14" s="61">
        <v>3024.93</v>
      </c>
      <c r="F14" s="61">
        <v>1742.16</v>
      </c>
      <c r="G14" s="61">
        <v>2666.47</v>
      </c>
      <c r="H14" s="61">
        <v>2261.86</v>
      </c>
      <c r="I14" s="61">
        <v>3020.65</v>
      </c>
      <c r="J14" s="61">
        <v>2568.15</v>
      </c>
      <c r="K14" s="61">
        <v>2716.42</v>
      </c>
      <c r="L14" s="82">
        <v>3433.26</v>
      </c>
      <c r="M14" s="42">
        <f t="shared" si="0"/>
        <v>0.26389144535822889</v>
      </c>
      <c r="O14" s="361">
        <f t="shared" si="6"/>
        <v>0.10240648882166617</v>
      </c>
      <c r="P14" s="362">
        <f t="shared" si="7"/>
        <v>4.2021637801713328E-2</v>
      </c>
      <c r="Q14" s="362">
        <f t="shared" si="8"/>
        <v>3.273788755888684E-2</v>
      </c>
      <c r="R14" s="363">
        <f t="shared" si="9"/>
        <v>3.4696209334584567E-2</v>
      </c>
      <c r="T14" s="81">
        <v>750.33</v>
      </c>
      <c r="U14" s="61">
        <v>567.69600000000003</v>
      </c>
      <c r="V14" s="61">
        <v>471.50200000000001</v>
      </c>
      <c r="W14" s="61">
        <v>671.49799999999993</v>
      </c>
      <c r="X14" s="61">
        <v>385.15299999999996</v>
      </c>
      <c r="Y14" s="61">
        <v>628.79200000000003</v>
      </c>
      <c r="Z14" s="61">
        <v>565.351</v>
      </c>
      <c r="AA14" s="61">
        <v>716.2</v>
      </c>
      <c r="AB14" s="61">
        <v>677.06999999999994</v>
      </c>
      <c r="AC14" s="61">
        <v>745.66499999999996</v>
      </c>
      <c r="AD14" s="82">
        <v>923.2650000000001</v>
      </c>
      <c r="AE14" s="42">
        <f t="shared" si="1"/>
        <v>0.23817666110116492</v>
      </c>
      <c r="AG14" s="361">
        <f t="shared" si="10"/>
        <v>8.3845534607612335E-2</v>
      </c>
      <c r="AH14" s="362">
        <f t="shared" si="11"/>
        <v>4.064380135037645E-2</v>
      </c>
      <c r="AI14" s="362">
        <f t="shared" si="12"/>
        <v>3.5771997572935692E-2</v>
      </c>
      <c r="AJ14" s="363">
        <f t="shared" si="13"/>
        <v>3.8608452297287897E-2</v>
      </c>
      <c r="AL14" s="52">
        <f t="shared" si="2"/>
        <v>1.770310092699857</v>
      </c>
      <c r="AM14" s="74">
        <f t="shared" si="2"/>
        <v>2.1343318933916828</v>
      </c>
      <c r="AN14" s="74">
        <f t="shared" si="2"/>
        <v>2.3088622719304261</v>
      </c>
      <c r="AO14" s="74">
        <f t="shared" si="2"/>
        <v>2.2198794682852165</v>
      </c>
      <c r="AP14" s="74">
        <f t="shared" si="2"/>
        <v>2.2107785737245713</v>
      </c>
      <c r="AQ14" s="74">
        <f t="shared" si="2"/>
        <v>2.3581439131135924</v>
      </c>
      <c r="AR14" s="74">
        <f t="shared" si="3"/>
        <v>2.4994959900259079</v>
      </c>
      <c r="AS14" s="74">
        <f t="shared" si="4"/>
        <v>2.3710128614702133</v>
      </c>
      <c r="AT14" s="74">
        <f t="shared" si="5"/>
        <v>2.6364114245663215</v>
      </c>
      <c r="AU14" s="74">
        <f t="shared" si="5"/>
        <v>2.7450283829452</v>
      </c>
      <c r="AV14" s="17">
        <f t="shared" si="5"/>
        <v>2.6891787979937436</v>
      </c>
      <c r="AW14" s="42">
        <f t="shared" si="14"/>
        <v>-2.0345722214913566E-2</v>
      </c>
      <c r="AX14" s="8"/>
    </row>
    <row r="15" spans="1:50" ht="20.100000000000001" customHeight="1">
      <c r="A15" s="47" t="s">
        <v>145</v>
      </c>
      <c r="B15" s="81">
        <v>500.34</v>
      </c>
      <c r="C15" s="61">
        <v>982</v>
      </c>
      <c r="D15" s="61">
        <v>1756.4299999999998</v>
      </c>
      <c r="E15" s="61">
        <v>1887.96</v>
      </c>
      <c r="F15" s="61">
        <v>2219.02</v>
      </c>
      <c r="G15" s="61">
        <v>2510.13</v>
      </c>
      <c r="H15" s="61">
        <v>2303.42</v>
      </c>
      <c r="I15" s="61">
        <v>2177.1</v>
      </c>
      <c r="J15" s="61">
        <v>2671.8100000000004</v>
      </c>
      <c r="K15" s="61">
        <v>2845.7</v>
      </c>
      <c r="L15" s="82">
        <v>4030.09</v>
      </c>
      <c r="M15" s="42">
        <f t="shared" si="0"/>
        <v>0.41620339459535455</v>
      </c>
      <c r="O15" s="361">
        <f t="shared" si="6"/>
        <v>1.2088982098719201E-2</v>
      </c>
      <c r="P15" s="362">
        <f t="shared" si="7"/>
        <v>3.9557832525854292E-2</v>
      </c>
      <c r="Q15" s="362">
        <f t="shared" si="8"/>
        <v>3.4295950783135257E-2</v>
      </c>
      <c r="R15" s="363">
        <f t="shared" si="9"/>
        <v>4.0727718342687687E-2</v>
      </c>
      <c r="T15" s="81">
        <v>101.05200000000001</v>
      </c>
      <c r="U15" s="61">
        <v>186.75399999999999</v>
      </c>
      <c r="V15" s="61">
        <v>330.04699999999997</v>
      </c>
      <c r="W15" s="61">
        <v>386.26</v>
      </c>
      <c r="X15" s="61">
        <v>427.49700000000001</v>
      </c>
      <c r="Y15" s="61">
        <v>456.34199999999998</v>
      </c>
      <c r="Z15" s="61">
        <v>430.41200000000003</v>
      </c>
      <c r="AA15" s="61">
        <v>466.23900000000003</v>
      </c>
      <c r="AB15" s="61">
        <v>532.04399999999998</v>
      </c>
      <c r="AC15" s="61">
        <v>598.63699999999994</v>
      </c>
      <c r="AD15" s="82">
        <v>856.47699999999998</v>
      </c>
      <c r="AE15" s="42">
        <f t="shared" si="1"/>
        <v>0.43071176689713475</v>
      </c>
      <c r="AG15" s="361">
        <f t="shared" si="10"/>
        <v>1.1292043451772475E-2</v>
      </c>
      <c r="AH15" s="362">
        <f t="shared" si="11"/>
        <v>2.9496993593801271E-2</v>
      </c>
      <c r="AI15" s="362">
        <f t="shared" si="12"/>
        <v>2.8718581817665442E-2</v>
      </c>
      <c r="AJ15" s="363">
        <f t="shared" si="13"/>
        <v>3.5815558261413832E-2</v>
      </c>
      <c r="AL15" s="52">
        <f t="shared" si="2"/>
        <v>2.0196666266938483</v>
      </c>
      <c r="AM15" s="74">
        <f t="shared" si="2"/>
        <v>1.9017718940936863</v>
      </c>
      <c r="AN15" s="74">
        <f t="shared" si="2"/>
        <v>1.8790785855399874</v>
      </c>
      <c r="AO15" s="74">
        <f t="shared" si="2"/>
        <v>2.0459119896607976</v>
      </c>
      <c r="AP15" s="74">
        <f t="shared" si="2"/>
        <v>1.9265126046633199</v>
      </c>
      <c r="AQ15" s="74">
        <f t="shared" si="2"/>
        <v>1.8180014580918118</v>
      </c>
      <c r="AR15" s="74">
        <f t="shared" si="3"/>
        <v>1.868578027454828</v>
      </c>
      <c r="AS15" s="74">
        <f t="shared" si="4"/>
        <v>2.1415598732258512</v>
      </c>
      <c r="AT15" s="74">
        <f t="shared" si="5"/>
        <v>1.9913242333848586</v>
      </c>
      <c r="AU15" s="74">
        <f t="shared" si="5"/>
        <v>2.1036546368204658</v>
      </c>
      <c r="AV15" s="17">
        <f t="shared" si="5"/>
        <v>2.1252056405688209</v>
      </c>
      <c r="AW15" s="42">
        <f t="shared" si="14"/>
        <v>1.0244554106527661E-2</v>
      </c>
      <c r="AX15" s="8"/>
    </row>
    <row r="16" spans="1:50" ht="20.100000000000001" customHeight="1">
      <c r="A16" s="47" t="s">
        <v>139</v>
      </c>
      <c r="B16" s="81">
        <v>760.57</v>
      </c>
      <c r="C16" s="61">
        <v>1432.71</v>
      </c>
      <c r="D16" s="61">
        <v>1484.8999999999999</v>
      </c>
      <c r="E16" s="61">
        <v>2002.15</v>
      </c>
      <c r="F16" s="61">
        <v>2345.27</v>
      </c>
      <c r="G16" s="61">
        <v>2319.39</v>
      </c>
      <c r="H16" s="61">
        <v>2205.89</v>
      </c>
      <c r="I16" s="61">
        <v>2544.6800000000003</v>
      </c>
      <c r="J16" s="61">
        <v>2163.2600000000002</v>
      </c>
      <c r="K16" s="61">
        <v>2331.11</v>
      </c>
      <c r="L16" s="82">
        <v>2423.4499999999998</v>
      </c>
      <c r="M16" s="42">
        <f t="shared" si="0"/>
        <v>3.9612030320319368E-2</v>
      </c>
      <c r="O16" s="361">
        <f t="shared" si="6"/>
        <v>1.8376538183680825E-2</v>
      </c>
      <c r="P16" s="362">
        <f t="shared" si="7"/>
        <v>3.6551908141068859E-2</v>
      </c>
      <c r="Q16" s="362">
        <f t="shared" si="8"/>
        <v>2.8094189067742359E-2</v>
      </c>
      <c r="R16" s="363">
        <f t="shared" si="9"/>
        <v>2.4491162484606165E-2</v>
      </c>
      <c r="T16" s="81">
        <v>218.58199999999999</v>
      </c>
      <c r="U16" s="61">
        <v>353.11199999999997</v>
      </c>
      <c r="V16" s="61">
        <v>412.47699999999998</v>
      </c>
      <c r="W16" s="61">
        <v>498.44900000000001</v>
      </c>
      <c r="X16" s="61">
        <v>616.35400000000004</v>
      </c>
      <c r="Y16" s="61">
        <v>652.79300000000001</v>
      </c>
      <c r="Z16" s="61">
        <v>638.57600000000002</v>
      </c>
      <c r="AA16" s="61">
        <v>765.18399999999997</v>
      </c>
      <c r="AB16" s="61">
        <v>703.93200000000002</v>
      </c>
      <c r="AC16" s="61">
        <v>757.40100000000007</v>
      </c>
      <c r="AD16" s="82">
        <v>730.923</v>
      </c>
      <c r="AE16" s="42">
        <f t="shared" si="1"/>
        <v>-3.4959024347736622E-2</v>
      </c>
      <c r="AG16" s="361">
        <f t="shared" si="10"/>
        <v>2.4425419009770525E-2</v>
      </c>
      <c r="AH16" s="362">
        <f t="shared" si="11"/>
        <v>4.2195175852931165E-2</v>
      </c>
      <c r="AI16" s="362">
        <f t="shared" si="12"/>
        <v>3.6335012014428819E-2</v>
      </c>
      <c r="AJ16" s="363">
        <f t="shared" si="13"/>
        <v>3.0565228594705271E-2</v>
      </c>
      <c r="AL16" s="52">
        <f t="shared" si="2"/>
        <v>2.8739235047398659</v>
      </c>
      <c r="AM16" s="74">
        <f t="shared" si="2"/>
        <v>2.4646439265447997</v>
      </c>
      <c r="AN16" s="74">
        <f t="shared" si="2"/>
        <v>2.7778099535322243</v>
      </c>
      <c r="AO16" s="74">
        <f t="shared" si="2"/>
        <v>2.4895687136328446</v>
      </c>
      <c r="AP16" s="74">
        <f t="shared" si="2"/>
        <v>2.6280726739351974</v>
      </c>
      <c r="AQ16" s="74">
        <f t="shared" si="2"/>
        <v>2.8145029512069986</v>
      </c>
      <c r="AR16" s="74">
        <f t="shared" si="3"/>
        <v>2.8948678311248521</v>
      </c>
      <c r="AS16" s="74">
        <f t="shared" si="4"/>
        <v>3.0069949856170513</v>
      </c>
      <c r="AT16" s="74">
        <f t="shared" si="5"/>
        <v>3.2540332646098942</v>
      </c>
      <c r="AU16" s="74">
        <f t="shared" si="5"/>
        <v>3.2491002140611123</v>
      </c>
      <c r="AV16" s="17">
        <f t="shared" si="5"/>
        <v>3.0160432441354268</v>
      </c>
      <c r="AW16" s="42">
        <f t="shared" si="14"/>
        <v>-7.1729695783800743E-2</v>
      </c>
      <c r="AX16" s="8"/>
    </row>
    <row r="17" spans="1:50" ht="20.100000000000001" customHeight="1">
      <c r="A17" s="47" t="s">
        <v>136</v>
      </c>
      <c r="B17" s="81">
        <v>2096.7999999999997</v>
      </c>
      <c r="C17" s="61">
        <v>2876.27</v>
      </c>
      <c r="D17" s="61">
        <v>3712.3900000000003</v>
      </c>
      <c r="E17" s="61">
        <v>4378.6699999999992</v>
      </c>
      <c r="F17" s="61">
        <v>2917.15</v>
      </c>
      <c r="G17" s="61">
        <v>3674.24</v>
      </c>
      <c r="H17" s="61">
        <v>3251.69</v>
      </c>
      <c r="I17" s="61">
        <v>4070.3</v>
      </c>
      <c r="J17" s="61">
        <v>2374.0100000000002</v>
      </c>
      <c r="K17" s="61">
        <v>2846.42</v>
      </c>
      <c r="L17" s="82">
        <v>2156.79</v>
      </c>
      <c r="M17" s="42">
        <f t="shared" si="0"/>
        <v>-0.24227977599932551</v>
      </c>
      <c r="O17" s="361">
        <f t="shared" si="6"/>
        <v>5.066190523362997E-2</v>
      </c>
      <c r="P17" s="362">
        <f t="shared" si="7"/>
        <v>5.7903363801793076E-2</v>
      </c>
      <c r="Q17" s="362">
        <f t="shared" si="8"/>
        <v>3.4304628115448522E-2</v>
      </c>
      <c r="R17" s="363">
        <f t="shared" si="9"/>
        <v>2.1796321085714058E-2</v>
      </c>
      <c r="T17" s="81">
        <v>466.53500000000003</v>
      </c>
      <c r="U17" s="61">
        <v>661.87300000000005</v>
      </c>
      <c r="V17" s="61">
        <v>828.43999999999994</v>
      </c>
      <c r="W17" s="61">
        <v>947.50600000000009</v>
      </c>
      <c r="X17" s="61">
        <v>684.48899999999992</v>
      </c>
      <c r="Y17" s="61">
        <v>904.33500000000004</v>
      </c>
      <c r="Z17" s="61">
        <v>777.18600000000004</v>
      </c>
      <c r="AA17" s="61">
        <v>805.59299999999996</v>
      </c>
      <c r="AB17" s="61">
        <v>613.64800000000002</v>
      </c>
      <c r="AC17" s="61">
        <v>789.60400000000004</v>
      </c>
      <c r="AD17" s="82">
        <v>586.03399999999999</v>
      </c>
      <c r="AE17" s="42">
        <f t="shared" si="1"/>
        <v>-0.25781277703760369</v>
      </c>
      <c r="AG17" s="361">
        <f t="shared" si="10"/>
        <v>5.2132896842939001E-2</v>
      </c>
      <c r="AH17" s="362">
        <f t="shared" si="11"/>
        <v>5.8454325268439619E-2</v>
      </c>
      <c r="AI17" s="362">
        <f t="shared" si="12"/>
        <v>3.7879895625489081E-2</v>
      </c>
      <c r="AJ17" s="363">
        <f t="shared" si="13"/>
        <v>2.4506361373591346E-2</v>
      </c>
      <c r="AL17" s="52">
        <f t="shared" si="2"/>
        <v>2.2249856924837852</v>
      </c>
      <c r="AM17" s="74">
        <f t="shared" si="2"/>
        <v>2.3011504483236971</v>
      </c>
      <c r="AN17" s="74">
        <f t="shared" si="2"/>
        <v>2.2315543356166776</v>
      </c>
      <c r="AO17" s="74">
        <f t="shared" si="2"/>
        <v>2.1639127863026908</v>
      </c>
      <c r="AP17" s="74">
        <f t="shared" si="2"/>
        <v>2.3464305915019792</v>
      </c>
      <c r="AQ17" s="74">
        <f t="shared" si="2"/>
        <v>2.4612845105382339</v>
      </c>
      <c r="AR17" s="74">
        <f t="shared" si="3"/>
        <v>2.3900986871442234</v>
      </c>
      <c r="AS17" s="74">
        <f t="shared" si="4"/>
        <v>1.9791980935066209</v>
      </c>
      <c r="AT17" s="74">
        <f t="shared" si="5"/>
        <v>2.584858530503241</v>
      </c>
      <c r="AU17" s="74">
        <f t="shared" si="5"/>
        <v>2.7740249155079013</v>
      </c>
      <c r="AV17" s="17">
        <f t="shared" si="5"/>
        <v>2.7171583696141024</v>
      </c>
      <c r="AW17" s="42">
        <f t="shared" si="14"/>
        <v>-2.0499652175397679E-2</v>
      </c>
      <c r="AX17" s="8"/>
    </row>
    <row r="18" spans="1:50" ht="20.100000000000001" customHeight="1">
      <c r="A18" s="47" t="s">
        <v>131</v>
      </c>
      <c r="B18" s="81">
        <v>4071.73</v>
      </c>
      <c r="C18" s="61">
        <v>588.18000000000006</v>
      </c>
      <c r="D18" s="61">
        <v>800.66</v>
      </c>
      <c r="E18" s="61">
        <v>789.55000000000007</v>
      </c>
      <c r="F18" s="61">
        <v>2014.1399999999999</v>
      </c>
      <c r="G18" s="61">
        <v>2270.64</v>
      </c>
      <c r="H18" s="61">
        <v>3544.72</v>
      </c>
      <c r="I18" s="61">
        <v>2243.84</v>
      </c>
      <c r="J18" s="61">
        <v>2622.3</v>
      </c>
      <c r="K18" s="61">
        <v>2311.31</v>
      </c>
      <c r="L18" s="82">
        <v>2465.6999999999998</v>
      </c>
      <c r="M18" s="42">
        <f t="shared" si="0"/>
        <v>6.6797616935850179E-2</v>
      </c>
      <c r="O18" s="361">
        <f t="shared" si="6"/>
        <v>9.8379244275528507E-2</v>
      </c>
      <c r="P18" s="362">
        <f t="shared" si="7"/>
        <v>3.578364341548277E-2</v>
      </c>
      <c r="Q18" s="362">
        <f t="shared" si="8"/>
        <v>2.7855562429127578E-2</v>
      </c>
      <c r="R18" s="363">
        <f t="shared" si="9"/>
        <v>2.4918137093108347E-2</v>
      </c>
      <c r="T18" s="81">
        <v>400.09199999999998</v>
      </c>
      <c r="U18" s="61">
        <v>126.95700000000001</v>
      </c>
      <c r="V18" s="61">
        <v>142.81299999999999</v>
      </c>
      <c r="W18" s="61">
        <v>201.458</v>
      </c>
      <c r="X18" s="61">
        <v>424.18700000000001</v>
      </c>
      <c r="Y18" s="61">
        <v>489.01400000000001</v>
      </c>
      <c r="Z18" s="61">
        <v>764.91100000000006</v>
      </c>
      <c r="AA18" s="61">
        <v>507.47699999999998</v>
      </c>
      <c r="AB18" s="61">
        <v>560.79200000000003</v>
      </c>
      <c r="AC18" s="61">
        <v>515.71</v>
      </c>
      <c r="AD18" s="82">
        <v>522.76599999999996</v>
      </c>
      <c r="AE18" s="42">
        <f t="shared" si="1"/>
        <v>1.3682108161563525E-2</v>
      </c>
      <c r="AG18" s="361">
        <f t="shared" si="10"/>
        <v>4.4708231887607891E-2</v>
      </c>
      <c r="AH18" s="362">
        <f t="shared" si="11"/>
        <v>3.1608843422869549E-2</v>
      </c>
      <c r="AI18" s="362">
        <f t="shared" si="12"/>
        <v>2.4740301433403292E-2</v>
      </c>
      <c r="AJ18" s="363">
        <f t="shared" si="13"/>
        <v>2.1860664244441198E-2</v>
      </c>
      <c r="AL18" s="52">
        <f t="shared" si="2"/>
        <v>0.98260935769316726</v>
      </c>
      <c r="AM18" s="74">
        <f t="shared" si="2"/>
        <v>2.1584718963582574</v>
      </c>
      <c r="AN18" s="74">
        <f t="shared" si="2"/>
        <v>1.783690954962156</v>
      </c>
      <c r="AO18" s="74">
        <f t="shared" si="2"/>
        <v>2.5515546830473053</v>
      </c>
      <c r="AP18" s="74">
        <f t="shared" si="2"/>
        <v>2.1060452600117174</v>
      </c>
      <c r="AQ18" s="74">
        <f t="shared" si="2"/>
        <v>2.153639502519114</v>
      </c>
      <c r="AR18" s="74">
        <f t="shared" si="3"/>
        <v>2.1578883522534928</v>
      </c>
      <c r="AS18" s="74">
        <f t="shared" si="4"/>
        <v>2.2616452153451223</v>
      </c>
      <c r="AT18" s="74">
        <f t="shared" si="5"/>
        <v>2.1385501277504479</v>
      </c>
      <c r="AU18" s="74">
        <f t="shared" si="5"/>
        <v>2.231245484162661</v>
      </c>
      <c r="AV18" s="17">
        <f t="shared" si="5"/>
        <v>2.1201524921928865</v>
      </c>
      <c r="AW18" s="42">
        <f t="shared" si="14"/>
        <v>-4.9789677002512946E-2</v>
      </c>
      <c r="AX18" s="8"/>
    </row>
    <row r="19" spans="1:50" ht="20.100000000000001" customHeight="1">
      <c r="A19" s="47" t="s">
        <v>151</v>
      </c>
      <c r="B19" s="81">
        <v>525.91</v>
      </c>
      <c r="C19" s="61">
        <v>565.11</v>
      </c>
      <c r="D19" s="61">
        <v>934.17000000000007</v>
      </c>
      <c r="E19" s="61">
        <v>925.34999999999991</v>
      </c>
      <c r="F19" s="61">
        <v>878.3599999999999</v>
      </c>
      <c r="G19" s="61">
        <v>544.70000000000005</v>
      </c>
      <c r="H19" s="61">
        <v>763.31</v>
      </c>
      <c r="I19" s="61">
        <v>814.27</v>
      </c>
      <c r="J19" s="61">
        <v>1701.84</v>
      </c>
      <c r="K19" s="61">
        <v>1860.02</v>
      </c>
      <c r="L19" s="82">
        <v>2060.17</v>
      </c>
      <c r="M19" s="42">
        <f t="shared" si="0"/>
        <v>0.10760636982398043</v>
      </c>
      <c r="O19" s="361">
        <f t="shared" si="6"/>
        <v>1.2706792532152966E-2</v>
      </c>
      <c r="P19" s="362">
        <f t="shared" si="7"/>
        <v>8.5840778672151771E-3</v>
      </c>
      <c r="Q19" s="362">
        <f t="shared" si="8"/>
        <v>2.2416682846275869E-2</v>
      </c>
      <c r="R19" s="363">
        <f t="shared" si="9"/>
        <v>2.081988826503996E-2</v>
      </c>
      <c r="T19" s="81">
        <v>77.209000000000003</v>
      </c>
      <c r="U19" s="61">
        <v>84.224000000000004</v>
      </c>
      <c r="V19" s="61">
        <v>154.09800000000001</v>
      </c>
      <c r="W19" s="61">
        <v>156.93799999999999</v>
      </c>
      <c r="X19" s="61">
        <v>167.047</v>
      </c>
      <c r="Y19" s="61">
        <v>157.19499999999999</v>
      </c>
      <c r="Z19" s="61">
        <v>220.41200000000001</v>
      </c>
      <c r="AA19" s="61">
        <v>244.27500000000001</v>
      </c>
      <c r="AB19" s="61">
        <v>485.22900000000004</v>
      </c>
      <c r="AC19" s="61">
        <v>507.745</v>
      </c>
      <c r="AD19" s="82">
        <v>521.70600000000002</v>
      </c>
      <c r="AE19" s="42">
        <f t="shared" si="1"/>
        <v>2.7496085633536543E-2</v>
      </c>
      <c r="AG19" s="361">
        <f t="shared" si="10"/>
        <v>8.6277103161530797E-3</v>
      </c>
      <c r="AH19" s="362">
        <f t="shared" si="11"/>
        <v>1.0160756423861031E-2</v>
      </c>
      <c r="AI19" s="362">
        <f t="shared" si="12"/>
        <v>2.4358194239598525E-2</v>
      </c>
      <c r="AJ19" s="363">
        <f t="shared" si="13"/>
        <v>2.181633790321184E-2</v>
      </c>
      <c r="AL19" s="52">
        <f t="shared" si="2"/>
        <v>1.4681029073415606</v>
      </c>
      <c r="AM19" s="74">
        <f t="shared" si="2"/>
        <v>1.4904000990957513</v>
      </c>
      <c r="AN19" s="74">
        <f t="shared" si="2"/>
        <v>1.6495712771765312</v>
      </c>
      <c r="AO19" s="74">
        <f t="shared" si="2"/>
        <v>1.695985302858378</v>
      </c>
      <c r="AP19" s="74">
        <f t="shared" si="2"/>
        <v>1.9018056377794985</v>
      </c>
      <c r="AQ19" s="74">
        <f t="shared" si="2"/>
        <v>2.8859004956856982</v>
      </c>
      <c r="AR19" s="74">
        <f t="shared" si="3"/>
        <v>2.8875817164716828</v>
      </c>
      <c r="AS19" s="74">
        <f t="shared" si="4"/>
        <v>2.9999263143674701</v>
      </c>
      <c r="AT19" s="74">
        <f t="shared" si="5"/>
        <v>2.8512022281765619</v>
      </c>
      <c r="AU19" s="74">
        <f t="shared" si="5"/>
        <v>2.7297824754572533</v>
      </c>
      <c r="AV19" s="17">
        <f t="shared" si="5"/>
        <v>2.5323444181790822</v>
      </c>
      <c r="AW19" s="42">
        <f t="shared" si="14"/>
        <v>-7.2327395700310937E-2</v>
      </c>
      <c r="AX19" s="8"/>
    </row>
    <row r="20" spans="1:50" ht="20.100000000000001" customHeight="1">
      <c r="A20" s="47" t="s">
        <v>149</v>
      </c>
      <c r="B20" s="81">
        <v>377.51</v>
      </c>
      <c r="C20" s="61">
        <v>955.01</v>
      </c>
      <c r="D20" s="61">
        <v>494.82</v>
      </c>
      <c r="E20" s="61">
        <v>518.07000000000005</v>
      </c>
      <c r="F20" s="61">
        <v>1145.48</v>
      </c>
      <c r="G20" s="61">
        <v>1417.95</v>
      </c>
      <c r="H20" s="61">
        <v>1902.64</v>
      </c>
      <c r="I20" s="61">
        <v>3282.77</v>
      </c>
      <c r="J20" s="61">
        <v>1284.46</v>
      </c>
      <c r="K20" s="61">
        <v>4066.01</v>
      </c>
      <c r="L20" s="82">
        <v>2689.98</v>
      </c>
      <c r="M20" s="42">
        <f t="shared" si="0"/>
        <v>-0.33842267972779216</v>
      </c>
      <c r="O20" s="361">
        <f t="shared" si="6"/>
        <v>9.1212208340078465E-3</v>
      </c>
      <c r="P20" s="362">
        <f t="shared" si="7"/>
        <v>2.2345866002970002E-2</v>
      </c>
      <c r="Q20" s="362">
        <f t="shared" si="8"/>
        <v>4.900294438757978E-2</v>
      </c>
      <c r="R20" s="363">
        <f t="shared" si="9"/>
        <v>2.7184690115472115E-2</v>
      </c>
      <c r="T20" s="81">
        <v>53.195999999999998</v>
      </c>
      <c r="U20" s="61">
        <v>175.61699999999999</v>
      </c>
      <c r="V20" s="61">
        <v>88.099000000000004</v>
      </c>
      <c r="W20" s="61">
        <v>75.055999999999997</v>
      </c>
      <c r="X20" s="61">
        <v>172.66</v>
      </c>
      <c r="Y20" s="61">
        <v>222.26400000000001</v>
      </c>
      <c r="Z20" s="61">
        <v>293.29199999999997</v>
      </c>
      <c r="AA20" s="61">
        <v>538.27300000000002</v>
      </c>
      <c r="AB20" s="61">
        <v>291.03699999999998</v>
      </c>
      <c r="AC20" s="61">
        <v>747.44899999999996</v>
      </c>
      <c r="AD20" s="82">
        <v>451.80799999999999</v>
      </c>
      <c r="AE20" s="42">
        <f t="shared" si="1"/>
        <v>-0.39553334073629104</v>
      </c>
      <c r="AG20" s="361">
        <f t="shared" si="10"/>
        <v>5.9443805512061961E-3</v>
      </c>
      <c r="AH20" s="362">
        <f t="shared" si="11"/>
        <v>1.4366680656465208E-2</v>
      </c>
      <c r="AI20" s="362">
        <f t="shared" si="12"/>
        <v>3.5857581908622781E-2</v>
      </c>
      <c r="AJ20" s="363">
        <f t="shared" si="13"/>
        <v>1.889339205486296E-2</v>
      </c>
      <c r="AL20" s="52">
        <f t="shared" si="2"/>
        <v>1.4091282350136418</v>
      </c>
      <c r="AM20" s="74">
        <f t="shared" si="2"/>
        <v>1.8389022104480581</v>
      </c>
      <c r="AN20" s="74">
        <f t="shared" si="2"/>
        <v>1.7804252051250959</v>
      </c>
      <c r="AO20" s="74">
        <f t="shared" si="2"/>
        <v>1.4487617503426176</v>
      </c>
      <c r="AP20" s="74">
        <f t="shared" si="2"/>
        <v>1.5073157104445298</v>
      </c>
      <c r="AQ20" s="74">
        <f t="shared" si="2"/>
        <v>1.5675023801967631</v>
      </c>
      <c r="AR20" s="74">
        <f t="shared" si="3"/>
        <v>1.5415002312576207</v>
      </c>
      <c r="AS20" s="74">
        <f t="shared" si="4"/>
        <v>1.639691480061046</v>
      </c>
      <c r="AT20" s="74">
        <f t="shared" si="5"/>
        <v>2.2658315556732007</v>
      </c>
      <c r="AU20" s="74">
        <f t="shared" si="5"/>
        <v>1.838286182276974</v>
      </c>
      <c r="AV20" s="17">
        <f t="shared" si="5"/>
        <v>1.6795961308262513</v>
      </c>
      <c r="AW20" s="42">
        <f t="shared" si="14"/>
        <v>-8.6324998240569384E-2</v>
      </c>
      <c r="AX20" s="8"/>
    </row>
    <row r="21" spans="1:50" ht="20.100000000000001" customHeight="1">
      <c r="A21" s="47" t="s">
        <v>152</v>
      </c>
      <c r="B21" s="81">
        <v>739.64</v>
      </c>
      <c r="C21" s="61">
        <v>933.61</v>
      </c>
      <c r="D21" s="61">
        <v>813.25</v>
      </c>
      <c r="E21" s="61">
        <v>550.85</v>
      </c>
      <c r="F21" s="61">
        <v>647</v>
      </c>
      <c r="G21" s="61">
        <v>703.28</v>
      </c>
      <c r="H21" s="61">
        <v>734.04</v>
      </c>
      <c r="I21" s="61">
        <v>616.13</v>
      </c>
      <c r="J21" s="61">
        <v>602.96999999999991</v>
      </c>
      <c r="K21" s="61">
        <v>738.9</v>
      </c>
      <c r="L21" s="82">
        <v>692.16</v>
      </c>
      <c r="M21" s="42">
        <f t="shared" si="0"/>
        <v>-6.3256191636216014E-2</v>
      </c>
      <c r="O21" s="361">
        <f t="shared" si="6"/>
        <v>1.787083726964998E-2</v>
      </c>
      <c r="P21" s="362">
        <f t="shared" si="7"/>
        <v>1.1083183922260122E-2</v>
      </c>
      <c r="Q21" s="362">
        <f t="shared" si="8"/>
        <v>8.9051122864879078E-3</v>
      </c>
      <c r="R21" s="363">
        <f t="shared" si="9"/>
        <v>6.9949052075945466E-3</v>
      </c>
      <c r="T21" s="81">
        <v>145.92599999999999</v>
      </c>
      <c r="U21" s="61">
        <v>155.81200000000001</v>
      </c>
      <c r="V21" s="61">
        <v>526.02199999999993</v>
      </c>
      <c r="W21" s="61">
        <v>154.006</v>
      </c>
      <c r="X21" s="61">
        <v>152.12100000000001</v>
      </c>
      <c r="Y21" s="61">
        <v>179.351</v>
      </c>
      <c r="Z21" s="61">
        <v>184.33199999999999</v>
      </c>
      <c r="AA21" s="61">
        <v>155.49900000000002</v>
      </c>
      <c r="AB21" s="61">
        <v>169.05</v>
      </c>
      <c r="AC21" s="61">
        <v>170.32999999999998</v>
      </c>
      <c r="AD21" s="82">
        <v>288.40800000000002</v>
      </c>
      <c r="AE21" s="42">
        <f t="shared" si="1"/>
        <v>0.69323078729525067</v>
      </c>
      <c r="AG21" s="361">
        <f t="shared" si="10"/>
        <v>1.6306483124958932E-2</v>
      </c>
      <c r="AH21" s="362">
        <f t="shared" si="11"/>
        <v>1.1592873980571265E-2</v>
      </c>
      <c r="AI21" s="362">
        <f t="shared" si="12"/>
        <v>8.1712891802594133E-3</v>
      </c>
      <c r="AJ21" s="363">
        <f t="shared" si="13"/>
        <v>1.2060444737054051E-2</v>
      </c>
      <c r="AL21" s="52">
        <f t="shared" si="2"/>
        <v>1.9729327781082686</v>
      </c>
      <c r="AM21" s="74">
        <f t="shared" si="2"/>
        <v>1.6689195702702415</v>
      </c>
      <c r="AN21" s="74">
        <f t="shared" si="2"/>
        <v>6.4681463264678749</v>
      </c>
      <c r="AO21" s="74">
        <f t="shared" si="2"/>
        <v>2.7957883271307975</v>
      </c>
      <c r="AP21" s="74">
        <f t="shared" si="2"/>
        <v>2.351174652241113</v>
      </c>
      <c r="AQ21" s="74">
        <f t="shared" si="2"/>
        <v>2.5502075986804691</v>
      </c>
      <c r="AR21" s="74">
        <f t="shared" si="3"/>
        <v>2.5111982998201734</v>
      </c>
      <c r="AS21" s="74">
        <f t="shared" si="4"/>
        <v>2.5238017950757148</v>
      </c>
      <c r="AT21" s="74">
        <f t="shared" si="5"/>
        <v>2.803622070749789</v>
      </c>
      <c r="AU21" s="74">
        <f t="shared" si="5"/>
        <v>2.3051833807010418</v>
      </c>
      <c r="AV21" s="17">
        <f t="shared" si="5"/>
        <v>4.1667822468793343</v>
      </c>
      <c r="AW21" s="42">
        <f t="shared" si="14"/>
        <v>0.80757083439155786</v>
      </c>
      <c r="AX21" s="8"/>
    </row>
    <row r="22" spans="1:50" ht="20.100000000000001" customHeight="1">
      <c r="A22" s="47" t="s">
        <v>144</v>
      </c>
      <c r="B22" s="81">
        <v>160.53</v>
      </c>
      <c r="C22" s="61">
        <v>127.46</v>
      </c>
      <c r="D22" s="61">
        <v>146.97999999999999</v>
      </c>
      <c r="E22" s="61">
        <v>87.330000000000013</v>
      </c>
      <c r="F22" s="61">
        <v>198.89</v>
      </c>
      <c r="G22" s="61">
        <v>205.71</v>
      </c>
      <c r="H22" s="61">
        <v>203.26000000000002</v>
      </c>
      <c r="I22" s="61">
        <v>335.07000000000005</v>
      </c>
      <c r="J22" s="61">
        <v>334.18</v>
      </c>
      <c r="K22" s="61">
        <v>477.58</v>
      </c>
      <c r="L22" s="82">
        <v>929.9</v>
      </c>
      <c r="M22" s="42">
        <f t="shared" si="0"/>
        <v>0.94710833787009507</v>
      </c>
      <c r="O22" s="361">
        <f t="shared" si="6"/>
        <v>3.8786511098600823E-3</v>
      </c>
      <c r="P22" s="362">
        <f t="shared" si="7"/>
        <v>3.2418407528269394E-3</v>
      </c>
      <c r="Q22" s="362">
        <f t="shared" si="8"/>
        <v>5.7557227307902222E-3</v>
      </c>
      <c r="R22" s="363">
        <f t="shared" si="9"/>
        <v>9.3974837502053994E-3</v>
      </c>
      <c r="T22" s="81">
        <v>36.244999999999997</v>
      </c>
      <c r="U22" s="61">
        <v>30.792000000000002</v>
      </c>
      <c r="V22" s="61">
        <v>30.86</v>
      </c>
      <c r="W22" s="61">
        <v>17.818999999999999</v>
      </c>
      <c r="X22" s="61">
        <v>47.491</v>
      </c>
      <c r="Y22" s="61">
        <v>54.046999999999997</v>
      </c>
      <c r="Z22" s="61">
        <v>49.219000000000001</v>
      </c>
      <c r="AA22" s="61">
        <v>80.433000000000007</v>
      </c>
      <c r="AB22" s="61">
        <v>81.448000000000008</v>
      </c>
      <c r="AC22" s="61">
        <v>126.21299999999999</v>
      </c>
      <c r="AD22" s="82">
        <v>249.18099999999998</v>
      </c>
      <c r="AE22" s="42">
        <f t="shared" si="1"/>
        <v>0.97428949474301374</v>
      </c>
      <c r="AG22" s="361">
        <f t="shared" si="10"/>
        <v>4.0501931174988454E-3</v>
      </c>
      <c r="AH22" s="362">
        <f t="shared" si="11"/>
        <v>3.4934851772665614E-3</v>
      </c>
      <c r="AI22" s="362">
        <f t="shared" si="12"/>
        <v>6.0548518834502522E-3</v>
      </c>
      <c r="AJ22" s="363">
        <f t="shared" si="13"/>
        <v>1.0420077390446399E-2</v>
      </c>
      <c r="AL22" s="52">
        <f t="shared" si="2"/>
        <v>2.2578334267738116</v>
      </c>
      <c r="AM22" s="74">
        <f t="shared" si="2"/>
        <v>2.4158167268162565</v>
      </c>
      <c r="AN22" s="74">
        <f t="shared" si="2"/>
        <v>2.09960538848823</v>
      </c>
      <c r="AO22" s="74">
        <f t="shared" si="2"/>
        <v>2.0404213901293939</v>
      </c>
      <c r="AP22" s="74">
        <f t="shared" si="2"/>
        <v>2.3878023027804316</v>
      </c>
      <c r="AQ22" s="74">
        <f t="shared" si="2"/>
        <v>2.62733945846094</v>
      </c>
      <c r="AR22" s="74">
        <f t="shared" si="3"/>
        <v>2.4214798779887827</v>
      </c>
      <c r="AS22" s="74">
        <f t="shared" si="4"/>
        <v>2.4004834810636582</v>
      </c>
      <c r="AT22" s="74">
        <f t="shared" si="5"/>
        <v>2.4372493865581424</v>
      </c>
      <c r="AU22" s="74">
        <f t="shared" si="5"/>
        <v>2.6427614221701075</v>
      </c>
      <c r="AV22" s="17">
        <f t="shared" si="5"/>
        <v>2.6796537262071189</v>
      </c>
      <c r="AW22" s="42">
        <f t="shared" si="14"/>
        <v>1.3959755779512372E-2</v>
      </c>
      <c r="AX22" s="8"/>
    </row>
    <row r="23" spans="1:50" ht="20.100000000000001" customHeight="1">
      <c r="A23" s="47" t="s">
        <v>147</v>
      </c>
      <c r="B23" s="81">
        <v>1160.3000000000002</v>
      </c>
      <c r="C23" s="61">
        <v>1103.8</v>
      </c>
      <c r="D23" s="61">
        <v>875.66</v>
      </c>
      <c r="E23" s="61">
        <v>876.47</v>
      </c>
      <c r="F23" s="61">
        <v>714.39</v>
      </c>
      <c r="G23" s="61">
        <v>831.5200000000001</v>
      </c>
      <c r="H23" s="61">
        <v>1048.4399999999998</v>
      </c>
      <c r="I23" s="61">
        <v>1341.48</v>
      </c>
      <c r="J23" s="61">
        <v>1138.02</v>
      </c>
      <c r="K23" s="61">
        <v>1028.98</v>
      </c>
      <c r="L23" s="82">
        <v>950.56999999999994</v>
      </c>
      <c r="M23" s="42">
        <f t="shared" si="0"/>
        <v>-7.6201675445586967E-2</v>
      </c>
      <c r="O23" s="361">
        <f t="shared" si="6"/>
        <v>2.8034628311036279E-2</v>
      </c>
      <c r="P23" s="362">
        <f t="shared" si="7"/>
        <v>1.3104153530653138E-2</v>
      </c>
      <c r="Q23" s="362">
        <f t="shared" si="8"/>
        <v>1.2401113060698779E-2</v>
      </c>
      <c r="R23" s="363">
        <f t="shared" si="9"/>
        <v>9.6063728663649279E-3</v>
      </c>
      <c r="T23" s="81">
        <v>163.37200000000001</v>
      </c>
      <c r="U23" s="61">
        <v>238.20099999999999</v>
      </c>
      <c r="V23" s="61">
        <v>189.33099999999999</v>
      </c>
      <c r="W23" s="61">
        <v>198.61500000000001</v>
      </c>
      <c r="X23" s="61">
        <v>176.042</v>
      </c>
      <c r="Y23" s="61">
        <v>210.554</v>
      </c>
      <c r="Z23" s="61">
        <v>253.19</v>
      </c>
      <c r="AA23" s="61">
        <v>313.565</v>
      </c>
      <c r="AB23" s="61">
        <v>262.803</v>
      </c>
      <c r="AC23" s="61">
        <v>252.99300000000002</v>
      </c>
      <c r="AD23" s="82">
        <v>232.636</v>
      </c>
      <c r="AE23" s="42">
        <f t="shared" si="1"/>
        <v>-8.0464676888293452E-2</v>
      </c>
      <c r="AG23" s="361">
        <f t="shared" si="10"/>
        <v>1.8255984273472796E-2</v>
      </c>
      <c r="AH23" s="362">
        <f t="shared" si="11"/>
        <v>1.360977071834114E-2</v>
      </c>
      <c r="AI23" s="362">
        <f t="shared" si="12"/>
        <v>1.2136904617984914E-2</v>
      </c>
      <c r="AJ23" s="363">
        <f t="shared" si="13"/>
        <v>9.7282101115409633E-3</v>
      </c>
      <c r="AL23" s="52">
        <f t="shared" si="2"/>
        <v>1.4080151684909072</v>
      </c>
      <c r="AM23" s="74">
        <f t="shared" si="2"/>
        <v>2.1580086972277588</v>
      </c>
      <c r="AN23" s="74">
        <f t="shared" si="2"/>
        <v>2.1621519767946462</v>
      </c>
      <c r="AO23" s="74">
        <f t="shared" si="2"/>
        <v>2.2660787020662427</v>
      </c>
      <c r="AP23" s="74">
        <f t="shared" si="2"/>
        <v>2.4642282226794889</v>
      </c>
      <c r="AQ23" s="74">
        <f t="shared" si="2"/>
        <v>2.532157975755243</v>
      </c>
      <c r="AR23" s="74">
        <f t="shared" si="3"/>
        <v>2.4149212162832403</v>
      </c>
      <c r="AS23" s="74">
        <f t="shared" si="4"/>
        <v>2.3374556460029221</v>
      </c>
      <c r="AT23" s="74">
        <f t="shared" ref="AT23:AV33" si="15">(AB23/J23)*10</f>
        <v>2.30930036378974</v>
      </c>
      <c r="AU23" s="74">
        <f t="shared" si="15"/>
        <v>2.4586775253163329</v>
      </c>
      <c r="AV23" s="17">
        <f t="shared" si="15"/>
        <v>2.4473316010393766</v>
      </c>
      <c r="AW23" s="42">
        <f t="shared" si="14"/>
        <v>-4.6146451334631525E-3</v>
      </c>
      <c r="AX23" s="8"/>
    </row>
    <row r="24" spans="1:50" ht="20.100000000000001" customHeight="1">
      <c r="A24" s="47" t="s">
        <v>148</v>
      </c>
      <c r="B24" s="81">
        <v>103.8</v>
      </c>
      <c r="C24" s="61">
        <v>60.6</v>
      </c>
      <c r="D24" s="61">
        <v>25.2</v>
      </c>
      <c r="E24" s="61">
        <v>421.57</v>
      </c>
      <c r="F24" s="61">
        <v>346.46</v>
      </c>
      <c r="G24" s="61">
        <v>422.7</v>
      </c>
      <c r="H24" s="61">
        <v>251.67</v>
      </c>
      <c r="I24" s="61">
        <v>191.36</v>
      </c>
      <c r="J24" s="61">
        <v>1600.1399999999999</v>
      </c>
      <c r="K24" s="61">
        <v>1647.72</v>
      </c>
      <c r="L24" s="82">
        <v>1183.02</v>
      </c>
      <c r="M24" s="42">
        <f t="shared" si="0"/>
        <v>-0.28202607239094024</v>
      </c>
      <c r="O24" s="361">
        <f t="shared" si="6"/>
        <v>2.5079672659532579E-3</v>
      </c>
      <c r="P24" s="362">
        <f t="shared" si="7"/>
        <v>6.6614461436971814E-3</v>
      </c>
      <c r="Q24" s="362">
        <f t="shared" si="8"/>
        <v>1.9858074998906287E-2</v>
      </c>
      <c r="R24" s="363">
        <f t="shared" si="9"/>
        <v>1.1955491156218939E-2</v>
      </c>
      <c r="T24" s="81">
        <v>28.315999999999999</v>
      </c>
      <c r="U24" s="61">
        <v>15.997</v>
      </c>
      <c r="V24" s="61">
        <v>6.6980000000000004</v>
      </c>
      <c r="W24" s="61">
        <v>87.236000000000004</v>
      </c>
      <c r="X24" s="61">
        <v>69.688999999999993</v>
      </c>
      <c r="Y24" s="61">
        <v>114.03700000000001</v>
      </c>
      <c r="Z24" s="61">
        <v>75.183999999999997</v>
      </c>
      <c r="AA24" s="61">
        <v>52.12</v>
      </c>
      <c r="AB24" s="61">
        <v>211.916</v>
      </c>
      <c r="AC24" s="61">
        <v>258.447</v>
      </c>
      <c r="AD24" s="82">
        <v>208.05699999999999</v>
      </c>
      <c r="AE24" s="42">
        <f t="shared" si="1"/>
        <v>-0.19497227671437475</v>
      </c>
      <c r="AG24" s="361">
        <f t="shared" si="10"/>
        <v>3.1641679766891244E-3</v>
      </c>
      <c r="AH24" s="362">
        <f t="shared" si="11"/>
        <v>7.3711134597655176E-3</v>
      </c>
      <c r="AI24" s="362">
        <f t="shared" si="12"/>
        <v>1.2398550899844448E-2</v>
      </c>
      <c r="AJ24" s="363">
        <f t="shared" si="13"/>
        <v>8.7003826199594132E-3</v>
      </c>
      <c r="AL24" s="52">
        <f t="shared" si="2"/>
        <v>2.7279383429672448</v>
      </c>
      <c r="AM24" s="74">
        <f t="shared" si="2"/>
        <v>2.6397689768976895</v>
      </c>
      <c r="AN24" s="74">
        <f t="shared" si="2"/>
        <v>2.6579365079365083</v>
      </c>
      <c r="AO24" s="74">
        <f t="shared" si="2"/>
        <v>2.0693123324714757</v>
      </c>
      <c r="AP24" s="74">
        <f t="shared" si="2"/>
        <v>2.0114587542573457</v>
      </c>
      <c r="AQ24" s="74">
        <f t="shared" si="2"/>
        <v>2.6978235154956236</v>
      </c>
      <c r="AR24" s="74">
        <f t="shared" si="3"/>
        <v>2.9874041403425124</v>
      </c>
      <c r="AS24" s="74">
        <f t="shared" si="4"/>
        <v>2.7236622073578594</v>
      </c>
      <c r="AT24" s="74">
        <f t="shared" si="15"/>
        <v>1.3243591185771244</v>
      </c>
      <c r="AU24" s="74">
        <f t="shared" si="15"/>
        <v>1.568512854125701</v>
      </c>
      <c r="AV24" s="17">
        <f t="shared" si="15"/>
        <v>1.7586938513296477</v>
      </c>
      <c r="AW24" s="42">
        <f t="shared" si="14"/>
        <v>0.12124924364101235</v>
      </c>
      <c r="AX24" s="8"/>
    </row>
    <row r="25" spans="1:50" ht="20.100000000000001" customHeight="1">
      <c r="A25" s="47" t="s">
        <v>146</v>
      </c>
      <c r="B25" s="81">
        <v>677.73</v>
      </c>
      <c r="C25" s="61">
        <v>968.87</v>
      </c>
      <c r="D25" s="61">
        <v>779.49</v>
      </c>
      <c r="E25" s="61">
        <v>994.79000000000008</v>
      </c>
      <c r="F25" s="61">
        <v>1022.22</v>
      </c>
      <c r="G25" s="61">
        <v>1050.24</v>
      </c>
      <c r="H25" s="61">
        <v>995.95</v>
      </c>
      <c r="I25" s="61">
        <v>1085.8300000000002</v>
      </c>
      <c r="J25" s="61">
        <v>1146.8</v>
      </c>
      <c r="K25" s="61">
        <v>979.38</v>
      </c>
      <c r="L25" s="82">
        <v>550.34</v>
      </c>
      <c r="M25" s="42">
        <f t="shared" si="0"/>
        <v>-0.43807306663399292</v>
      </c>
      <c r="O25" s="361">
        <f t="shared" si="6"/>
        <v>1.6374996677789033E-2</v>
      </c>
      <c r="P25" s="362">
        <f t="shared" si="7"/>
        <v>1.655102246973392E-2</v>
      </c>
      <c r="Q25" s="362">
        <f t="shared" si="8"/>
        <v>1.1803341279118321E-2</v>
      </c>
      <c r="R25" s="363">
        <f t="shared" si="9"/>
        <v>5.5616853501323149E-3</v>
      </c>
      <c r="T25" s="81">
        <v>136.49700000000001</v>
      </c>
      <c r="U25" s="61">
        <v>144.63500000000002</v>
      </c>
      <c r="V25" s="61">
        <v>168.858</v>
      </c>
      <c r="W25" s="61">
        <v>225.89400000000001</v>
      </c>
      <c r="X25" s="61">
        <v>227.06</v>
      </c>
      <c r="Y25" s="61">
        <v>280.52699999999999</v>
      </c>
      <c r="Z25" s="61">
        <v>214.755</v>
      </c>
      <c r="AA25" s="61">
        <v>254.83600000000001</v>
      </c>
      <c r="AB25" s="61">
        <v>330.27199999999999</v>
      </c>
      <c r="AC25" s="61">
        <v>232.42099999999999</v>
      </c>
      <c r="AD25" s="82">
        <v>200.01900000000001</v>
      </c>
      <c r="AE25" s="42">
        <f t="shared" si="1"/>
        <v>-0.13941081055498422</v>
      </c>
      <c r="AG25" s="361">
        <f t="shared" si="10"/>
        <v>1.5252840666553731E-2</v>
      </c>
      <c r="AH25" s="362">
        <f t="shared" si="11"/>
        <v>1.8132679266620842E-2</v>
      </c>
      <c r="AI25" s="362">
        <f t="shared" si="12"/>
        <v>1.114999825377252E-2</v>
      </c>
      <c r="AJ25" s="363">
        <f t="shared" si="13"/>
        <v>8.3642551380711146E-3</v>
      </c>
      <c r="AL25" s="52">
        <f t="shared" si="2"/>
        <v>2.0140321366916032</v>
      </c>
      <c r="AM25" s="74">
        <f t="shared" si="2"/>
        <v>1.4928215343647757</v>
      </c>
      <c r="AN25" s="74">
        <f t="shared" si="2"/>
        <v>2.166262556286803</v>
      </c>
      <c r="AO25" s="74">
        <f t="shared" si="2"/>
        <v>2.2707707154273766</v>
      </c>
      <c r="AP25" s="74">
        <f t="shared" si="2"/>
        <v>2.2212439592259985</v>
      </c>
      <c r="AQ25" s="74">
        <f t="shared" si="2"/>
        <v>2.6710751828153563</v>
      </c>
      <c r="AR25" s="74">
        <f t="shared" si="3"/>
        <v>2.1562829459310202</v>
      </c>
      <c r="AS25" s="74">
        <f t="shared" si="4"/>
        <v>2.346923551568846</v>
      </c>
      <c r="AT25" s="74">
        <f t="shared" si="15"/>
        <v>2.8799441925357518</v>
      </c>
      <c r="AU25" s="74">
        <f t="shared" si="15"/>
        <v>2.3731442341072921</v>
      </c>
      <c r="AV25" s="17">
        <f t="shared" si="15"/>
        <v>3.6344623323763492</v>
      </c>
      <c r="AW25" s="42">
        <f t="shared" si="14"/>
        <v>0.5314966027522251</v>
      </c>
      <c r="AX25" s="8"/>
    </row>
    <row r="26" spans="1:50" ht="20.100000000000001" customHeight="1">
      <c r="A26" s="47" t="s">
        <v>156</v>
      </c>
      <c r="B26" s="81">
        <v>14.07</v>
      </c>
      <c r="C26" s="61">
        <v>42.44</v>
      </c>
      <c r="D26" s="61">
        <v>34.090000000000003</v>
      </c>
      <c r="E26" s="61">
        <v>4.8899999999999997</v>
      </c>
      <c r="F26" s="61">
        <v>21.75</v>
      </c>
      <c r="G26" s="61">
        <v>218.06</v>
      </c>
      <c r="H26" s="61">
        <v>988.32</v>
      </c>
      <c r="I26" s="61">
        <v>2138.69</v>
      </c>
      <c r="J26" s="61">
        <v>1362.36</v>
      </c>
      <c r="K26" s="61">
        <v>3548.08</v>
      </c>
      <c r="L26" s="82">
        <v>747.09</v>
      </c>
      <c r="M26" s="42">
        <f t="shared" si="0"/>
        <v>-0.7894382313814795</v>
      </c>
      <c r="O26" s="361">
        <f t="shared" si="6"/>
        <v>3.3995278836187228E-4</v>
      </c>
      <c r="P26" s="362">
        <f t="shared" si="7"/>
        <v>3.4364678166420807E-3</v>
      </c>
      <c r="Q26" s="362">
        <f t="shared" si="8"/>
        <v>4.2760929491733685E-2</v>
      </c>
      <c r="R26" s="363">
        <f t="shared" si="9"/>
        <v>7.5500227281868502E-3</v>
      </c>
      <c r="T26" s="81">
        <v>2.286</v>
      </c>
      <c r="U26" s="61">
        <v>6.5919999999999996</v>
      </c>
      <c r="V26" s="61">
        <v>7.3620000000000001</v>
      </c>
      <c r="W26" s="61">
        <v>1.054</v>
      </c>
      <c r="X26" s="61">
        <v>6.2359999999999998</v>
      </c>
      <c r="Y26" s="61">
        <v>85.906000000000006</v>
      </c>
      <c r="Z26" s="61">
        <v>189.31</v>
      </c>
      <c r="AA26" s="61">
        <v>431.31400000000002</v>
      </c>
      <c r="AB26" s="61">
        <v>269.52600000000001</v>
      </c>
      <c r="AC26" s="61">
        <v>721.89300000000003</v>
      </c>
      <c r="AD26" s="82">
        <v>162.703</v>
      </c>
      <c r="AE26" s="42">
        <f t="shared" si="1"/>
        <v>-0.77461618273068178</v>
      </c>
      <c r="AG26" s="361">
        <f t="shared" si="10"/>
        <v>2.5544879201551553E-4</v>
      </c>
      <c r="AH26" s="362">
        <f t="shared" si="11"/>
        <v>5.5527843846700327E-3</v>
      </c>
      <c r="AI26" s="362">
        <f t="shared" si="12"/>
        <v>3.463157670524869E-2</v>
      </c>
      <c r="AJ26" s="363">
        <f t="shared" si="13"/>
        <v>6.8038006575854527E-3</v>
      </c>
      <c r="AL26" s="52">
        <f t="shared" si="2"/>
        <v>1.624733475479744</v>
      </c>
      <c r="AM26" s="74">
        <f t="shared" si="2"/>
        <v>1.5532516493873705</v>
      </c>
      <c r="AN26" s="74">
        <f t="shared" si="2"/>
        <v>2.1595775887356994</v>
      </c>
      <c r="AO26" s="74">
        <f t="shared" si="2"/>
        <v>2.1554192229038858</v>
      </c>
      <c r="AP26" s="74">
        <f t="shared" si="2"/>
        <v>2.8671264367816089</v>
      </c>
      <c r="AQ26" s="74">
        <f t="shared" si="2"/>
        <v>3.9395579198385766</v>
      </c>
      <c r="AR26" s="74">
        <f t="shared" si="3"/>
        <v>1.9154727213857858</v>
      </c>
      <c r="AS26" s="74">
        <f t="shared" si="4"/>
        <v>2.0167205158297836</v>
      </c>
      <c r="AT26" s="74">
        <f t="shared" si="15"/>
        <v>1.9783757597110898</v>
      </c>
      <c r="AU26" s="74">
        <f t="shared" si="15"/>
        <v>2.0346018128114363</v>
      </c>
      <c r="AV26" s="17">
        <f t="shared" si="15"/>
        <v>2.1778232876895687</v>
      </c>
      <c r="AW26" s="42">
        <f t="shared" si="14"/>
        <v>7.0392876864799073E-2</v>
      </c>
      <c r="AX26" s="8"/>
    </row>
    <row r="27" spans="1:50" ht="20.100000000000001" customHeight="1">
      <c r="A27" s="47" t="s">
        <v>170</v>
      </c>
      <c r="B27" s="81">
        <v>6.8</v>
      </c>
      <c r="C27" s="61">
        <v>22.41</v>
      </c>
      <c r="D27" s="61">
        <v>18</v>
      </c>
      <c r="E27" s="61">
        <v>412.29</v>
      </c>
      <c r="F27" s="61">
        <v>288</v>
      </c>
      <c r="G27" s="61">
        <v>109.49</v>
      </c>
      <c r="H27" s="61">
        <v>257.63</v>
      </c>
      <c r="I27" s="61">
        <v>122.85</v>
      </c>
      <c r="J27" s="61">
        <v>258.55</v>
      </c>
      <c r="K27" s="61">
        <v>364.71</v>
      </c>
      <c r="L27" s="82">
        <v>799.45</v>
      </c>
      <c r="M27" s="42">
        <f t="shared" si="0"/>
        <v>1.192015574017713</v>
      </c>
      <c r="O27" s="361">
        <f t="shared" si="6"/>
        <v>1.6429843360772788E-4</v>
      </c>
      <c r="P27" s="362">
        <f t="shared" si="7"/>
        <v>1.7254831754752885E-3</v>
      </c>
      <c r="Q27" s="362">
        <f t="shared" si="8"/>
        <v>4.395430372181628E-3</v>
      </c>
      <c r="R27" s="363">
        <f t="shared" si="9"/>
        <v>8.0791680654927495E-3</v>
      </c>
      <c r="T27" s="81">
        <v>1.2130000000000001</v>
      </c>
      <c r="U27" s="61">
        <v>3.9119999999999999</v>
      </c>
      <c r="V27" s="61">
        <v>2.887</v>
      </c>
      <c r="W27" s="61">
        <v>61.61</v>
      </c>
      <c r="X27" s="61">
        <v>44.16</v>
      </c>
      <c r="Y27" s="61">
        <v>16.588999999999999</v>
      </c>
      <c r="Z27" s="61">
        <v>36.862000000000002</v>
      </c>
      <c r="AA27" s="61">
        <v>19.736999999999998</v>
      </c>
      <c r="AB27" s="61">
        <v>37.863999999999997</v>
      </c>
      <c r="AC27" s="61">
        <v>67.215999999999994</v>
      </c>
      <c r="AD27" s="82">
        <v>160.952</v>
      </c>
      <c r="AE27" s="42">
        <f t="shared" si="1"/>
        <v>1.394548916924542</v>
      </c>
      <c r="AG27" s="361">
        <f t="shared" si="10"/>
        <v>1.3554653749554696E-4</v>
      </c>
      <c r="AH27" s="362">
        <f t="shared" si="11"/>
        <v>1.0722783060239235E-3</v>
      </c>
      <c r="AI27" s="362">
        <f t="shared" si="12"/>
        <v>3.2245721454841588E-3</v>
      </c>
      <c r="AJ27" s="363">
        <f t="shared" si="13"/>
        <v>6.7305785599509147E-3</v>
      </c>
      <c r="AL27" s="52">
        <f t="shared" si="2"/>
        <v>1.783823529411765</v>
      </c>
      <c r="AM27" s="74">
        <f t="shared" si="2"/>
        <v>1.7456492637215528</v>
      </c>
      <c r="AN27" s="74">
        <f t="shared" si="2"/>
        <v>1.6038888888888889</v>
      </c>
      <c r="AO27" s="74">
        <f t="shared" si="2"/>
        <v>1.4943365107084818</v>
      </c>
      <c r="AP27" s="74">
        <f t="shared" si="2"/>
        <v>1.5333333333333332</v>
      </c>
      <c r="AQ27" s="74">
        <f t="shared" si="2"/>
        <v>1.5151155356653576</v>
      </c>
      <c r="AR27" s="74">
        <f t="shared" si="3"/>
        <v>1.4308116290804642</v>
      </c>
      <c r="AS27" s="74">
        <f t="shared" si="4"/>
        <v>1.6065934065934064</v>
      </c>
      <c r="AT27" s="74">
        <f t="shared" si="15"/>
        <v>1.4644749564881065</v>
      </c>
      <c r="AU27" s="74">
        <f t="shared" si="15"/>
        <v>1.8429985467906007</v>
      </c>
      <c r="AV27" s="17">
        <f t="shared" si="15"/>
        <v>2.0132841328413282</v>
      </c>
      <c r="AW27" s="42">
        <f t="shared" si="14"/>
        <v>9.239594157426928E-2</v>
      </c>
      <c r="AX27" s="8"/>
    </row>
    <row r="28" spans="1:50" ht="20.100000000000001" customHeight="1">
      <c r="A28" s="47" t="s">
        <v>143</v>
      </c>
      <c r="B28" s="81">
        <v>610.29999999999995</v>
      </c>
      <c r="C28" s="61">
        <v>490.47999999999996</v>
      </c>
      <c r="D28" s="61">
        <v>329.83</v>
      </c>
      <c r="E28" s="61">
        <v>353.41</v>
      </c>
      <c r="F28" s="61">
        <v>307.45999999999998</v>
      </c>
      <c r="G28" s="61">
        <v>451.26</v>
      </c>
      <c r="H28" s="61">
        <v>996.31</v>
      </c>
      <c r="I28" s="61">
        <v>767.81</v>
      </c>
      <c r="J28" s="61">
        <v>544.44000000000005</v>
      </c>
      <c r="K28" s="61">
        <v>534.29</v>
      </c>
      <c r="L28" s="82">
        <v>559.94000000000005</v>
      </c>
      <c r="M28" s="42">
        <f t="shared" si="0"/>
        <v>4.8007636302382778E-2</v>
      </c>
      <c r="O28" s="361">
        <f t="shared" si="6"/>
        <v>1.4745784416293577E-2</v>
      </c>
      <c r="P28" s="362">
        <f t="shared" si="7"/>
        <v>7.1115310783174601E-3</v>
      </c>
      <c r="Q28" s="362">
        <f t="shared" si="8"/>
        <v>6.4391831689641684E-3</v>
      </c>
      <c r="R28" s="363">
        <f t="shared" si="9"/>
        <v>5.6587020659103256E-3</v>
      </c>
      <c r="T28" s="81">
        <v>100.003</v>
      </c>
      <c r="U28" s="61">
        <v>86.759</v>
      </c>
      <c r="V28" s="61">
        <v>62.872999999999998</v>
      </c>
      <c r="W28" s="61">
        <v>70.866</v>
      </c>
      <c r="X28" s="61">
        <v>74.519000000000005</v>
      </c>
      <c r="Y28" s="61">
        <v>93.024000000000001</v>
      </c>
      <c r="Z28" s="61">
        <v>243.63399999999999</v>
      </c>
      <c r="AA28" s="61">
        <v>200.709</v>
      </c>
      <c r="AB28" s="61">
        <v>140.16999999999999</v>
      </c>
      <c r="AC28" s="61">
        <v>148.114</v>
      </c>
      <c r="AD28" s="82">
        <v>156.41300000000001</v>
      </c>
      <c r="AE28" s="42">
        <f t="shared" si="1"/>
        <v>5.6031165183574858E-2</v>
      </c>
      <c r="AG28" s="361">
        <f t="shared" si="10"/>
        <v>1.1174823074334034E-2</v>
      </c>
      <c r="AH28" s="362">
        <f t="shared" si="11"/>
        <v>6.0128770353589404E-3</v>
      </c>
      <c r="AI28" s="362">
        <f t="shared" si="12"/>
        <v>7.1055147398869428E-3</v>
      </c>
      <c r="AJ28" s="363">
        <f t="shared" si="13"/>
        <v>6.5407698214225516E-3</v>
      </c>
      <c r="AL28" s="52">
        <f t="shared" si="2"/>
        <v>1.6385875798787484</v>
      </c>
      <c r="AM28" s="74">
        <f t="shared" si="2"/>
        <v>1.7688590768227044</v>
      </c>
      <c r="AN28" s="74">
        <f t="shared" si="2"/>
        <v>1.9062244186399055</v>
      </c>
      <c r="AO28" s="74">
        <f t="shared" si="2"/>
        <v>2.0052064174754531</v>
      </c>
      <c r="AP28" s="74">
        <f t="shared" si="2"/>
        <v>2.4236973915306059</v>
      </c>
      <c r="AQ28" s="74">
        <f t="shared" si="2"/>
        <v>2.0614280015955324</v>
      </c>
      <c r="AR28" s="74">
        <f t="shared" si="3"/>
        <v>2.4453633909124668</v>
      </c>
      <c r="AS28" s="74">
        <f t="shared" si="4"/>
        <v>2.6140451413761219</v>
      </c>
      <c r="AT28" s="74">
        <f t="shared" si="15"/>
        <v>2.5745720373227532</v>
      </c>
      <c r="AU28" s="74">
        <f t="shared" si="15"/>
        <v>2.7721649291583228</v>
      </c>
      <c r="AV28" s="17">
        <f t="shared" si="15"/>
        <v>2.7933885773475731</v>
      </c>
      <c r="AW28" s="42">
        <f t="shared" si="14"/>
        <v>7.6559832230812227E-3</v>
      </c>
      <c r="AX28" s="8"/>
    </row>
    <row r="29" spans="1:50" ht="20.100000000000001" customHeight="1">
      <c r="A29" s="47" t="s">
        <v>154</v>
      </c>
      <c r="B29" s="81">
        <v>182.79999999999998</v>
      </c>
      <c r="C29" s="61">
        <v>348.14</v>
      </c>
      <c r="D29" s="61">
        <v>478.52000000000004</v>
      </c>
      <c r="E29" s="61">
        <v>484.59</v>
      </c>
      <c r="F29" s="61">
        <v>186.60000000000002</v>
      </c>
      <c r="G29" s="61">
        <v>339.32</v>
      </c>
      <c r="H29" s="61">
        <v>431.57</v>
      </c>
      <c r="I29" s="61">
        <v>697.08</v>
      </c>
      <c r="J29" s="61">
        <v>636.80000000000007</v>
      </c>
      <c r="K29" s="61">
        <v>544.95999999999992</v>
      </c>
      <c r="L29" s="82">
        <v>535.97</v>
      </c>
      <c r="M29" s="42">
        <f t="shared" si="0"/>
        <v>-1.6496623605402043E-2</v>
      </c>
      <c r="O29" s="361">
        <f t="shared" si="6"/>
        <v>4.4167284799253902E-3</v>
      </c>
      <c r="P29" s="362">
        <f t="shared" si="7"/>
        <v>5.347437675607589E-3</v>
      </c>
      <c r="Q29" s="362">
        <f t="shared" si="8"/>
        <v>6.5677764131065767E-3</v>
      </c>
      <c r="R29" s="363">
        <f t="shared" si="9"/>
        <v>5.4164634537021061E-3</v>
      </c>
      <c r="T29" s="81">
        <v>43.941000000000003</v>
      </c>
      <c r="U29" s="61">
        <v>88.834999999999994</v>
      </c>
      <c r="V29" s="61">
        <v>110.756</v>
      </c>
      <c r="W29" s="61">
        <v>102.584</v>
      </c>
      <c r="X29" s="61">
        <v>44.074999999999996</v>
      </c>
      <c r="Y29" s="61">
        <v>87.718999999999994</v>
      </c>
      <c r="Z29" s="61">
        <v>91.183000000000007</v>
      </c>
      <c r="AA29" s="61">
        <v>184.32599999999999</v>
      </c>
      <c r="AB29" s="61">
        <v>188.34399999999999</v>
      </c>
      <c r="AC29" s="61">
        <v>156.482</v>
      </c>
      <c r="AD29" s="82">
        <v>152.71699999999998</v>
      </c>
      <c r="AE29" s="42">
        <f t="shared" si="1"/>
        <v>-2.406027530322986E-2</v>
      </c>
      <c r="AG29" s="361">
        <f t="shared" si="10"/>
        <v>4.9101817016420687E-3</v>
      </c>
      <c r="AH29" s="362">
        <f t="shared" si="11"/>
        <v>5.6699729173616577E-3</v>
      </c>
      <c r="AI29" s="362">
        <f t="shared" si="12"/>
        <v>7.5069551664730446E-3</v>
      </c>
      <c r="AJ29" s="363">
        <f t="shared" si="13"/>
        <v>6.386213069362442E-3</v>
      </c>
      <c r="AL29" s="52">
        <f t="shared" si="2"/>
        <v>2.403774617067834</v>
      </c>
      <c r="AM29" s="74">
        <f t="shared" si="2"/>
        <v>2.5517033377376919</v>
      </c>
      <c r="AN29" s="74">
        <f t="shared" si="2"/>
        <v>2.3145532057176292</v>
      </c>
      <c r="AO29" s="74">
        <f t="shared" si="2"/>
        <v>2.1169235848861927</v>
      </c>
      <c r="AP29" s="74">
        <f t="shared" si="2"/>
        <v>2.3620042872454445</v>
      </c>
      <c r="AQ29" s="74">
        <f t="shared" si="2"/>
        <v>2.5851408699752443</v>
      </c>
      <c r="AR29" s="74">
        <f t="shared" si="3"/>
        <v>2.1128206316472418</v>
      </c>
      <c r="AS29" s="74">
        <f t="shared" si="4"/>
        <v>2.6442589085901185</v>
      </c>
      <c r="AT29" s="74">
        <f t="shared" si="15"/>
        <v>2.9576633165829143</v>
      </c>
      <c r="AU29" s="74">
        <f t="shared" si="15"/>
        <v>2.871440105695831</v>
      </c>
      <c r="AV29" s="17">
        <f t="shared" si="15"/>
        <v>2.8493572401440375</v>
      </c>
      <c r="AW29" s="42">
        <f t="shared" si="14"/>
        <v>-7.6905193000507341E-3</v>
      </c>
      <c r="AX29" s="8"/>
    </row>
    <row r="30" spans="1:50" ht="20.100000000000001" customHeight="1">
      <c r="A30" s="47" t="s">
        <v>174</v>
      </c>
      <c r="B30" s="81">
        <v>2.7</v>
      </c>
      <c r="C30" s="61">
        <v>10.35</v>
      </c>
      <c r="D30" s="61">
        <v>9</v>
      </c>
      <c r="E30" s="61">
        <v>3.6</v>
      </c>
      <c r="F30" s="61">
        <v>34.159999999999997</v>
      </c>
      <c r="G30" s="61">
        <v>34.47</v>
      </c>
      <c r="H30" s="61">
        <v>109.81</v>
      </c>
      <c r="I30" s="61">
        <v>46.58</v>
      </c>
      <c r="J30" s="61">
        <v>51.52</v>
      </c>
      <c r="K30" s="61">
        <v>397.56</v>
      </c>
      <c r="L30" s="82">
        <v>607.32000000000005</v>
      </c>
      <c r="M30" s="42">
        <f t="shared" si="0"/>
        <v>0.5276184726833687</v>
      </c>
      <c r="O30" s="361">
        <f t="shared" si="6"/>
        <v>6.5236142756009606E-5</v>
      </c>
      <c r="P30" s="362">
        <f t="shared" si="7"/>
        <v>5.4322225827594479E-4</v>
      </c>
      <c r="Q30" s="362">
        <f t="shared" si="8"/>
        <v>4.7913336589743309E-3</v>
      </c>
      <c r="R30" s="363">
        <f t="shared" si="9"/>
        <v>6.137519981906381E-3</v>
      </c>
      <c r="T30" s="81">
        <v>1.044</v>
      </c>
      <c r="U30" s="61">
        <v>3.7410000000000001</v>
      </c>
      <c r="V30" s="61">
        <v>3.48</v>
      </c>
      <c r="W30" s="61">
        <v>1.3919999999999999</v>
      </c>
      <c r="X30" s="61">
        <v>5.85</v>
      </c>
      <c r="Y30" s="61">
        <v>10.021000000000001</v>
      </c>
      <c r="Z30" s="61">
        <v>25.616</v>
      </c>
      <c r="AA30" s="61">
        <v>12.904999999999999</v>
      </c>
      <c r="AB30" s="61">
        <v>16.776</v>
      </c>
      <c r="AC30" s="61">
        <v>78.247</v>
      </c>
      <c r="AD30" s="82">
        <v>148.852</v>
      </c>
      <c r="AE30" s="42">
        <f t="shared" si="1"/>
        <v>0.90233491379861219</v>
      </c>
      <c r="AG30" s="361">
        <f t="shared" si="10"/>
        <v>1.1666165304645593E-4</v>
      </c>
      <c r="AH30" s="362">
        <f t="shared" si="11"/>
        <v>6.4773650639976716E-4</v>
      </c>
      <c r="AI30" s="362">
        <f t="shared" si="12"/>
        <v>3.753765422930537E-3</v>
      </c>
      <c r="AJ30" s="363">
        <f t="shared" si="13"/>
        <v>6.2245891930874644E-3</v>
      </c>
      <c r="AL30" s="52">
        <f t="shared" si="2"/>
        <v>3.8666666666666667</v>
      </c>
      <c r="AM30" s="74">
        <f t="shared" si="2"/>
        <v>3.6144927536231886</v>
      </c>
      <c r="AN30" s="74">
        <f t="shared" si="2"/>
        <v>3.8666666666666667</v>
      </c>
      <c r="AO30" s="74">
        <f t="shared" si="2"/>
        <v>3.8666666666666663</v>
      </c>
      <c r="AP30" s="74">
        <f t="shared" si="2"/>
        <v>1.7125292740046838</v>
      </c>
      <c r="AQ30" s="74">
        <f t="shared" si="2"/>
        <v>2.9071656512909785</v>
      </c>
      <c r="AR30" s="74">
        <f t="shared" si="3"/>
        <v>2.3327565795464893</v>
      </c>
      <c r="AS30" s="74">
        <f t="shared" si="4"/>
        <v>2.7705023615285529</v>
      </c>
      <c r="AT30" s="74">
        <f t="shared" si="15"/>
        <v>3.2562111801242235</v>
      </c>
      <c r="AU30" s="74">
        <f t="shared" si="15"/>
        <v>1.9681809035114197</v>
      </c>
      <c r="AV30" s="17">
        <f t="shared" si="15"/>
        <v>2.4509648949482972</v>
      </c>
      <c r="AW30" s="42">
        <f t="shared" si="14"/>
        <v>0.24529452073005353</v>
      </c>
      <c r="AX30" s="8"/>
    </row>
    <row r="31" spans="1:50" ht="20.100000000000001" customHeight="1">
      <c r="A31" s="47" t="s">
        <v>141</v>
      </c>
      <c r="B31" s="81">
        <v>3301.47</v>
      </c>
      <c r="C31" s="61">
        <v>3949.83</v>
      </c>
      <c r="D31" s="61">
        <v>4269.9900000000007</v>
      </c>
      <c r="E31" s="61">
        <v>4352.8799999999992</v>
      </c>
      <c r="F31" s="61">
        <v>4527.63</v>
      </c>
      <c r="G31" s="61">
        <v>3637.6</v>
      </c>
      <c r="H31" s="61">
        <v>1479.58</v>
      </c>
      <c r="I31" s="61">
        <v>2289.7799999999997</v>
      </c>
      <c r="J31" s="61">
        <v>1730.2</v>
      </c>
      <c r="K31" s="61">
        <v>1221.98</v>
      </c>
      <c r="L31" s="82">
        <v>509.09999999999997</v>
      </c>
      <c r="M31" s="42">
        <f t="shared" si="0"/>
        <v>-0.58338107006661333</v>
      </c>
      <c r="O31" s="361">
        <f t="shared" si="6"/>
        <v>7.9768580823956672E-2</v>
      </c>
      <c r="P31" s="362">
        <f t="shared" si="7"/>
        <v>5.7325943913680788E-2</v>
      </c>
      <c r="Q31" s="362">
        <f t="shared" si="8"/>
        <v>1.4727120194671125E-2</v>
      </c>
      <c r="R31" s="363">
        <f t="shared" si="9"/>
        <v>5.1449177086026112E-3</v>
      </c>
      <c r="T31" s="81">
        <v>944.87299999999993</v>
      </c>
      <c r="U31" s="61">
        <v>1283.2</v>
      </c>
      <c r="V31" s="61">
        <v>1384.337</v>
      </c>
      <c r="W31" s="61">
        <v>1491.9670000000001</v>
      </c>
      <c r="X31" s="61">
        <v>1501.8509999999999</v>
      </c>
      <c r="Y31" s="61">
        <v>1033.2239999999999</v>
      </c>
      <c r="Z31" s="61">
        <v>382.37799999999999</v>
      </c>
      <c r="AA31" s="61">
        <v>744.96500000000003</v>
      </c>
      <c r="AB31" s="61">
        <v>593.46699999999998</v>
      </c>
      <c r="AC31" s="61">
        <v>431.90100000000001</v>
      </c>
      <c r="AD31" s="82">
        <v>144.642</v>
      </c>
      <c r="AE31" s="42">
        <f t="shared" si="1"/>
        <v>-0.66510380851167283</v>
      </c>
      <c r="AG31" s="361">
        <f t="shared" si="10"/>
        <v>0.10558471848559764</v>
      </c>
      <c r="AH31" s="362">
        <f t="shared" si="11"/>
        <v>6.6785440982775474E-2</v>
      </c>
      <c r="AI31" s="362">
        <f t="shared" si="12"/>
        <v>2.0719708614120952E-2</v>
      </c>
      <c r="AJ31" s="363">
        <f t="shared" si="13"/>
        <v>6.048538347261421E-3</v>
      </c>
      <c r="AL31" s="52">
        <f t="shared" si="2"/>
        <v>2.8619766346506252</v>
      </c>
      <c r="AM31" s="74">
        <f t="shared" si="2"/>
        <v>3.2487474144456852</v>
      </c>
      <c r="AN31" s="74">
        <f t="shared" si="2"/>
        <v>3.2420146183012131</v>
      </c>
      <c r="AO31" s="74">
        <f t="shared" si="2"/>
        <v>3.4275399275881724</v>
      </c>
      <c r="AP31" s="74">
        <f t="shared" si="2"/>
        <v>3.3170797967148373</v>
      </c>
      <c r="AQ31" s="74">
        <f t="shared" si="2"/>
        <v>2.8404002639102703</v>
      </c>
      <c r="AR31" s="74">
        <f t="shared" si="3"/>
        <v>2.5843685370172613</v>
      </c>
      <c r="AS31" s="74">
        <f t="shared" si="4"/>
        <v>3.2534348278000511</v>
      </c>
      <c r="AT31" s="74">
        <f t="shared" si="15"/>
        <v>3.4300485493006589</v>
      </c>
      <c r="AU31" s="74">
        <f t="shared" si="15"/>
        <v>3.5344359154814322</v>
      </c>
      <c r="AV31" s="17">
        <f t="shared" si="15"/>
        <v>2.8411314083677079</v>
      </c>
      <c r="AW31" s="42">
        <f t="shared" si="14"/>
        <v>-0.19615704561990566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4021.8599999999788</v>
      </c>
      <c r="C32" s="61">
        <f t="shared" si="16"/>
        <v>3859.9199999999983</v>
      </c>
      <c r="D32" s="61">
        <f t="shared" si="16"/>
        <v>3941.1000000000131</v>
      </c>
      <c r="E32" s="61">
        <f t="shared" si="16"/>
        <v>3748.589999999982</v>
      </c>
      <c r="F32" s="61">
        <f t="shared" si="16"/>
        <v>4865.7799999999988</v>
      </c>
      <c r="G32" s="61">
        <f t="shared" si="16"/>
        <v>4689.4199999999983</v>
      </c>
      <c r="H32" s="61">
        <f t="shared" si="16"/>
        <v>5305.4999999999854</v>
      </c>
      <c r="I32" s="61">
        <f t="shared" si="16"/>
        <v>4762.5200000000041</v>
      </c>
      <c r="J32" s="61">
        <f t="shared" si="16"/>
        <v>3716.4500000000116</v>
      </c>
      <c r="K32" s="61">
        <f t="shared" ref="K32:L32" si="17">K33-SUM(K7:K31)</f>
        <v>4429.7100000000355</v>
      </c>
      <c r="L32" s="82">
        <f t="shared" si="17"/>
        <v>4514.9200000000419</v>
      </c>
      <c r="M32" s="42">
        <f t="shared" si="0"/>
        <v>1.9236022222675009E-2</v>
      </c>
      <c r="O32" s="361">
        <f t="shared" si="6"/>
        <v>9.7174308557290145E-2</v>
      </c>
      <c r="P32" s="370">
        <f t="shared" si="7"/>
        <v>7.3901866040161884E-2</v>
      </c>
      <c r="Q32" s="370">
        <f t="shared" si="8"/>
        <v>5.3386202390822396E-2</v>
      </c>
      <c r="R32" s="363">
        <f t="shared" si="9"/>
        <v>4.5627365666714437E-2</v>
      </c>
      <c r="T32" s="81">
        <f t="shared" ref="T32:AD32" si="18">T33-SUM(T7:T31)</f>
        <v>893.50000000000091</v>
      </c>
      <c r="U32" s="61">
        <f t="shared" si="18"/>
        <v>893.15899999999601</v>
      </c>
      <c r="V32" s="61">
        <f t="shared" si="18"/>
        <v>928.85000000000218</v>
      </c>
      <c r="W32" s="61">
        <f t="shared" si="18"/>
        <v>1071.7420000000075</v>
      </c>
      <c r="X32" s="61">
        <f t="shared" si="18"/>
        <v>1214.2349999999951</v>
      </c>
      <c r="Y32" s="61">
        <f t="shared" si="18"/>
        <v>1144.340000000002</v>
      </c>
      <c r="Z32" s="61">
        <f t="shared" si="18"/>
        <v>1280.319000000005</v>
      </c>
      <c r="AA32" s="61">
        <f t="shared" si="18"/>
        <v>1308.2389999999978</v>
      </c>
      <c r="AB32" s="61">
        <f t="shared" si="18"/>
        <v>988.02800000000207</v>
      </c>
      <c r="AC32" s="61">
        <f t="shared" si="18"/>
        <v>1185.591000000004</v>
      </c>
      <c r="AD32" s="82">
        <f t="shared" si="18"/>
        <v>1084.1090000000077</v>
      </c>
      <c r="AE32" s="42">
        <f t="shared" si="1"/>
        <v>-8.5596128850502398E-2</v>
      </c>
      <c r="AG32" s="361">
        <f t="shared" si="10"/>
        <v>9.9844048847709269E-2</v>
      </c>
      <c r="AH32" s="370">
        <f t="shared" si="11"/>
        <v>7.3967747104431769E-2</v>
      </c>
      <c r="AI32" s="370">
        <f t="shared" si="12"/>
        <v>5.6876691777801747E-2</v>
      </c>
      <c r="AJ32" s="363">
        <f t="shared" si="13"/>
        <v>4.5334514588510101E-2</v>
      </c>
      <c r="AL32" s="52">
        <f t="shared" si="2"/>
        <v>2.2216089073215022</v>
      </c>
      <c r="AM32" s="76">
        <f t="shared" si="2"/>
        <v>2.3139313768160905</v>
      </c>
      <c r="AN32" s="76">
        <f t="shared" si="2"/>
        <v>2.3568293116135068</v>
      </c>
      <c r="AO32" s="76">
        <f t="shared" si="2"/>
        <v>2.8590536708469387</v>
      </c>
      <c r="AP32" s="76">
        <f t="shared" si="2"/>
        <v>2.4954580766084686</v>
      </c>
      <c r="AQ32" s="76">
        <f t="shared" si="2"/>
        <v>2.4402591365243516</v>
      </c>
      <c r="AR32" s="76">
        <f t="shared" si="3"/>
        <v>2.413191970596567</v>
      </c>
      <c r="AS32" s="76">
        <f t="shared" si="4"/>
        <v>2.7469469944483107</v>
      </c>
      <c r="AT32" s="76">
        <f t="shared" si="15"/>
        <v>2.6585262818011786</v>
      </c>
      <c r="AU32" s="76">
        <f t="shared" si="15"/>
        <v>2.6764528603452469</v>
      </c>
      <c r="AV32" s="17">
        <f t="shared" si="15"/>
        <v>2.401169898912932</v>
      </c>
      <c r="AW32" s="42">
        <f t="shared" si="14"/>
        <v>-0.10285365586330746</v>
      </c>
      <c r="AX32" s="8"/>
    </row>
    <row r="33" spans="1:50" s="6" customFormat="1" ht="26.25" customHeight="1" thickBot="1">
      <c r="A33" s="56" t="s">
        <v>34</v>
      </c>
      <c r="B33" s="84">
        <v>41388.099999999984</v>
      </c>
      <c r="C33" s="69">
        <v>46700.380000000012</v>
      </c>
      <c r="D33" s="69">
        <v>55757.30000000001</v>
      </c>
      <c r="E33" s="69">
        <v>55211.339999999982</v>
      </c>
      <c r="F33" s="69">
        <v>58664.36</v>
      </c>
      <c r="G33" s="69">
        <v>63454.689999999981</v>
      </c>
      <c r="H33" s="69">
        <v>73090.12</v>
      </c>
      <c r="I33" s="69">
        <v>72069.500000000015</v>
      </c>
      <c r="J33" s="69">
        <v>73008.670000000013</v>
      </c>
      <c r="K33" s="69">
        <v>82974.810000000027</v>
      </c>
      <c r="L33" s="85">
        <v>98952.020000000033</v>
      </c>
      <c r="M33" s="86">
        <f t="shared" si="0"/>
        <v>0.19255494529002237</v>
      </c>
      <c r="N33"/>
      <c r="O33" s="355">
        <f>SUM(O7:O32)</f>
        <v>0.99999999999999989</v>
      </c>
      <c r="P33" s="359">
        <f t="shared" ref="P33:R33" si="19">SUM(P7:P32)</f>
        <v>1.0000000000000004</v>
      </c>
      <c r="Q33" s="359">
        <f t="shared" si="19"/>
        <v>1.0000000000000002</v>
      </c>
      <c r="R33" s="356">
        <f t="shared" si="19"/>
        <v>1.0000000000000002</v>
      </c>
      <c r="T33" s="99">
        <v>8948.9560000000001</v>
      </c>
      <c r="U33" s="69">
        <v>10489.001999999997</v>
      </c>
      <c r="V33" s="69">
        <v>12869.050000000003</v>
      </c>
      <c r="W33" s="69">
        <v>13182.66300000001</v>
      </c>
      <c r="X33" s="69">
        <v>14203.583999999995</v>
      </c>
      <c r="Y33" s="69">
        <v>15470.797000000002</v>
      </c>
      <c r="Z33" s="69">
        <v>17235.625000000004</v>
      </c>
      <c r="AA33" s="69">
        <v>17748.976999999999</v>
      </c>
      <c r="AB33" s="69">
        <v>18203.942000000003</v>
      </c>
      <c r="AC33" s="69">
        <v>20844.936000000005</v>
      </c>
      <c r="AD33" s="85">
        <v>23913.546000000006</v>
      </c>
      <c r="AE33" s="86">
        <f t="shared" si="1"/>
        <v>0.14721129390850612</v>
      </c>
      <c r="AF33"/>
      <c r="AG33" s="355">
        <f>SUM(AG7:AG32)</f>
        <v>1.0000000000000002</v>
      </c>
      <c r="AH33" s="359">
        <f t="shared" ref="AH33:AJ33" si="20">SUM(AH7:AH32)</f>
        <v>1.0000000000000002</v>
      </c>
      <c r="AI33" s="359">
        <f t="shared" si="20"/>
        <v>0.99999999999999978</v>
      </c>
      <c r="AJ33" s="356">
        <f t="shared" si="20"/>
        <v>1.0000000000000002</v>
      </c>
      <c r="AL33" s="72">
        <f t="shared" si="2"/>
        <v>2.1622050782712914</v>
      </c>
      <c r="AM33" s="77">
        <f t="shared" si="2"/>
        <v>2.2460206961913358</v>
      </c>
      <c r="AN33" s="77">
        <f t="shared" si="2"/>
        <v>2.3080475561047611</v>
      </c>
      <c r="AO33" s="77">
        <f t="shared" si="2"/>
        <v>2.3876730758572449</v>
      </c>
      <c r="AP33" s="77">
        <f t="shared" si="2"/>
        <v>2.4211606501801084</v>
      </c>
      <c r="AQ33" s="77">
        <f t="shared" si="2"/>
        <v>2.4380856639595918</v>
      </c>
      <c r="AR33" s="77">
        <f t="shared" si="3"/>
        <v>2.3581333564645952</v>
      </c>
      <c r="AS33" s="77">
        <f t="shared" si="4"/>
        <v>2.4627584484421279</v>
      </c>
      <c r="AT33" s="77">
        <f t="shared" si="15"/>
        <v>2.4933945516333882</v>
      </c>
      <c r="AU33" s="77">
        <f t="shared" si="15"/>
        <v>2.5122005100102065</v>
      </c>
      <c r="AV33" s="87">
        <f t="shared" si="15"/>
        <v>2.4166809328399759</v>
      </c>
      <c r="AW33" s="86">
        <f t="shared" si="14"/>
        <v>-3.8022274412261206E-2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142</v>
      </c>
      <c r="B39" s="89">
        <v>2264.2199999999998</v>
      </c>
      <c r="C39" s="60">
        <v>3294.1</v>
      </c>
      <c r="D39" s="60">
        <v>4193.54</v>
      </c>
      <c r="E39" s="60">
        <v>6161.07</v>
      </c>
      <c r="F39" s="60">
        <v>7981.09</v>
      </c>
      <c r="G39" s="60">
        <v>11225.54</v>
      </c>
      <c r="H39" s="60">
        <v>14417.94</v>
      </c>
      <c r="I39" s="60">
        <v>8768.8799999999992</v>
      </c>
      <c r="J39" s="60">
        <v>10298.07</v>
      </c>
      <c r="K39" s="60">
        <v>12680.31</v>
      </c>
      <c r="L39" s="80">
        <v>17184.77</v>
      </c>
      <c r="M39" s="42">
        <f>(L39-K39)/K39</f>
        <v>0.35523264021147755</v>
      </c>
      <c r="O39" s="361">
        <f>B39/$B$66</f>
        <v>9.4927809049296444E-2</v>
      </c>
      <c r="P39" s="362">
        <f>G39/$G$66</f>
        <v>0.32782583225061113</v>
      </c>
      <c r="Q39" s="362">
        <f>K39/$K$66</f>
        <v>0.31378005150024274</v>
      </c>
      <c r="R39" s="363">
        <f>L39/$L$66</f>
        <v>0.37681891290071123</v>
      </c>
      <c r="T39" s="97">
        <v>338.80399999999997</v>
      </c>
      <c r="U39" s="60">
        <v>542.81100000000004</v>
      </c>
      <c r="V39" s="60">
        <v>756.03</v>
      </c>
      <c r="W39" s="60">
        <v>1068.547</v>
      </c>
      <c r="X39" s="60">
        <v>1391.972</v>
      </c>
      <c r="Y39" s="60">
        <v>2051.306</v>
      </c>
      <c r="Z39" s="60">
        <v>2813.489</v>
      </c>
      <c r="AA39" s="60">
        <v>1975.4549999999999</v>
      </c>
      <c r="AB39" s="60">
        <v>2367.6660000000002</v>
      </c>
      <c r="AC39" s="60">
        <v>2935.3440000000001</v>
      </c>
      <c r="AD39" s="80">
        <v>4085.672</v>
      </c>
      <c r="AE39" s="42">
        <f t="shared" ref="AE39:AE66" si="21">(AD39-AC39)/AC39</f>
        <v>0.39188865087022168</v>
      </c>
      <c r="AG39" s="361">
        <f>T39/$T$66</f>
        <v>7.6698855054458268E-2</v>
      </c>
      <c r="AH39" s="362">
        <f>Y39/$Y$66</f>
        <v>0.2740246425086279</v>
      </c>
      <c r="AI39" s="362">
        <f>AC39/$AC$66</f>
        <v>0.30568816400627635</v>
      </c>
      <c r="AJ39" s="363">
        <f>AD39/$AD$66</f>
        <v>0.39606558775529804</v>
      </c>
      <c r="AL39" s="100">
        <f t="shared" ref="AL39:AV61" si="22">(T39/B39)*10</f>
        <v>1.4963386950031357</v>
      </c>
      <c r="AM39" s="73">
        <f t="shared" si="22"/>
        <v>1.6478279347925078</v>
      </c>
      <c r="AN39" s="73">
        <f t="shared" si="22"/>
        <v>1.8028443749195191</v>
      </c>
      <c r="AO39" s="73">
        <f t="shared" si="22"/>
        <v>1.7343529614174162</v>
      </c>
      <c r="AP39" s="73">
        <f t="shared" si="22"/>
        <v>1.7440875870338512</v>
      </c>
      <c r="AQ39" s="73">
        <f t="shared" si="22"/>
        <v>1.8273561895463382</v>
      </c>
      <c r="AR39" s="73">
        <f t="shared" si="22"/>
        <v>1.9513807104204899</v>
      </c>
      <c r="AS39" s="73">
        <f t="shared" si="22"/>
        <v>2.2528019541834308</v>
      </c>
      <c r="AT39" s="73">
        <f t="shared" si="22"/>
        <v>2.2991356632844799</v>
      </c>
      <c r="AU39" s="73">
        <f t="shared" si="22"/>
        <v>2.3148834689372739</v>
      </c>
      <c r="AV39" s="101">
        <f t="shared" si="22"/>
        <v>2.3774958873467611</v>
      </c>
      <c r="AW39" s="42">
        <f>(AV39-AU39)/AU39</f>
        <v>2.7047762554644503E-2</v>
      </c>
    </row>
    <row r="40" spans="1:50" ht="20.100000000000001" customHeight="1">
      <c r="A40" s="88" t="s">
        <v>140</v>
      </c>
      <c r="B40" s="90">
        <v>44.38</v>
      </c>
      <c r="C40" s="61">
        <v>5073.1400000000003</v>
      </c>
      <c r="D40" s="61">
        <v>6609.9699999999993</v>
      </c>
      <c r="E40" s="61">
        <v>3839.74</v>
      </c>
      <c r="F40" s="61">
        <v>1805.54</v>
      </c>
      <c r="G40" s="61">
        <v>1146.47</v>
      </c>
      <c r="H40" s="61">
        <v>1080.05</v>
      </c>
      <c r="I40" s="61">
        <v>671.94</v>
      </c>
      <c r="J40" s="61">
        <v>315.95</v>
      </c>
      <c r="K40" s="61">
        <v>157.43</v>
      </c>
      <c r="L40" s="82">
        <v>9247.44</v>
      </c>
      <c r="M40" s="42">
        <f t="shared" ref="M40:M66" si="23">(L40-K40)/K40</f>
        <v>57.740011433653052</v>
      </c>
      <c r="O40" s="361">
        <f t="shared" ref="O40:O65" si="24">B40/$B$66</f>
        <v>1.8606390569855301E-3</v>
      </c>
      <c r="P40" s="362">
        <f t="shared" ref="P40:P65" si="25">G40/$G$66</f>
        <v>3.3481015781900748E-2</v>
      </c>
      <c r="Q40" s="362">
        <f t="shared" ref="Q40:Q65" si="26">K40/$K$66</f>
        <v>3.8956771173325588E-3</v>
      </c>
      <c r="R40" s="363">
        <f t="shared" ref="R40:R65" si="27">L40/$L$66</f>
        <v>0.20277316995889694</v>
      </c>
      <c r="T40" s="97">
        <v>15.57</v>
      </c>
      <c r="U40" s="61">
        <v>590.64099999999996</v>
      </c>
      <c r="V40" s="61">
        <v>792.21199999999999</v>
      </c>
      <c r="W40" s="61">
        <v>516.97699999999998</v>
      </c>
      <c r="X40" s="61">
        <v>269.23700000000002</v>
      </c>
      <c r="Y40" s="61">
        <v>170.37200000000001</v>
      </c>
      <c r="Z40" s="61">
        <v>169.53399999999999</v>
      </c>
      <c r="AA40" s="61">
        <v>103.923</v>
      </c>
      <c r="AB40" s="61">
        <v>92.99199999999999</v>
      </c>
      <c r="AC40" s="61">
        <v>51.881999999999998</v>
      </c>
      <c r="AD40" s="82">
        <v>1477.3630000000001</v>
      </c>
      <c r="AE40" s="42">
        <f t="shared" si="21"/>
        <v>27.475444277398715</v>
      </c>
      <c r="AG40" s="361">
        <f t="shared" ref="AG40:AG65" si="28">T40/$T$66</f>
        <v>3.5247552366498487E-3</v>
      </c>
      <c r="AH40" s="362">
        <f t="shared" ref="AH40:AH65" si="29">Y40/$Y$66</f>
        <v>2.2759220902917439E-2</v>
      </c>
      <c r="AI40" s="362">
        <f t="shared" ref="AI40:AI65" si="30">AC40/$AC$66</f>
        <v>5.4030169291822789E-3</v>
      </c>
      <c r="AJ40" s="363">
        <f t="shared" ref="AJ40:AJ65" si="31">AD40/$AD$66</f>
        <v>0.14321576595549773</v>
      </c>
      <c r="AL40" s="102">
        <f t="shared" si="22"/>
        <v>3.5083370887787293</v>
      </c>
      <c r="AM40" s="74">
        <f t="shared" si="22"/>
        <v>1.1642513315224889</v>
      </c>
      <c r="AN40" s="74">
        <f t="shared" si="22"/>
        <v>1.1985107345419117</v>
      </c>
      <c r="AO40" s="74">
        <f t="shared" si="22"/>
        <v>1.3463854323469817</v>
      </c>
      <c r="AP40" s="74">
        <f t="shared" si="22"/>
        <v>1.4911716162477708</v>
      </c>
      <c r="AQ40" s="74">
        <f t="shared" si="22"/>
        <v>1.486057201671217</v>
      </c>
      <c r="AR40" s="74">
        <f t="shared" si="22"/>
        <v>1.5696865885838618</v>
      </c>
      <c r="AS40" s="74">
        <f t="shared" si="22"/>
        <v>1.5466113045807661</v>
      </c>
      <c r="AT40" s="74">
        <f t="shared" si="22"/>
        <v>2.9432505143218863</v>
      </c>
      <c r="AU40" s="74">
        <f t="shared" si="22"/>
        <v>3.2955599313980817</v>
      </c>
      <c r="AV40" s="103">
        <f t="shared" si="22"/>
        <v>1.5975913333852396</v>
      </c>
      <c r="AW40" s="42">
        <f t="shared" ref="AW40:AW66" si="32">(AV40-AU40)/AU40</f>
        <v>-0.51522916692718423</v>
      </c>
    </row>
    <row r="41" spans="1:50" ht="20.100000000000001" customHeight="1">
      <c r="A41" s="88" t="s">
        <v>137</v>
      </c>
      <c r="B41" s="90">
        <v>1331.8799999999999</v>
      </c>
      <c r="C41" s="61">
        <v>1912.05</v>
      </c>
      <c r="D41" s="61">
        <v>2674.73</v>
      </c>
      <c r="E41" s="61">
        <v>3163.83</v>
      </c>
      <c r="F41" s="61">
        <v>2691.98</v>
      </c>
      <c r="G41" s="61">
        <v>3890.5499999999997</v>
      </c>
      <c r="H41" s="61">
        <v>5027.75</v>
      </c>
      <c r="I41" s="61">
        <v>4476.84</v>
      </c>
      <c r="J41" s="61">
        <v>5364.78</v>
      </c>
      <c r="K41" s="61">
        <v>4406.24</v>
      </c>
      <c r="L41" s="82">
        <v>5429.8600000000006</v>
      </c>
      <c r="M41" s="42">
        <f t="shared" si="23"/>
        <v>0.2323114492174736</v>
      </c>
      <c r="O41" s="361">
        <f t="shared" si="24"/>
        <v>5.5839295791299849E-2</v>
      </c>
      <c r="P41" s="362">
        <f t="shared" si="25"/>
        <v>0.11361794547635258</v>
      </c>
      <c r="Q41" s="362">
        <f t="shared" si="26"/>
        <v>0.10903441746474886</v>
      </c>
      <c r="R41" s="363">
        <f t="shared" si="27"/>
        <v>0.11906321367135296</v>
      </c>
      <c r="T41" s="97">
        <v>289.24900000000002</v>
      </c>
      <c r="U41" s="61">
        <v>402.71300000000002</v>
      </c>
      <c r="V41" s="61">
        <v>556.76</v>
      </c>
      <c r="W41" s="61">
        <v>647.90600000000006</v>
      </c>
      <c r="X41" s="61">
        <v>649.19299999999998</v>
      </c>
      <c r="Y41" s="61">
        <v>937.49900000000002</v>
      </c>
      <c r="Z41" s="61">
        <v>1164.5250000000001</v>
      </c>
      <c r="AA41" s="61">
        <v>1019.689</v>
      </c>
      <c r="AB41" s="61">
        <v>1059.6500000000001</v>
      </c>
      <c r="AC41" s="61">
        <v>1009.234</v>
      </c>
      <c r="AD41" s="82">
        <v>1375.5549999999998</v>
      </c>
      <c r="AE41" s="42">
        <f t="shared" si="21"/>
        <v>0.36296934110424323</v>
      </c>
      <c r="AG41" s="361">
        <f t="shared" si="28"/>
        <v>6.5480534839160706E-2</v>
      </c>
      <c r="AH41" s="362">
        <f t="shared" si="29"/>
        <v>0.12523622917653249</v>
      </c>
      <c r="AI41" s="362">
        <f t="shared" si="30"/>
        <v>0.10510212380992152</v>
      </c>
      <c r="AJ41" s="363">
        <f t="shared" si="31"/>
        <v>0.1333464848780663</v>
      </c>
      <c r="AL41" s="102">
        <f t="shared" si="22"/>
        <v>2.1717346908129862</v>
      </c>
      <c r="AM41" s="74">
        <f t="shared" si="22"/>
        <v>2.1061844617034078</v>
      </c>
      <c r="AN41" s="74">
        <f t="shared" si="22"/>
        <v>2.0815558953614008</v>
      </c>
      <c r="AO41" s="74">
        <f t="shared" si="22"/>
        <v>2.0478533928814131</v>
      </c>
      <c r="AP41" s="74">
        <f t="shared" si="22"/>
        <v>2.4115818096716914</v>
      </c>
      <c r="AQ41" s="74">
        <f t="shared" si="22"/>
        <v>2.4096824356453461</v>
      </c>
      <c r="AR41" s="74">
        <f t="shared" si="22"/>
        <v>2.3161951171000945</v>
      </c>
      <c r="AS41" s="74">
        <f t="shared" si="22"/>
        <v>2.2776981084872365</v>
      </c>
      <c r="AT41" s="74">
        <f t="shared" si="22"/>
        <v>1.9751974917890391</v>
      </c>
      <c r="AU41" s="74">
        <f t="shared" si="22"/>
        <v>2.2904653400631831</v>
      </c>
      <c r="AV41" s="103">
        <f t="shared" si="22"/>
        <v>2.5333157760973575</v>
      </c>
      <c r="AW41" s="42">
        <f t="shared" si="32"/>
        <v>0.1060266801625015</v>
      </c>
    </row>
    <row r="42" spans="1:50" ht="20.100000000000001" customHeight="1">
      <c r="A42" s="88" t="s">
        <v>138</v>
      </c>
      <c r="B42" s="90">
        <v>4238.41</v>
      </c>
      <c r="C42" s="61">
        <v>2659.83</v>
      </c>
      <c r="D42" s="61">
        <v>2042.1399999999999</v>
      </c>
      <c r="E42" s="61">
        <v>3024.93</v>
      </c>
      <c r="F42" s="61">
        <v>1742.16</v>
      </c>
      <c r="G42" s="61">
        <v>2666.47</v>
      </c>
      <c r="H42" s="61">
        <v>2261.86</v>
      </c>
      <c r="I42" s="61">
        <v>3020.65</v>
      </c>
      <c r="J42" s="61">
        <v>2568.15</v>
      </c>
      <c r="K42" s="61">
        <v>2716.42</v>
      </c>
      <c r="L42" s="82">
        <v>3433.26</v>
      </c>
      <c r="M42" s="42">
        <f t="shared" si="23"/>
        <v>0.26389144535822889</v>
      </c>
      <c r="O42" s="361">
        <f t="shared" si="24"/>
        <v>0.17769606096255158</v>
      </c>
      <c r="P42" s="362">
        <f t="shared" si="25"/>
        <v>7.7870440702299121E-2</v>
      </c>
      <c r="Q42" s="362">
        <f t="shared" si="26"/>
        <v>6.7219051229527468E-2</v>
      </c>
      <c r="R42" s="363">
        <f t="shared" si="27"/>
        <v>7.5282782423360686E-2</v>
      </c>
      <c r="T42" s="97">
        <v>750.33</v>
      </c>
      <c r="U42" s="61">
        <v>567.69600000000003</v>
      </c>
      <c r="V42" s="61">
        <v>471.50200000000001</v>
      </c>
      <c r="W42" s="61">
        <v>671.49799999999993</v>
      </c>
      <c r="X42" s="61">
        <v>385.15299999999996</v>
      </c>
      <c r="Y42" s="61">
        <v>628.79200000000003</v>
      </c>
      <c r="Z42" s="61">
        <v>565.351</v>
      </c>
      <c r="AA42" s="61">
        <v>716.2</v>
      </c>
      <c r="AB42" s="61">
        <v>677.06999999999994</v>
      </c>
      <c r="AC42" s="61">
        <v>745.66499999999996</v>
      </c>
      <c r="AD42" s="82">
        <v>923.2650000000001</v>
      </c>
      <c r="AE42" s="42">
        <f t="shared" si="21"/>
        <v>0.23817666110116492</v>
      </c>
      <c r="AG42" s="361">
        <f t="shared" si="28"/>
        <v>0.16986060351416063</v>
      </c>
      <c r="AH42" s="362">
        <f t="shared" si="29"/>
        <v>8.3997464548090414E-2</v>
      </c>
      <c r="AI42" s="362">
        <f t="shared" si="30"/>
        <v>7.765391886393555E-2</v>
      </c>
      <c r="AJ42" s="363">
        <f t="shared" si="31"/>
        <v>8.9501432048117238E-2</v>
      </c>
      <c r="AL42" s="102">
        <f t="shared" si="22"/>
        <v>1.770310092699857</v>
      </c>
      <c r="AM42" s="74">
        <f t="shared" si="22"/>
        <v>2.1343318933916828</v>
      </c>
      <c r="AN42" s="74">
        <f t="shared" si="22"/>
        <v>2.3088622719304261</v>
      </c>
      <c r="AO42" s="74">
        <f t="shared" si="22"/>
        <v>2.2198794682852165</v>
      </c>
      <c r="AP42" s="74">
        <f t="shared" si="22"/>
        <v>2.2107785737245713</v>
      </c>
      <c r="AQ42" s="74">
        <f t="shared" si="22"/>
        <v>2.3581439131135924</v>
      </c>
      <c r="AR42" s="74">
        <f t="shared" si="22"/>
        <v>2.4994959900259079</v>
      </c>
      <c r="AS42" s="74">
        <f t="shared" si="22"/>
        <v>2.3710128614702133</v>
      </c>
      <c r="AT42" s="74">
        <f t="shared" si="22"/>
        <v>2.6364114245663215</v>
      </c>
      <c r="AU42" s="74">
        <f t="shared" si="22"/>
        <v>2.7450283829452</v>
      </c>
      <c r="AV42" s="103">
        <f t="shared" si="22"/>
        <v>2.6891787979937436</v>
      </c>
      <c r="AW42" s="42">
        <f t="shared" si="32"/>
        <v>-2.0345722214913566E-2</v>
      </c>
    </row>
    <row r="43" spans="1:50" ht="20.100000000000001" customHeight="1">
      <c r="A43" s="88" t="s">
        <v>136</v>
      </c>
      <c r="B43" s="90">
        <v>2096.7999999999997</v>
      </c>
      <c r="C43" s="61">
        <v>2876.27</v>
      </c>
      <c r="D43" s="61">
        <v>3712.3900000000003</v>
      </c>
      <c r="E43" s="61">
        <v>4378.6699999999992</v>
      </c>
      <c r="F43" s="61">
        <v>2917.15</v>
      </c>
      <c r="G43" s="61">
        <v>3674.24</v>
      </c>
      <c r="H43" s="61">
        <v>3251.69</v>
      </c>
      <c r="I43" s="61">
        <v>4070.3</v>
      </c>
      <c r="J43" s="61">
        <v>2374.0100000000002</v>
      </c>
      <c r="K43" s="61">
        <v>2846.42</v>
      </c>
      <c r="L43" s="82">
        <v>2156.79</v>
      </c>
      <c r="M43" s="42">
        <f t="shared" si="23"/>
        <v>-0.24227977599932551</v>
      </c>
      <c r="O43" s="361">
        <f t="shared" si="24"/>
        <v>8.7908697041173017E-2</v>
      </c>
      <c r="P43" s="362">
        <f t="shared" si="25"/>
        <v>0.10730092146021351</v>
      </c>
      <c r="Q43" s="362">
        <f t="shared" si="26"/>
        <v>7.0435960492394978E-2</v>
      </c>
      <c r="R43" s="363">
        <f t="shared" si="27"/>
        <v>4.729299624930243E-2</v>
      </c>
      <c r="T43" s="97">
        <v>466.53500000000003</v>
      </c>
      <c r="U43" s="61">
        <v>661.87300000000005</v>
      </c>
      <c r="V43" s="61">
        <v>828.43999999999994</v>
      </c>
      <c r="W43" s="61">
        <v>947.50600000000009</v>
      </c>
      <c r="X43" s="61">
        <v>684.48899999999992</v>
      </c>
      <c r="Y43" s="61">
        <v>904.33500000000004</v>
      </c>
      <c r="Z43" s="61">
        <v>777.18600000000004</v>
      </c>
      <c r="AA43" s="61">
        <v>805.59299999999996</v>
      </c>
      <c r="AB43" s="61">
        <v>613.64800000000002</v>
      </c>
      <c r="AC43" s="61">
        <v>789.60400000000004</v>
      </c>
      <c r="AD43" s="82">
        <v>586.03399999999999</v>
      </c>
      <c r="AE43" s="42">
        <f t="shared" si="21"/>
        <v>-0.25781277703760369</v>
      </c>
      <c r="AG43" s="361">
        <f t="shared" si="28"/>
        <v>0.10561475172321369</v>
      </c>
      <c r="AH43" s="362">
        <f t="shared" si="29"/>
        <v>0.12080600119291808</v>
      </c>
      <c r="AI43" s="362">
        <f t="shared" si="30"/>
        <v>8.2229747876913853E-2</v>
      </c>
      <c r="AJ43" s="363">
        <f t="shared" si="31"/>
        <v>5.6810214000190991E-2</v>
      </c>
      <c r="AL43" s="102">
        <f t="shared" si="22"/>
        <v>2.2249856924837852</v>
      </c>
      <c r="AM43" s="74">
        <f t="shared" si="22"/>
        <v>2.3011504483236971</v>
      </c>
      <c r="AN43" s="74">
        <f t="shared" si="22"/>
        <v>2.2315543356166776</v>
      </c>
      <c r="AO43" s="74">
        <f t="shared" si="22"/>
        <v>2.1639127863026908</v>
      </c>
      <c r="AP43" s="74">
        <f t="shared" si="22"/>
        <v>2.3464305915019792</v>
      </c>
      <c r="AQ43" s="74">
        <f t="shared" si="22"/>
        <v>2.4612845105382339</v>
      </c>
      <c r="AR43" s="74">
        <f t="shared" si="22"/>
        <v>2.3900986871442234</v>
      </c>
      <c r="AS43" s="74">
        <f t="shared" si="22"/>
        <v>1.9791980935066209</v>
      </c>
      <c r="AT43" s="74">
        <f t="shared" si="22"/>
        <v>2.584858530503241</v>
      </c>
      <c r="AU43" s="74">
        <f t="shared" si="22"/>
        <v>2.7740249155079013</v>
      </c>
      <c r="AV43" s="103">
        <f t="shared" si="22"/>
        <v>2.7171583696141024</v>
      </c>
      <c r="AW43" s="42">
        <f t="shared" si="32"/>
        <v>-2.0499652175397679E-2</v>
      </c>
    </row>
    <row r="44" spans="1:50" ht="20.100000000000001" customHeight="1">
      <c r="A44" s="88" t="s">
        <v>131</v>
      </c>
      <c r="B44" s="90">
        <v>4071.73</v>
      </c>
      <c r="C44" s="61">
        <v>588.18000000000006</v>
      </c>
      <c r="D44" s="61">
        <v>800.66</v>
      </c>
      <c r="E44" s="61">
        <v>789.55000000000007</v>
      </c>
      <c r="F44" s="61">
        <v>2014.1399999999999</v>
      </c>
      <c r="G44" s="61">
        <v>2270.64</v>
      </c>
      <c r="H44" s="61">
        <v>3544.72</v>
      </c>
      <c r="I44" s="61">
        <v>2243.84</v>
      </c>
      <c r="J44" s="61">
        <v>2622.3</v>
      </c>
      <c r="K44" s="61">
        <v>2311.31</v>
      </c>
      <c r="L44" s="82">
        <v>2465.6999999999998</v>
      </c>
      <c r="M44" s="42">
        <f t="shared" si="23"/>
        <v>6.6797616935850179E-2</v>
      </c>
      <c r="O44" s="361">
        <f t="shared" si="24"/>
        <v>0.17070797358043469</v>
      </c>
      <c r="P44" s="362">
        <f t="shared" si="25"/>
        <v>6.6310791974508801E-2</v>
      </c>
      <c r="Q44" s="362">
        <f t="shared" si="26"/>
        <v>5.7194419602756251E-2</v>
      </c>
      <c r="R44" s="363">
        <f t="shared" si="27"/>
        <v>5.4066617914541981E-2</v>
      </c>
      <c r="T44" s="97">
        <v>400.09199999999998</v>
      </c>
      <c r="U44" s="61">
        <v>126.95700000000001</v>
      </c>
      <c r="V44" s="61">
        <v>142.81299999999999</v>
      </c>
      <c r="W44" s="61">
        <v>201.458</v>
      </c>
      <c r="X44" s="61">
        <v>424.18700000000001</v>
      </c>
      <c r="Y44" s="61">
        <v>489.01400000000001</v>
      </c>
      <c r="Z44" s="61">
        <v>764.91100000000006</v>
      </c>
      <c r="AA44" s="61">
        <v>507.47699999999998</v>
      </c>
      <c r="AB44" s="61">
        <v>560.79200000000003</v>
      </c>
      <c r="AC44" s="61">
        <v>515.71</v>
      </c>
      <c r="AD44" s="82">
        <v>522.76599999999996</v>
      </c>
      <c r="AE44" s="42">
        <f t="shared" si="21"/>
        <v>1.3682108161563525E-2</v>
      </c>
      <c r="AG44" s="361">
        <f t="shared" si="28"/>
        <v>9.0573305853674443E-2</v>
      </c>
      <c r="AH44" s="362">
        <f t="shared" si="29"/>
        <v>6.5325157013002524E-2</v>
      </c>
      <c r="AI44" s="362">
        <f t="shared" si="30"/>
        <v>5.3706292366304177E-2</v>
      </c>
      <c r="AJ44" s="363">
        <f t="shared" si="31"/>
        <v>5.0677005655002681E-2</v>
      </c>
      <c r="AL44" s="102">
        <f t="shared" si="22"/>
        <v>0.98260935769316726</v>
      </c>
      <c r="AM44" s="74">
        <f t="shared" si="22"/>
        <v>2.1584718963582574</v>
      </c>
      <c r="AN44" s="74">
        <f t="shared" si="22"/>
        <v>1.783690954962156</v>
      </c>
      <c r="AO44" s="74">
        <f t="shared" si="22"/>
        <v>2.5515546830473053</v>
      </c>
      <c r="AP44" s="74">
        <f t="shared" si="22"/>
        <v>2.1060452600117174</v>
      </c>
      <c r="AQ44" s="74">
        <f t="shared" si="22"/>
        <v>2.153639502519114</v>
      </c>
      <c r="AR44" s="74">
        <f t="shared" si="22"/>
        <v>2.1578883522534928</v>
      </c>
      <c r="AS44" s="74">
        <f t="shared" si="22"/>
        <v>2.2616452153451223</v>
      </c>
      <c r="AT44" s="74">
        <f t="shared" si="22"/>
        <v>2.1385501277504479</v>
      </c>
      <c r="AU44" s="74">
        <f t="shared" si="22"/>
        <v>2.231245484162661</v>
      </c>
      <c r="AV44" s="103">
        <f t="shared" si="22"/>
        <v>2.1201524921928865</v>
      </c>
      <c r="AW44" s="42">
        <f t="shared" si="32"/>
        <v>-4.9789677002512946E-2</v>
      </c>
    </row>
    <row r="45" spans="1:50" ht="20.100000000000001" customHeight="1">
      <c r="A45" s="88" t="s">
        <v>144</v>
      </c>
      <c r="B45" s="90">
        <v>160.53</v>
      </c>
      <c r="C45" s="61">
        <v>127.46</v>
      </c>
      <c r="D45" s="61">
        <v>146.97999999999999</v>
      </c>
      <c r="E45" s="61">
        <v>87.330000000000013</v>
      </c>
      <c r="F45" s="61">
        <v>198.89</v>
      </c>
      <c r="G45" s="61">
        <v>205.71</v>
      </c>
      <c r="H45" s="61">
        <v>203.26000000000002</v>
      </c>
      <c r="I45" s="61">
        <v>335.07000000000005</v>
      </c>
      <c r="J45" s="61">
        <v>334.18</v>
      </c>
      <c r="K45" s="61">
        <v>477.58</v>
      </c>
      <c r="L45" s="82">
        <v>929.9</v>
      </c>
      <c r="M45" s="42">
        <f t="shared" si="23"/>
        <v>0.94710833787009507</v>
      </c>
      <c r="O45" s="361">
        <f t="shared" si="24"/>
        <v>6.7302475849005663E-3</v>
      </c>
      <c r="P45" s="362">
        <f t="shared" si="25"/>
        <v>6.0074661844573369E-3</v>
      </c>
      <c r="Q45" s="362">
        <f t="shared" si="26"/>
        <v>1.1817934813540515E-2</v>
      </c>
      <c r="R45" s="363">
        <f t="shared" si="27"/>
        <v>2.0390375146503058E-2</v>
      </c>
      <c r="T45" s="97">
        <v>36.244999999999997</v>
      </c>
      <c r="U45" s="61">
        <v>30.792000000000002</v>
      </c>
      <c r="V45" s="61">
        <v>30.86</v>
      </c>
      <c r="W45" s="61">
        <v>17.818999999999999</v>
      </c>
      <c r="X45" s="61">
        <v>47.491</v>
      </c>
      <c r="Y45" s="61">
        <v>54.046999999999997</v>
      </c>
      <c r="Z45" s="61">
        <v>49.219000000000001</v>
      </c>
      <c r="AA45" s="61">
        <v>80.433000000000007</v>
      </c>
      <c r="AB45" s="61">
        <v>81.448000000000008</v>
      </c>
      <c r="AC45" s="61">
        <v>126.21299999999999</v>
      </c>
      <c r="AD45" s="82">
        <v>249.18099999999998</v>
      </c>
      <c r="AE45" s="42">
        <f t="shared" si="21"/>
        <v>0.97428949474301374</v>
      </c>
      <c r="AG45" s="361">
        <f t="shared" si="28"/>
        <v>8.2051864837748064E-3</v>
      </c>
      <c r="AH45" s="362">
        <f t="shared" si="29"/>
        <v>7.2198930114101998E-3</v>
      </c>
      <c r="AI45" s="362">
        <f t="shared" si="30"/>
        <v>1.3143883730058266E-2</v>
      </c>
      <c r="AJ45" s="363">
        <f t="shared" si="31"/>
        <v>2.4155639322601744E-2</v>
      </c>
      <c r="AL45" s="102">
        <f t="shared" si="22"/>
        <v>2.2578334267738116</v>
      </c>
      <c r="AM45" s="74">
        <f t="shared" si="22"/>
        <v>2.4158167268162565</v>
      </c>
      <c r="AN45" s="74">
        <f t="shared" si="22"/>
        <v>2.09960538848823</v>
      </c>
      <c r="AO45" s="74">
        <f t="shared" si="22"/>
        <v>2.0404213901293939</v>
      </c>
      <c r="AP45" s="74">
        <f t="shared" si="22"/>
        <v>2.3878023027804316</v>
      </c>
      <c r="AQ45" s="74">
        <f t="shared" si="22"/>
        <v>2.62733945846094</v>
      </c>
      <c r="AR45" s="74">
        <f t="shared" si="22"/>
        <v>2.4214798779887827</v>
      </c>
      <c r="AS45" s="74">
        <f t="shared" si="22"/>
        <v>2.4004834810636582</v>
      </c>
      <c r="AT45" s="74">
        <f t="shared" si="22"/>
        <v>2.4372493865581424</v>
      </c>
      <c r="AU45" s="74">
        <f t="shared" si="22"/>
        <v>2.6427614221701075</v>
      </c>
      <c r="AV45" s="103">
        <f t="shared" si="22"/>
        <v>2.6796537262071189</v>
      </c>
      <c r="AW45" s="42">
        <f t="shared" si="32"/>
        <v>1.3959755779512372E-2</v>
      </c>
    </row>
    <row r="46" spans="1:50" ht="20.100000000000001" customHeight="1">
      <c r="A46" s="88" t="s">
        <v>147</v>
      </c>
      <c r="B46" s="90">
        <v>1160.3000000000002</v>
      </c>
      <c r="C46" s="61">
        <v>1103.8</v>
      </c>
      <c r="D46" s="61">
        <v>875.66</v>
      </c>
      <c r="E46" s="61">
        <v>876.47</v>
      </c>
      <c r="F46" s="61">
        <v>714.39</v>
      </c>
      <c r="G46" s="61">
        <v>831.5200000000001</v>
      </c>
      <c r="H46" s="61">
        <v>1048.4399999999998</v>
      </c>
      <c r="I46" s="61">
        <v>1341.48</v>
      </c>
      <c r="J46" s="61">
        <v>1138.02</v>
      </c>
      <c r="K46" s="61">
        <v>1028.98</v>
      </c>
      <c r="L46" s="82">
        <v>950.56999999999994</v>
      </c>
      <c r="M46" s="42">
        <f t="shared" si="23"/>
        <v>-7.6201675445586967E-2</v>
      </c>
      <c r="O46" s="361">
        <f t="shared" si="24"/>
        <v>4.8645775074815475E-2</v>
      </c>
      <c r="P46" s="362">
        <f t="shared" si="25"/>
        <v>2.4283351716980043E-2</v>
      </c>
      <c r="Q46" s="362">
        <f t="shared" si="26"/>
        <v>2.5462579179272415E-2</v>
      </c>
      <c r="R46" s="363">
        <f t="shared" si="27"/>
        <v>2.0843616413605132E-2</v>
      </c>
      <c r="T46" s="97">
        <v>163.37200000000001</v>
      </c>
      <c r="U46" s="61">
        <v>238.20099999999999</v>
      </c>
      <c r="V46" s="61">
        <v>189.33099999999999</v>
      </c>
      <c r="W46" s="61">
        <v>198.61500000000001</v>
      </c>
      <c r="X46" s="61">
        <v>176.042</v>
      </c>
      <c r="Y46" s="61">
        <v>210.554</v>
      </c>
      <c r="Z46" s="61">
        <v>253.19</v>
      </c>
      <c r="AA46" s="61">
        <v>313.565</v>
      </c>
      <c r="AB46" s="61">
        <v>262.803</v>
      </c>
      <c r="AC46" s="61">
        <v>252.99300000000002</v>
      </c>
      <c r="AD46" s="82">
        <v>232.636</v>
      </c>
      <c r="AE46" s="42">
        <f t="shared" si="21"/>
        <v>-8.0464676888293452E-2</v>
      </c>
      <c r="AG46" s="361">
        <f t="shared" si="28"/>
        <v>3.6984348909567061E-2</v>
      </c>
      <c r="AH46" s="362">
        <f t="shared" si="29"/>
        <v>2.812695159998637E-2</v>
      </c>
      <c r="AI46" s="362">
        <f t="shared" si="30"/>
        <v>2.6346815118241634E-2</v>
      </c>
      <c r="AJ46" s="363">
        <f t="shared" si="31"/>
        <v>2.2551764819359339E-2</v>
      </c>
      <c r="AL46" s="102">
        <f t="shared" si="22"/>
        <v>1.4080151684909072</v>
      </c>
      <c r="AM46" s="74">
        <f t="shared" si="22"/>
        <v>2.1580086972277588</v>
      </c>
      <c r="AN46" s="74">
        <f t="shared" si="22"/>
        <v>2.1621519767946462</v>
      </c>
      <c r="AO46" s="74">
        <f t="shared" si="22"/>
        <v>2.2660787020662427</v>
      </c>
      <c r="AP46" s="74">
        <f t="shared" si="22"/>
        <v>2.4642282226794889</v>
      </c>
      <c r="AQ46" s="74">
        <f t="shared" si="22"/>
        <v>2.532157975755243</v>
      </c>
      <c r="AR46" s="74">
        <f t="shared" si="22"/>
        <v>2.4149212162832403</v>
      </c>
      <c r="AS46" s="74">
        <f t="shared" si="22"/>
        <v>2.3374556460029221</v>
      </c>
      <c r="AT46" s="74">
        <f t="shared" si="22"/>
        <v>2.30930036378974</v>
      </c>
      <c r="AU46" s="74">
        <f t="shared" si="22"/>
        <v>2.4586775253163329</v>
      </c>
      <c r="AV46" s="103">
        <f t="shared" si="22"/>
        <v>2.4473316010393766</v>
      </c>
      <c r="AW46" s="42">
        <f t="shared" si="32"/>
        <v>-4.6146451334631525E-3</v>
      </c>
    </row>
    <row r="47" spans="1:50" ht="20.100000000000001" customHeight="1">
      <c r="A47" s="88" t="s">
        <v>148</v>
      </c>
      <c r="B47" s="90">
        <v>103.8</v>
      </c>
      <c r="C47" s="61">
        <v>60.6</v>
      </c>
      <c r="D47" s="61">
        <v>25.2</v>
      </c>
      <c r="E47" s="61">
        <v>421.57</v>
      </c>
      <c r="F47" s="61">
        <v>346.46</v>
      </c>
      <c r="G47" s="61">
        <v>422.7</v>
      </c>
      <c r="H47" s="61">
        <v>251.67</v>
      </c>
      <c r="I47" s="61">
        <v>191.36</v>
      </c>
      <c r="J47" s="61">
        <v>1600.1399999999999</v>
      </c>
      <c r="K47" s="61">
        <v>1647.72</v>
      </c>
      <c r="L47" s="82">
        <v>1183.02</v>
      </c>
      <c r="M47" s="42">
        <f t="shared" si="23"/>
        <v>-0.28202607239094024</v>
      </c>
      <c r="O47" s="361">
        <f t="shared" si="24"/>
        <v>4.3518326749684092E-3</v>
      </c>
      <c r="P47" s="362">
        <f t="shared" si="25"/>
        <v>1.234434862753447E-2</v>
      </c>
      <c r="Q47" s="362">
        <f t="shared" si="26"/>
        <v>4.0773582543169685E-2</v>
      </c>
      <c r="R47" s="363">
        <f t="shared" si="27"/>
        <v>2.5940662012921872E-2</v>
      </c>
      <c r="T47" s="97">
        <v>28.315999999999999</v>
      </c>
      <c r="U47" s="61">
        <v>15.997</v>
      </c>
      <c r="V47" s="61">
        <v>6.6980000000000004</v>
      </c>
      <c r="W47" s="61">
        <v>87.236000000000004</v>
      </c>
      <c r="X47" s="61">
        <v>69.688999999999993</v>
      </c>
      <c r="Y47" s="61">
        <v>114.03700000000001</v>
      </c>
      <c r="Z47" s="61">
        <v>75.183999999999997</v>
      </c>
      <c r="AA47" s="61">
        <v>52.12</v>
      </c>
      <c r="AB47" s="61">
        <v>211.916</v>
      </c>
      <c r="AC47" s="61">
        <v>258.447</v>
      </c>
      <c r="AD47" s="82">
        <v>208.05699999999999</v>
      </c>
      <c r="AE47" s="42">
        <f t="shared" si="21"/>
        <v>-0.19497227671437475</v>
      </c>
      <c r="AG47" s="361">
        <f t="shared" si="28"/>
        <v>6.410209973087804E-3</v>
      </c>
      <c r="AH47" s="362">
        <f t="shared" si="29"/>
        <v>1.5233684373641185E-2</v>
      </c>
      <c r="AI47" s="362">
        <f t="shared" si="30"/>
        <v>2.6914797353540198E-2</v>
      </c>
      <c r="AJ47" s="363">
        <f t="shared" si="31"/>
        <v>2.016907328625598E-2</v>
      </c>
      <c r="AL47" s="102">
        <f t="shared" si="22"/>
        <v>2.7279383429672448</v>
      </c>
      <c r="AM47" s="74">
        <f t="shared" si="22"/>
        <v>2.6397689768976895</v>
      </c>
      <c r="AN47" s="74">
        <f t="shared" si="22"/>
        <v>2.6579365079365083</v>
      </c>
      <c r="AO47" s="74">
        <f t="shared" si="22"/>
        <v>2.0693123324714757</v>
      </c>
      <c r="AP47" s="74">
        <f t="shared" si="22"/>
        <v>2.0114587542573457</v>
      </c>
      <c r="AQ47" s="74">
        <f t="shared" si="22"/>
        <v>2.6978235154956236</v>
      </c>
      <c r="AR47" s="74">
        <f t="shared" si="22"/>
        <v>2.9874041403425124</v>
      </c>
      <c r="AS47" s="74">
        <f t="shared" si="22"/>
        <v>2.7236622073578594</v>
      </c>
      <c r="AT47" s="74">
        <f t="shared" si="22"/>
        <v>1.3243591185771244</v>
      </c>
      <c r="AU47" s="74">
        <f t="shared" si="22"/>
        <v>1.568512854125701</v>
      </c>
      <c r="AV47" s="103">
        <f t="shared" si="22"/>
        <v>1.7586938513296477</v>
      </c>
      <c r="AW47" s="42">
        <f t="shared" si="32"/>
        <v>0.12124924364101235</v>
      </c>
    </row>
    <row r="48" spans="1:50" ht="20.100000000000001" customHeight="1">
      <c r="A48" s="88" t="s">
        <v>156</v>
      </c>
      <c r="B48" s="90">
        <v>14.07</v>
      </c>
      <c r="C48" s="61">
        <v>42.44</v>
      </c>
      <c r="D48" s="61">
        <v>34.090000000000003</v>
      </c>
      <c r="E48" s="61">
        <v>4.8899999999999997</v>
      </c>
      <c r="F48" s="61">
        <v>21.75</v>
      </c>
      <c r="G48" s="61">
        <v>218.06</v>
      </c>
      <c r="H48" s="61">
        <v>988.32</v>
      </c>
      <c r="I48" s="61">
        <v>2138.69</v>
      </c>
      <c r="J48" s="61">
        <v>1362.36</v>
      </c>
      <c r="K48" s="61">
        <v>3548.08</v>
      </c>
      <c r="L48" s="82">
        <v>747.09</v>
      </c>
      <c r="M48" s="42">
        <f t="shared" si="23"/>
        <v>-0.7894382313814795</v>
      </c>
      <c r="O48" s="361">
        <f t="shared" si="24"/>
        <v>5.8988714582664274E-4</v>
      </c>
      <c r="P48" s="362">
        <f t="shared" si="25"/>
        <v>6.3681302619355735E-3</v>
      </c>
      <c r="Q48" s="362">
        <f t="shared" si="26"/>
        <v>8.7798857056884352E-2</v>
      </c>
      <c r="R48" s="363">
        <f t="shared" si="27"/>
        <v>1.6381810267986848E-2</v>
      </c>
      <c r="T48" s="97">
        <v>2.286</v>
      </c>
      <c r="U48" s="61">
        <v>6.5919999999999996</v>
      </c>
      <c r="V48" s="61">
        <v>7.3620000000000001</v>
      </c>
      <c r="W48" s="61">
        <v>1.054</v>
      </c>
      <c r="X48" s="61">
        <v>6.2359999999999998</v>
      </c>
      <c r="Y48" s="61">
        <v>85.906000000000006</v>
      </c>
      <c r="Z48" s="61">
        <v>189.31</v>
      </c>
      <c r="AA48" s="61">
        <v>431.31400000000002</v>
      </c>
      <c r="AB48" s="61">
        <v>269.52600000000001</v>
      </c>
      <c r="AC48" s="61">
        <v>721.89300000000003</v>
      </c>
      <c r="AD48" s="82">
        <v>162.703</v>
      </c>
      <c r="AE48" s="42">
        <f t="shared" si="21"/>
        <v>-0.77461618273068178</v>
      </c>
      <c r="AG48" s="361">
        <f t="shared" si="28"/>
        <v>5.1750741624801246E-4</v>
      </c>
      <c r="AH48" s="362">
        <f t="shared" si="29"/>
        <v>1.1475791978059924E-2</v>
      </c>
      <c r="AI48" s="362">
        <f t="shared" si="30"/>
        <v>7.5178291123283281E-2</v>
      </c>
      <c r="AJ48" s="363">
        <f t="shared" si="31"/>
        <v>1.5772450486615238E-2</v>
      </c>
      <c r="AL48" s="102">
        <f t="shared" si="22"/>
        <v>1.624733475479744</v>
      </c>
      <c r="AM48" s="74">
        <f t="shared" si="22"/>
        <v>1.5532516493873705</v>
      </c>
      <c r="AN48" s="74">
        <f t="shared" si="22"/>
        <v>2.1595775887356994</v>
      </c>
      <c r="AO48" s="74">
        <f t="shared" si="22"/>
        <v>2.1554192229038858</v>
      </c>
      <c r="AP48" s="74">
        <f t="shared" si="22"/>
        <v>2.8671264367816089</v>
      </c>
      <c r="AQ48" s="74">
        <f t="shared" si="22"/>
        <v>3.9395579198385766</v>
      </c>
      <c r="AR48" s="74">
        <f t="shared" si="22"/>
        <v>1.9154727213857858</v>
      </c>
      <c r="AS48" s="74">
        <f t="shared" si="22"/>
        <v>2.0167205158297836</v>
      </c>
      <c r="AT48" s="74">
        <f t="shared" si="22"/>
        <v>1.9783757597110898</v>
      </c>
      <c r="AU48" s="74">
        <f t="shared" si="22"/>
        <v>2.0346018128114363</v>
      </c>
      <c r="AV48" s="103">
        <f t="shared" si="22"/>
        <v>2.1778232876895687</v>
      </c>
      <c r="AW48" s="42">
        <f t="shared" si="32"/>
        <v>7.0392876864799073E-2</v>
      </c>
    </row>
    <row r="49" spans="1:49" ht="20.100000000000001" customHeight="1">
      <c r="A49" s="88" t="s">
        <v>143</v>
      </c>
      <c r="B49" s="90">
        <v>610.29999999999995</v>
      </c>
      <c r="C49" s="61">
        <v>490.47999999999996</v>
      </c>
      <c r="D49" s="61">
        <v>329.83</v>
      </c>
      <c r="E49" s="61">
        <v>353.41</v>
      </c>
      <c r="F49" s="61">
        <v>307.45999999999998</v>
      </c>
      <c r="G49" s="61">
        <v>451.26</v>
      </c>
      <c r="H49" s="61">
        <v>996.31</v>
      </c>
      <c r="I49" s="61">
        <v>767.81</v>
      </c>
      <c r="J49" s="61">
        <v>544.44000000000005</v>
      </c>
      <c r="K49" s="61">
        <v>534.29</v>
      </c>
      <c r="L49" s="82">
        <v>559.94000000000005</v>
      </c>
      <c r="M49" s="42">
        <f t="shared" si="23"/>
        <v>4.8007636302382778E-2</v>
      </c>
      <c r="O49" s="361">
        <f t="shared" si="24"/>
        <v>2.5586931421321964E-2</v>
      </c>
      <c r="P49" s="362">
        <f t="shared" si="25"/>
        <v>1.3178402558933535E-2</v>
      </c>
      <c r="Q49" s="362">
        <f t="shared" si="26"/>
        <v>1.3221249615826797E-2</v>
      </c>
      <c r="R49" s="363">
        <f t="shared" si="27"/>
        <v>1.2278080072623857E-2</v>
      </c>
      <c r="T49" s="97">
        <v>100.003</v>
      </c>
      <c r="U49" s="61">
        <v>86.759</v>
      </c>
      <c r="V49" s="61">
        <v>62.872999999999998</v>
      </c>
      <c r="W49" s="61">
        <v>70.866</v>
      </c>
      <c r="X49" s="61">
        <v>74.519000000000005</v>
      </c>
      <c r="Y49" s="61">
        <v>93.024000000000001</v>
      </c>
      <c r="Z49" s="61">
        <v>243.63399999999999</v>
      </c>
      <c r="AA49" s="61">
        <v>200.709</v>
      </c>
      <c r="AB49" s="61">
        <v>140.16999999999999</v>
      </c>
      <c r="AC49" s="61">
        <v>148.114</v>
      </c>
      <c r="AD49" s="82">
        <v>156.41300000000001</v>
      </c>
      <c r="AE49" s="42">
        <f t="shared" si="21"/>
        <v>5.6031165183574858E-2</v>
      </c>
      <c r="AG49" s="361">
        <f t="shared" si="28"/>
        <v>2.2638798839479436E-2</v>
      </c>
      <c r="AH49" s="362">
        <f t="shared" si="29"/>
        <v>1.2426653236875728E-2</v>
      </c>
      <c r="AI49" s="362">
        <f t="shared" si="30"/>
        <v>1.5424664612946766E-2</v>
      </c>
      <c r="AJ49" s="363">
        <f t="shared" si="31"/>
        <v>1.5162697048996941E-2</v>
      </c>
      <c r="AL49" s="102">
        <f t="shared" si="22"/>
        <v>1.6385875798787484</v>
      </c>
      <c r="AM49" s="74">
        <f t="shared" si="22"/>
        <v>1.7688590768227044</v>
      </c>
      <c r="AN49" s="74">
        <f t="shared" si="22"/>
        <v>1.9062244186399055</v>
      </c>
      <c r="AO49" s="74">
        <f t="shared" si="22"/>
        <v>2.0052064174754531</v>
      </c>
      <c r="AP49" s="74">
        <f t="shared" si="22"/>
        <v>2.4236973915306059</v>
      </c>
      <c r="AQ49" s="74">
        <f t="shared" si="22"/>
        <v>2.0614280015955324</v>
      </c>
      <c r="AR49" s="74">
        <f t="shared" si="22"/>
        <v>2.4453633909124668</v>
      </c>
      <c r="AS49" s="74">
        <f t="shared" si="22"/>
        <v>2.6140451413761219</v>
      </c>
      <c r="AT49" s="74">
        <f t="shared" si="22"/>
        <v>2.5745720373227532</v>
      </c>
      <c r="AU49" s="74">
        <f t="shared" si="22"/>
        <v>2.7721649291583228</v>
      </c>
      <c r="AV49" s="103">
        <f t="shared" si="22"/>
        <v>2.7933885773475731</v>
      </c>
      <c r="AW49" s="42">
        <f t="shared" si="32"/>
        <v>7.6559832230812227E-3</v>
      </c>
    </row>
    <row r="50" spans="1:49" ht="20.100000000000001" customHeight="1">
      <c r="A50" s="88" t="s">
        <v>154</v>
      </c>
      <c r="B50" s="90">
        <v>182.79999999999998</v>
      </c>
      <c r="C50" s="61">
        <v>348.14</v>
      </c>
      <c r="D50" s="61">
        <v>478.52000000000004</v>
      </c>
      <c r="E50" s="61">
        <v>484.59</v>
      </c>
      <c r="F50" s="61">
        <v>186.60000000000002</v>
      </c>
      <c r="G50" s="61">
        <v>339.32</v>
      </c>
      <c r="H50" s="61">
        <v>431.57</v>
      </c>
      <c r="I50" s="61">
        <v>697.08</v>
      </c>
      <c r="J50" s="61">
        <v>636.80000000000007</v>
      </c>
      <c r="K50" s="61">
        <v>544.95999999999992</v>
      </c>
      <c r="L50" s="82">
        <v>535.97</v>
      </c>
      <c r="M50" s="42">
        <f t="shared" si="23"/>
        <v>-1.6496623605402043E-2</v>
      </c>
      <c r="O50" s="361">
        <f t="shared" si="24"/>
        <v>7.6639211270156564E-3</v>
      </c>
      <c r="P50" s="362">
        <f t="shared" si="25"/>
        <v>9.9093550420984063E-3</v>
      </c>
      <c r="Q50" s="362">
        <f t="shared" si="26"/>
        <v>1.3485283629940614E-2</v>
      </c>
      <c r="R50" s="363">
        <f t="shared" si="27"/>
        <v>1.175247808073045E-2</v>
      </c>
      <c r="T50" s="97">
        <v>43.941000000000003</v>
      </c>
      <c r="U50" s="61">
        <v>88.834999999999994</v>
      </c>
      <c r="V50" s="61">
        <v>110.756</v>
      </c>
      <c r="W50" s="61">
        <v>102.584</v>
      </c>
      <c r="X50" s="61">
        <v>44.074999999999996</v>
      </c>
      <c r="Y50" s="61">
        <v>87.718999999999994</v>
      </c>
      <c r="Z50" s="61">
        <v>91.183000000000007</v>
      </c>
      <c r="AA50" s="61">
        <v>184.32599999999999</v>
      </c>
      <c r="AB50" s="61">
        <v>188.34399999999999</v>
      </c>
      <c r="AC50" s="61">
        <v>156.482</v>
      </c>
      <c r="AD50" s="82">
        <v>152.71699999999998</v>
      </c>
      <c r="AE50" s="42">
        <f t="shared" si="21"/>
        <v>-2.406027530322986E-2</v>
      </c>
      <c r="AG50" s="361">
        <f t="shared" si="28"/>
        <v>9.9474161755703921E-3</v>
      </c>
      <c r="AH50" s="362">
        <f t="shared" si="29"/>
        <v>1.1717982405459902E-2</v>
      </c>
      <c r="AI50" s="362">
        <f t="shared" si="30"/>
        <v>1.6296112237621938E-2</v>
      </c>
      <c r="AJ50" s="363">
        <f t="shared" si="31"/>
        <v>1.480440631681296E-2</v>
      </c>
      <c r="AL50" s="102">
        <f t="shared" si="22"/>
        <v>2.403774617067834</v>
      </c>
      <c r="AM50" s="74">
        <f t="shared" si="22"/>
        <v>2.5517033377376919</v>
      </c>
      <c r="AN50" s="74">
        <f t="shared" si="22"/>
        <v>2.3145532057176292</v>
      </c>
      <c r="AO50" s="74">
        <f t="shared" si="22"/>
        <v>2.1169235848861927</v>
      </c>
      <c r="AP50" s="74">
        <f t="shared" si="22"/>
        <v>2.3620042872454445</v>
      </c>
      <c r="AQ50" s="74">
        <f t="shared" si="22"/>
        <v>2.5851408699752443</v>
      </c>
      <c r="AR50" s="74">
        <f t="shared" si="22"/>
        <v>2.1128206316472418</v>
      </c>
      <c r="AS50" s="74">
        <f t="shared" si="22"/>
        <v>2.6442589085901185</v>
      </c>
      <c r="AT50" s="74">
        <f t="shared" si="22"/>
        <v>2.9576633165829143</v>
      </c>
      <c r="AU50" s="74">
        <f t="shared" si="22"/>
        <v>2.871440105695831</v>
      </c>
      <c r="AV50" s="103">
        <f t="shared" si="22"/>
        <v>2.8493572401440375</v>
      </c>
      <c r="AW50" s="42">
        <f t="shared" si="32"/>
        <v>-7.6905193000507341E-3</v>
      </c>
    </row>
    <row r="51" spans="1:49" ht="20.100000000000001" customHeight="1">
      <c r="A51" s="88" t="s">
        <v>158</v>
      </c>
      <c r="B51" s="90">
        <v>533.70000000000005</v>
      </c>
      <c r="C51" s="61">
        <v>43.61</v>
      </c>
      <c r="D51" s="61">
        <v>23.63</v>
      </c>
      <c r="E51" s="61">
        <v>6.93</v>
      </c>
      <c r="F51" s="61">
        <v>12.03</v>
      </c>
      <c r="G51" s="61">
        <v>281.29000000000002</v>
      </c>
      <c r="H51" s="61">
        <v>250.31</v>
      </c>
      <c r="I51" s="61">
        <v>148.66000000000003</v>
      </c>
      <c r="J51" s="61">
        <v>189.87</v>
      </c>
      <c r="K51" s="61">
        <v>378.4</v>
      </c>
      <c r="L51" s="82">
        <v>196.96</v>
      </c>
      <c r="M51" s="42">
        <f t="shared" si="23"/>
        <v>-0.47949260042283293</v>
      </c>
      <c r="O51" s="361">
        <f t="shared" si="24"/>
        <v>2.2375463377944511E-2</v>
      </c>
      <c r="P51" s="362">
        <f t="shared" si="25"/>
        <v>8.2146719314860929E-3</v>
      </c>
      <c r="Q51" s="362">
        <f t="shared" si="26"/>
        <v>9.363680500531284E-3</v>
      </c>
      <c r="R51" s="363">
        <f t="shared" si="27"/>
        <v>4.3188388954245004E-3</v>
      </c>
      <c r="T51" s="97">
        <v>26.312999999999999</v>
      </c>
      <c r="U51" s="61">
        <v>10.185</v>
      </c>
      <c r="V51" s="61">
        <v>4.8220000000000001</v>
      </c>
      <c r="W51" s="61">
        <v>2.0499999999999998</v>
      </c>
      <c r="X51" s="61">
        <v>3.3660000000000001</v>
      </c>
      <c r="Y51" s="61">
        <v>62.034999999999997</v>
      </c>
      <c r="Z51" s="61">
        <v>55.442</v>
      </c>
      <c r="AA51" s="61">
        <v>27.329000000000001</v>
      </c>
      <c r="AB51" s="61">
        <v>47.500999999999998</v>
      </c>
      <c r="AC51" s="61">
        <v>76.068999999999988</v>
      </c>
      <c r="AD51" s="82">
        <v>38.426000000000002</v>
      </c>
      <c r="AE51" s="42">
        <f t="shared" si="21"/>
        <v>-0.49485335682078102</v>
      </c>
      <c r="AG51" s="361">
        <f t="shared" si="28"/>
        <v>5.9567684355791555E-3</v>
      </c>
      <c r="AH51" s="362">
        <f t="shared" si="29"/>
        <v>8.2869736148691274E-3</v>
      </c>
      <c r="AI51" s="362">
        <f t="shared" si="30"/>
        <v>7.921862973400539E-3</v>
      </c>
      <c r="AJ51" s="363">
        <f t="shared" si="31"/>
        <v>3.7250215570621141E-3</v>
      </c>
      <c r="AL51" s="102">
        <f t="shared" si="22"/>
        <v>0.49302979201798758</v>
      </c>
      <c r="AM51" s="74">
        <f t="shared" si="22"/>
        <v>2.3354735152487964</v>
      </c>
      <c r="AN51" s="74">
        <f t="shared" si="22"/>
        <v>2.0406263224714345</v>
      </c>
      <c r="AO51" s="74">
        <f t="shared" si="22"/>
        <v>2.958152958152958</v>
      </c>
      <c r="AP51" s="74">
        <f t="shared" si="22"/>
        <v>2.7980049875311725</v>
      </c>
      <c r="AQ51" s="74">
        <f t="shared" si="22"/>
        <v>2.2053752355220588</v>
      </c>
      <c r="AR51" s="74">
        <f t="shared" si="22"/>
        <v>2.2149334824817228</v>
      </c>
      <c r="AS51" s="74">
        <f t="shared" si="22"/>
        <v>1.838355980088793</v>
      </c>
      <c r="AT51" s="74">
        <f t="shared" si="22"/>
        <v>2.5017643650919048</v>
      </c>
      <c r="AU51" s="74">
        <f t="shared" si="22"/>
        <v>2.010280126849894</v>
      </c>
      <c r="AV51" s="103">
        <f t="shared" si="22"/>
        <v>1.9509545085296507</v>
      </c>
      <c r="AW51" s="42">
        <f t="shared" si="32"/>
        <v>-2.9511120130907554E-2</v>
      </c>
    </row>
    <row r="52" spans="1:49" ht="20.100000000000001" customHeight="1">
      <c r="A52" s="88" t="s">
        <v>160</v>
      </c>
      <c r="B52" s="90">
        <v>14.12</v>
      </c>
      <c r="C52" s="61">
        <v>76.13</v>
      </c>
      <c r="D52" s="61">
        <v>7.34</v>
      </c>
      <c r="E52" s="61">
        <v>49.43</v>
      </c>
      <c r="F52" s="61">
        <v>304.94</v>
      </c>
      <c r="G52" s="61">
        <v>41</v>
      </c>
      <c r="H52" s="61">
        <v>257.7</v>
      </c>
      <c r="I52" s="61">
        <v>415.99</v>
      </c>
      <c r="J52" s="61">
        <v>67.05</v>
      </c>
      <c r="K52" s="61">
        <v>98.35</v>
      </c>
      <c r="L52" s="82">
        <v>130.38999999999999</v>
      </c>
      <c r="M52" s="42">
        <f t="shared" si="23"/>
        <v>0.32577529232333496</v>
      </c>
      <c r="O52" s="361">
        <f t="shared" si="24"/>
        <v>5.9198340434059673E-4</v>
      </c>
      <c r="P52" s="362">
        <f t="shared" si="25"/>
        <v>1.1973463300896932E-3</v>
      </c>
      <c r="Q52" s="362">
        <f t="shared" si="26"/>
        <v>2.4337155846386148E-3</v>
      </c>
      <c r="R52" s="363">
        <f t="shared" si="27"/>
        <v>2.8591257289520742E-3</v>
      </c>
      <c r="T52" s="97">
        <v>4.03</v>
      </c>
      <c r="U52" s="61">
        <v>17.524000000000001</v>
      </c>
      <c r="V52" s="61">
        <v>1.823</v>
      </c>
      <c r="W52" s="61">
        <v>10.984</v>
      </c>
      <c r="X52" s="61">
        <v>61.854999999999997</v>
      </c>
      <c r="Y52" s="61">
        <v>10.835000000000001</v>
      </c>
      <c r="Z52" s="61">
        <v>64.956000000000003</v>
      </c>
      <c r="AA52" s="61">
        <v>116.515</v>
      </c>
      <c r="AB52" s="61">
        <v>18.037000000000003</v>
      </c>
      <c r="AC52" s="61">
        <v>25.646000000000001</v>
      </c>
      <c r="AD52" s="82">
        <v>31.108999999999998</v>
      </c>
      <c r="AE52" s="42">
        <f t="shared" si="21"/>
        <v>0.21301567495905785</v>
      </c>
      <c r="AG52" s="361">
        <f t="shared" si="28"/>
        <v>9.1231622374430893E-4</v>
      </c>
      <c r="AH52" s="362">
        <f t="shared" si="29"/>
        <v>1.4473983898945276E-3</v>
      </c>
      <c r="AI52" s="362">
        <f t="shared" si="30"/>
        <v>2.6707870198876054E-3</v>
      </c>
      <c r="AJ52" s="363">
        <f t="shared" si="31"/>
        <v>3.0157106026816555E-3</v>
      </c>
      <c r="AL52" s="102">
        <f t="shared" si="22"/>
        <v>2.8541076487252126</v>
      </c>
      <c r="AM52" s="74">
        <f t="shared" si="22"/>
        <v>2.3018520951004859</v>
      </c>
      <c r="AN52" s="74">
        <f t="shared" si="22"/>
        <v>2.4836512261580381</v>
      </c>
      <c r="AO52" s="74">
        <f t="shared" si="22"/>
        <v>2.2221323083147886</v>
      </c>
      <c r="AP52" s="74">
        <f t="shared" si="22"/>
        <v>2.0284318226536366</v>
      </c>
      <c r="AQ52" s="74">
        <f t="shared" si="22"/>
        <v>2.6426829268292682</v>
      </c>
      <c r="AR52" s="74">
        <f t="shared" si="22"/>
        <v>2.5206053550640286</v>
      </c>
      <c r="AS52" s="74">
        <f t="shared" si="22"/>
        <v>2.8009086756893193</v>
      </c>
      <c r="AT52" s="74">
        <f t="shared" si="22"/>
        <v>2.6900820283370623</v>
      </c>
      <c r="AU52" s="74">
        <f t="shared" si="22"/>
        <v>2.6076258261311649</v>
      </c>
      <c r="AV52" s="103">
        <f t="shared" si="22"/>
        <v>2.3858424725822531</v>
      </c>
      <c r="AW52" s="42">
        <f t="shared" si="32"/>
        <v>-8.5051831948590298E-2</v>
      </c>
    </row>
    <row r="53" spans="1:49" ht="20.100000000000001" customHeight="1">
      <c r="A53" s="88" t="s">
        <v>159</v>
      </c>
      <c r="B53" s="90">
        <v>0.03</v>
      </c>
      <c r="C53" s="61">
        <v>23.13</v>
      </c>
      <c r="D53" s="61">
        <v>24.3</v>
      </c>
      <c r="E53" s="61">
        <v>8.32</v>
      </c>
      <c r="F53" s="61">
        <v>73.03</v>
      </c>
      <c r="G53" s="61">
        <v>105.53</v>
      </c>
      <c r="H53" s="61">
        <v>82.31</v>
      </c>
      <c r="I53" s="61">
        <v>110.1</v>
      </c>
      <c r="J53" s="61">
        <v>127.83</v>
      </c>
      <c r="K53" s="61">
        <v>90.44</v>
      </c>
      <c r="L53" s="82">
        <v>133.87</v>
      </c>
      <c r="M53" s="42">
        <f t="shared" si="23"/>
        <v>0.4802078726227334</v>
      </c>
      <c r="O53" s="361">
        <f t="shared" si="24"/>
        <v>1.2577551083723727E-6</v>
      </c>
      <c r="P53" s="362">
        <f t="shared" si="25"/>
        <v>3.081852639374764E-3</v>
      </c>
      <c r="Q53" s="362">
        <f t="shared" si="26"/>
        <v>2.2379790287210609E-3</v>
      </c>
      <c r="R53" s="363">
        <f t="shared" si="27"/>
        <v>2.9354334023683885E-3</v>
      </c>
      <c r="T53" s="97">
        <v>1E-3</v>
      </c>
      <c r="U53" s="61">
        <v>3.738</v>
      </c>
      <c r="V53" s="61">
        <v>3.718</v>
      </c>
      <c r="W53" s="61">
        <v>1.532</v>
      </c>
      <c r="X53" s="61">
        <v>11.862</v>
      </c>
      <c r="Y53" s="61">
        <v>20.989000000000001</v>
      </c>
      <c r="Z53" s="61">
        <v>17.073</v>
      </c>
      <c r="AA53" s="61">
        <v>25.122</v>
      </c>
      <c r="AB53" s="61">
        <v>26.54</v>
      </c>
      <c r="AC53" s="61">
        <v>21.456</v>
      </c>
      <c r="AD53" s="82">
        <v>31.038</v>
      </c>
      <c r="AE53" s="42">
        <f t="shared" si="21"/>
        <v>0.44658836689038034</v>
      </c>
      <c r="AG53" s="361">
        <f t="shared" si="28"/>
        <v>2.2638119695888557E-7</v>
      </c>
      <c r="AH53" s="362">
        <f t="shared" si="29"/>
        <v>2.8038250858787484E-3</v>
      </c>
      <c r="AI53" s="362">
        <f t="shared" si="30"/>
        <v>2.2344383646068959E-3</v>
      </c>
      <c r="AJ53" s="363">
        <f t="shared" si="31"/>
        <v>3.0088278532268229E-3</v>
      </c>
      <c r="AL53" s="102">
        <f t="shared" si="22"/>
        <v>0.33333333333333331</v>
      </c>
      <c r="AM53" s="74">
        <f t="shared" si="22"/>
        <v>1.6160830090791181</v>
      </c>
      <c r="AN53" s="74">
        <f t="shared" si="22"/>
        <v>1.5300411522633746</v>
      </c>
      <c r="AO53" s="74">
        <f t="shared" si="22"/>
        <v>1.8413461538461537</v>
      </c>
      <c r="AP53" s="74">
        <f t="shared" si="22"/>
        <v>1.6242640010954401</v>
      </c>
      <c r="AQ53" s="74">
        <f t="shared" si="22"/>
        <v>1.9889131052781202</v>
      </c>
      <c r="AR53" s="74">
        <f t="shared" si="22"/>
        <v>2.0742315636010207</v>
      </c>
      <c r="AS53" s="74">
        <f t="shared" si="22"/>
        <v>2.2817438692098095</v>
      </c>
      <c r="AT53" s="74">
        <f t="shared" si="22"/>
        <v>2.0761949464132052</v>
      </c>
      <c r="AU53" s="74">
        <f t="shared" si="22"/>
        <v>2.3724015922158337</v>
      </c>
      <c r="AV53" s="103">
        <f t="shared" si="22"/>
        <v>2.3185179651901096</v>
      </c>
      <c r="AW53" s="42">
        <f t="shared" si="32"/>
        <v>-2.2712692152341958E-2</v>
      </c>
    </row>
    <row r="54" spans="1:49" ht="20.100000000000001" customHeight="1">
      <c r="A54" s="88" t="s">
        <v>157</v>
      </c>
      <c r="B54" s="90">
        <v>27.73</v>
      </c>
      <c r="C54" s="61">
        <v>1.86</v>
      </c>
      <c r="D54" s="61">
        <v>3.77</v>
      </c>
      <c r="E54" s="61">
        <v>16.510000000000002</v>
      </c>
      <c r="F54" s="61">
        <v>33.61</v>
      </c>
      <c r="G54" s="61">
        <v>6.57</v>
      </c>
      <c r="H54" s="61">
        <v>62.55</v>
      </c>
      <c r="I54" s="61">
        <v>16.86</v>
      </c>
      <c r="J54" s="61">
        <v>20.64</v>
      </c>
      <c r="K54" s="61">
        <v>30.61</v>
      </c>
      <c r="L54" s="82">
        <v>69.7</v>
      </c>
      <c r="M54" s="42">
        <f t="shared" si="23"/>
        <v>1.27703364913427</v>
      </c>
      <c r="O54" s="361">
        <f t="shared" si="24"/>
        <v>1.1625849718388632E-3</v>
      </c>
      <c r="P54" s="362">
        <f t="shared" si="25"/>
        <v>1.9186744850461669E-4</v>
      </c>
      <c r="Q54" s="362">
        <f t="shared" si="26"/>
        <v>7.5745840412595831E-4</v>
      </c>
      <c r="R54" s="363">
        <f t="shared" si="27"/>
        <v>1.5283462175623866E-3</v>
      </c>
      <c r="T54" s="97">
        <v>6.2560000000000002</v>
      </c>
      <c r="U54" s="61">
        <v>0.98299999999999998</v>
      </c>
      <c r="V54" s="61">
        <v>1.669</v>
      </c>
      <c r="W54" s="61">
        <v>4.3140000000000001</v>
      </c>
      <c r="X54" s="61">
        <v>9.3049999999999997</v>
      </c>
      <c r="Y54" s="61">
        <v>1.8959999999999999</v>
      </c>
      <c r="Z54" s="61">
        <v>17.667999999999999</v>
      </c>
      <c r="AA54" s="61">
        <v>6.1849999999999996</v>
      </c>
      <c r="AB54" s="61">
        <v>7.8390000000000004</v>
      </c>
      <c r="AC54" s="61">
        <v>10.273999999999999</v>
      </c>
      <c r="AD54" s="82">
        <v>19.286000000000001</v>
      </c>
      <c r="AE54" s="42">
        <f t="shared" si="21"/>
        <v>0.87716566089157122</v>
      </c>
      <c r="AG54" s="361">
        <f t="shared" si="28"/>
        <v>1.4162407681747881E-3</v>
      </c>
      <c r="AH54" s="362">
        <f t="shared" si="29"/>
        <v>2.532780200498407E-4</v>
      </c>
      <c r="AI54" s="362">
        <f t="shared" si="30"/>
        <v>1.0699393996071612E-3</v>
      </c>
      <c r="AJ54" s="363">
        <f t="shared" si="31"/>
        <v>1.8695874082522235E-3</v>
      </c>
      <c r="AL54" s="102">
        <f t="shared" si="22"/>
        <v>2.2560403894698884</v>
      </c>
      <c r="AM54" s="74">
        <f t="shared" si="22"/>
        <v>5.2849462365591391</v>
      </c>
      <c r="AN54" s="74">
        <f t="shared" si="22"/>
        <v>4.4270557029177722</v>
      </c>
      <c r="AO54" s="74">
        <f t="shared" si="22"/>
        <v>2.612961841308298</v>
      </c>
      <c r="AP54" s="74">
        <f t="shared" si="22"/>
        <v>2.7685212734305265</v>
      </c>
      <c r="AQ54" s="74">
        <f t="shared" si="22"/>
        <v>2.8858447488584469</v>
      </c>
      <c r="AR54" s="74">
        <f t="shared" si="22"/>
        <v>2.8246203037569946</v>
      </c>
      <c r="AS54" s="74">
        <f t="shared" si="22"/>
        <v>3.6684460260972718</v>
      </c>
      <c r="AT54" s="74">
        <f t="shared" si="22"/>
        <v>3.79796511627907</v>
      </c>
      <c r="AU54" s="74">
        <f t="shared" si="22"/>
        <v>3.356419470761189</v>
      </c>
      <c r="AV54" s="103">
        <f t="shared" si="22"/>
        <v>2.7670014347202301</v>
      </c>
      <c r="AW54" s="42">
        <f t="shared" si="32"/>
        <v>-0.17560916958549497</v>
      </c>
    </row>
    <row r="55" spans="1:49" ht="20.100000000000001" customHeight="1">
      <c r="A55" s="88" t="s">
        <v>161</v>
      </c>
      <c r="B55" s="90">
        <v>7.75</v>
      </c>
      <c r="C55" s="61">
        <v>5.68</v>
      </c>
      <c r="D55" s="61">
        <v>0.95</v>
      </c>
      <c r="E55" s="61">
        <v>9.81</v>
      </c>
      <c r="F55" s="61">
        <v>13.44</v>
      </c>
      <c r="G55" s="61">
        <v>2.61</v>
      </c>
      <c r="H55" s="61">
        <v>38.909999999999997</v>
      </c>
      <c r="I55" s="61">
        <v>102.85</v>
      </c>
      <c r="J55" s="61">
        <v>158.76</v>
      </c>
      <c r="K55" s="61">
        <v>62.15</v>
      </c>
      <c r="L55" s="82">
        <v>56.39</v>
      </c>
      <c r="M55" s="42">
        <f t="shared" si="23"/>
        <v>-9.2679002413515663E-2</v>
      </c>
      <c r="O55" s="361">
        <f t="shared" si="24"/>
        <v>3.2492006966286291E-4</v>
      </c>
      <c r="P55" s="362">
        <f t="shared" si="25"/>
        <v>7.6221315159368276E-5</v>
      </c>
      <c r="Q55" s="362">
        <f t="shared" si="26"/>
        <v>1.5379300822093535E-3</v>
      </c>
      <c r="R55" s="363">
        <f t="shared" si="27"/>
        <v>1.2364912942373454E-3</v>
      </c>
      <c r="T55" s="97">
        <v>2.5640000000000001</v>
      </c>
      <c r="U55" s="61">
        <v>2.117</v>
      </c>
      <c r="V55" s="61">
        <v>0.38900000000000001</v>
      </c>
      <c r="W55" s="61">
        <v>2.129</v>
      </c>
      <c r="X55" s="61">
        <v>3.8359999999999999</v>
      </c>
      <c r="Y55" s="61">
        <v>0.63900000000000001</v>
      </c>
      <c r="Z55" s="61">
        <v>4.6790000000000003</v>
      </c>
      <c r="AA55" s="61">
        <v>17.573</v>
      </c>
      <c r="AB55" s="61">
        <v>17.885000000000002</v>
      </c>
      <c r="AC55" s="61">
        <v>17.556999999999999</v>
      </c>
      <c r="AD55" s="82">
        <v>14.031000000000001</v>
      </c>
      <c r="AE55" s="42">
        <f t="shared" si="21"/>
        <v>-0.20083157714871552</v>
      </c>
      <c r="AG55" s="361">
        <f t="shared" si="28"/>
        <v>5.8044138900258265E-4</v>
      </c>
      <c r="AH55" s="362">
        <f t="shared" si="29"/>
        <v>8.5361104858569728E-5</v>
      </c>
      <c r="AI55" s="362">
        <f t="shared" si="30"/>
        <v>1.8283945920676394E-3</v>
      </c>
      <c r="AJ55" s="363">
        <f t="shared" si="31"/>
        <v>1.3601670084614199E-3</v>
      </c>
      <c r="AL55" s="102">
        <f t="shared" si="22"/>
        <v>3.3083870967741937</v>
      </c>
      <c r="AM55" s="74">
        <f t="shared" si="22"/>
        <v>3.7271126760563384</v>
      </c>
      <c r="AN55" s="74">
        <f t="shared" si="22"/>
        <v>4.094736842105263</v>
      </c>
      <c r="AO55" s="74">
        <f t="shared" si="22"/>
        <v>2.1702344546381243</v>
      </c>
      <c r="AP55" s="74">
        <f t="shared" si="22"/>
        <v>2.8541666666666665</v>
      </c>
      <c r="AQ55" s="74">
        <f t="shared" si="22"/>
        <v>2.4482758620689657</v>
      </c>
      <c r="AR55" s="74">
        <f t="shared" si="22"/>
        <v>1.2025186327422257</v>
      </c>
      <c r="AS55" s="74">
        <f t="shared" si="22"/>
        <v>1.7086047642197377</v>
      </c>
      <c r="AT55" s="74">
        <f t="shared" si="22"/>
        <v>1.1265432098765433</v>
      </c>
      <c r="AU55" s="74">
        <f t="shared" si="22"/>
        <v>2.8249396621078038</v>
      </c>
      <c r="AV55" s="103">
        <f t="shared" si="22"/>
        <v>2.4882071289235679</v>
      </c>
      <c r="AW55" s="42">
        <f t="shared" si="32"/>
        <v>-0.11919990281597233</v>
      </c>
    </row>
    <row r="56" spans="1:49" ht="20.100000000000001" customHeight="1">
      <c r="A56" s="88" t="s">
        <v>180</v>
      </c>
      <c r="B56" s="90">
        <v>20.47</v>
      </c>
      <c r="C56" s="61">
        <v>3.87</v>
      </c>
      <c r="D56" s="61">
        <v>15.39</v>
      </c>
      <c r="E56" s="61">
        <v>7.17</v>
      </c>
      <c r="F56" s="61">
        <v>17.86</v>
      </c>
      <c r="G56" s="61">
        <v>58.16</v>
      </c>
      <c r="H56" s="61">
        <v>163.84</v>
      </c>
      <c r="I56" s="61">
        <v>4.18</v>
      </c>
      <c r="J56" s="61">
        <v>19.12</v>
      </c>
      <c r="K56" s="61">
        <v>62.41</v>
      </c>
      <c r="L56" s="82">
        <v>63.96</v>
      </c>
      <c r="M56" s="42">
        <f t="shared" si="23"/>
        <v>2.4835763499439261E-2</v>
      </c>
      <c r="O56" s="361">
        <f t="shared" si="24"/>
        <v>8.5820823561274888E-4</v>
      </c>
      <c r="P56" s="362">
        <f t="shared" si="25"/>
        <v>1.6984795745857695E-3</v>
      </c>
      <c r="Q56" s="362">
        <f t="shared" si="26"/>
        <v>1.5443639007350885E-3</v>
      </c>
      <c r="R56" s="363">
        <f t="shared" si="27"/>
        <v>1.40248241141019E-3</v>
      </c>
      <c r="T56" s="97">
        <v>3.2160000000000002</v>
      </c>
      <c r="U56" s="61">
        <v>1.2050000000000001</v>
      </c>
      <c r="V56" s="61">
        <v>4.7119999999999997</v>
      </c>
      <c r="W56" s="61">
        <v>2.452</v>
      </c>
      <c r="X56" s="61">
        <v>4.8860000000000001</v>
      </c>
      <c r="Y56" s="61">
        <v>19.399000000000001</v>
      </c>
      <c r="Z56" s="61">
        <v>40.241</v>
      </c>
      <c r="AA56" s="61">
        <v>1.3720000000000001</v>
      </c>
      <c r="AB56" s="61">
        <v>6.24</v>
      </c>
      <c r="AC56" s="61">
        <v>15.961</v>
      </c>
      <c r="AD56" s="82">
        <v>13.475</v>
      </c>
      <c r="AE56" s="42">
        <f t="shared" si="21"/>
        <v>-0.15575465196416269</v>
      </c>
      <c r="AG56" s="361">
        <f t="shared" si="28"/>
        <v>7.2804192941977608E-4</v>
      </c>
      <c r="AH56" s="362">
        <f t="shared" si="29"/>
        <v>2.5914242146344198E-3</v>
      </c>
      <c r="AI56" s="362">
        <f t="shared" si="30"/>
        <v>1.6621863691969924E-3</v>
      </c>
      <c r="AJ56" s="363">
        <f t="shared" si="31"/>
        <v>1.3062682944207564E-3</v>
      </c>
      <c r="AL56" s="102">
        <f t="shared" si="22"/>
        <v>1.5710796287249633</v>
      </c>
      <c r="AM56" s="74">
        <f t="shared" si="22"/>
        <v>3.1136950904392768</v>
      </c>
      <c r="AN56" s="74">
        <f t="shared" si="22"/>
        <v>3.0617283950617278</v>
      </c>
      <c r="AO56" s="74">
        <f t="shared" si="22"/>
        <v>3.419804741980474</v>
      </c>
      <c r="AP56" s="74">
        <f t="shared" si="22"/>
        <v>2.7357222844344911</v>
      </c>
      <c r="AQ56" s="74">
        <f t="shared" si="22"/>
        <v>3.3354539202200826</v>
      </c>
      <c r="AR56" s="74">
        <f t="shared" si="22"/>
        <v>2.45611572265625</v>
      </c>
      <c r="AS56" s="74">
        <f t="shared" si="22"/>
        <v>3.2822966507177038</v>
      </c>
      <c r="AT56" s="74">
        <f t="shared" si="22"/>
        <v>3.2635983263598329</v>
      </c>
      <c r="AU56" s="74">
        <f t="shared" si="22"/>
        <v>2.5574427175132191</v>
      </c>
      <c r="AV56" s="103">
        <f t="shared" si="22"/>
        <v>2.1067854909318324</v>
      </c>
      <c r="AW56" s="42">
        <f t="shared" si="32"/>
        <v>-0.17621400608322998</v>
      </c>
    </row>
    <row r="57" spans="1:49" ht="20.100000000000001" customHeight="1">
      <c r="A57" s="88" t="s">
        <v>163</v>
      </c>
      <c r="B57" s="90">
        <v>9.09</v>
      </c>
      <c r="C57" s="61">
        <v>23.09</v>
      </c>
      <c r="D57" s="61">
        <v>2.52</v>
      </c>
      <c r="E57" s="61">
        <v>4.99</v>
      </c>
      <c r="F57" s="61">
        <v>2.96</v>
      </c>
      <c r="G57" s="61">
        <v>4.84</v>
      </c>
      <c r="H57" s="61">
        <v>11.03</v>
      </c>
      <c r="I57" s="61">
        <v>1.3</v>
      </c>
      <c r="J57" s="61">
        <v>53.24</v>
      </c>
      <c r="K57" s="61">
        <v>31.82</v>
      </c>
      <c r="L57" s="82">
        <v>53.27</v>
      </c>
      <c r="M57" s="42">
        <f t="shared" si="23"/>
        <v>0.67410433689503468</v>
      </c>
      <c r="O57" s="361">
        <f t="shared" si="24"/>
        <v>3.8109979783682892E-4</v>
      </c>
      <c r="P57" s="362">
        <f t="shared" si="25"/>
        <v>1.4134527408863696E-4</v>
      </c>
      <c r="Q57" s="362">
        <f t="shared" si="26"/>
        <v>7.8740040572649445E-4</v>
      </c>
      <c r="R57" s="363">
        <f t="shared" si="27"/>
        <v>1.1680775180709947E-3</v>
      </c>
      <c r="T57" s="97">
        <v>2.7</v>
      </c>
      <c r="U57" s="61">
        <v>6.1879999999999997</v>
      </c>
      <c r="V57" s="61">
        <v>0.58199999999999996</v>
      </c>
      <c r="W57" s="61">
        <v>1.679</v>
      </c>
      <c r="X57" s="61">
        <v>1.03</v>
      </c>
      <c r="Y57" s="61">
        <v>2.0110000000000001</v>
      </c>
      <c r="Z57" s="61">
        <v>3.4569999999999999</v>
      </c>
      <c r="AA57" s="61">
        <v>0.40699999999999997</v>
      </c>
      <c r="AB57" s="61">
        <v>13.204000000000001</v>
      </c>
      <c r="AC57" s="61">
        <v>8.8610000000000007</v>
      </c>
      <c r="AD57" s="82">
        <v>11.701000000000001</v>
      </c>
      <c r="AE57" s="42">
        <f t="shared" si="21"/>
        <v>0.32050558627694387</v>
      </c>
      <c r="AG57" s="361">
        <f t="shared" si="28"/>
        <v>6.1122923178899113E-4</v>
      </c>
      <c r="AH57" s="362">
        <f t="shared" si="29"/>
        <v>2.6864034721531103E-4</v>
      </c>
      <c r="AI57" s="362">
        <f t="shared" si="30"/>
        <v>9.2278888650175743E-4</v>
      </c>
      <c r="AJ57" s="363">
        <f t="shared" si="31"/>
        <v>1.1342964981830999E-3</v>
      </c>
      <c r="AL57" s="102">
        <f t="shared" si="22"/>
        <v>2.9702970297029707</v>
      </c>
      <c r="AM57" s="74">
        <f t="shared" si="22"/>
        <v>2.6799480294499785</v>
      </c>
      <c r="AN57" s="74">
        <f t="shared" si="22"/>
        <v>2.3095238095238093</v>
      </c>
      <c r="AO57" s="74">
        <f t="shared" si="22"/>
        <v>3.3647294589178358</v>
      </c>
      <c r="AP57" s="74">
        <f t="shared" si="22"/>
        <v>3.4797297297297298</v>
      </c>
      <c r="AQ57" s="74">
        <f t="shared" si="22"/>
        <v>4.1549586776859506</v>
      </c>
      <c r="AR57" s="74">
        <f t="shared" si="22"/>
        <v>3.1341795104261108</v>
      </c>
      <c r="AS57" s="74">
        <f t="shared" si="22"/>
        <v>3.1307692307692303</v>
      </c>
      <c r="AT57" s="74">
        <f t="shared" si="22"/>
        <v>2.4800901577761083</v>
      </c>
      <c r="AU57" s="74">
        <f t="shared" si="22"/>
        <v>2.7847265870521687</v>
      </c>
      <c r="AV57" s="103">
        <f t="shared" si="22"/>
        <v>2.1965458982541768</v>
      </c>
      <c r="AW57" s="42">
        <f t="shared" si="32"/>
        <v>-0.21121667438835459</v>
      </c>
    </row>
    <row r="58" spans="1:49" ht="20.100000000000001" customHeight="1">
      <c r="A58" s="88" t="s">
        <v>150</v>
      </c>
      <c r="B58" s="90">
        <v>1555.2</v>
      </c>
      <c r="C58" s="61">
        <v>1328.65</v>
      </c>
      <c r="D58" s="61">
        <v>1413.77</v>
      </c>
      <c r="E58" s="61">
        <v>1463.83</v>
      </c>
      <c r="F58" s="61">
        <v>1310.3599999999999</v>
      </c>
      <c r="G58" s="61">
        <v>1080.06</v>
      </c>
      <c r="H58" s="61">
        <v>1291</v>
      </c>
      <c r="I58" s="61">
        <v>1330.56</v>
      </c>
      <c r="J58" s="61">
        <v>4.28</v>
      </c>
      <c r="K58" s="61">
        <v>58.4</v>
      </c>
      <c r="L58" s="82">
        <v>28.45</v>
      </c>
      <c r="M58" s="42">
        <f t="shared" si="23"/>
        <v>-0.51284246575342463</v>
      </c>
      <c r="O58" s="361">
        <f t="shared" si="24"/>
        <v>6.5202024818023799E-2</v>
      </c>
      <c r="P58" s="362">
        <f t="shared" si="25"/>
        <v>3.1541606762845703E-2</v>
      </c>
      <c r="Q58" s="362">
        <f t="shared" si="26"/>
        <v>1.4451346227035598E-3</v>
      </c>
      <c r="R58" s="363">
        <f t="shared" si="27"/>
        <v>6.2383715767073023E-4</v>
      </c>
      <c r="T58" s="97">
        <v>411.60599999999999</v>
      </c>
      <c r="U58" s="61">
        <v>351.15499999999997</v>
      </c>
      <c r="V58" s="61">
        <v>368.2</v>
      </c>
      <c r="W58" s="61">
        <v>383.012</v>
      </c>
      <c r="X58" s="61">
        <v>344.92200000000003</v>
      </c>
      <c r="Y58" s="61">
        <v>285.21800000000002</v>
      </c>
      <c r="Z58" s="61">
        <v>341.28500000000003</v>
      </c>
      <c r="AA58" s="61">
        <v>352.55900000000003</v>
      </c>
      <c r="AB58" s="61">
        <v>0.69599999999999995</v>
      </c>
      <c r="AC58" s="61">
        <v>15.335000000000001</v>
      </c>
      <c r="AD58" s="82">
        <v>8.3970000000000002</v>
      </c>
      <c r="AE58" s="42">
        <f t="shared" si="21"/>
        <v>-0.45242908379523966</v>
      </c>
      <c r="AG58" s="361">
        <f t="shared" si="28"/>
        <v>9.317985895545905E-2</v>
      </c>
      <c r="AH58" s="362">
        <f t="shared" si="29"/>
        <v>3.8100975908531363E-2</v>
      </c>
      <c r="AI58" s="362">
        <f t="shared" si="30"/>
        <v>1.5969944221311872E-3</v>
      </c>
      <c r="AJ58" s="363">
        <f t="shared" si="31"/>
        <v>8.1400629820045211E-4</v>
      </c>
      <c r="AL58" s="102">
        <f t="shared" si="22"/>
        <v>2.6466435185185184</v>
      </c>
      <c r="AM58" s="74">
        <f t="shared" si="22"/>
        <v>2.6429458472886007</v>
      </c>
      <c r="AN58" s="74">
        <f t="shared" si="22"/>
        <v>2.6043840228608612</v>
      </c>
      <c r="AO58" s="74">
        <f t="shared" si="22"/>
        <v>2.6165060150427304</v>
      </c>
      <c r="AP58" s="74">
        <f t="shared" si="22"/>
        <v>2.6322689947800608</v>
      </c>
      <c r="AQ58" s="74">
        <f t="shared" si="22"/>
        <v>2.6407606984797143</v>
      </c>
      <c r="AR58" s="74">
        <f t="shared" si="22"/>
        <v>2.643570875290473</v>
      </c>
      <c r="AS58" s="74">
        <f t="shared" si="22"/>
        <v>2.6497038840788845</v>
      </c>
      <c r="AT58" s="74">
        <f t="shared" si="22"/>
        <v>1.6261682242990652</v>
      </c>
      <c r="AU58" s="74">
        <f t="shared" si="22"/>
        <v>2.6258561643835621</v>
      </c>
      <c r="AV58" s="103">
        <f t="shared" si="22"/>
        <v>2.9514938488576452</v>
      </c>
      <c r="AW58" s="42">
        <f t="shared" si="32"/>
        <v>0.12401200373841834</v>
      </c>
    </row>
    <row r="59" spans="1:49" ht="20.100000000000001" customHeight="1">
      <c r="A59" s="88" t="s">
        <v>164</v>
      </c>
      <c r="B59" s="90">
        <v>27</v>
      </c>
      <c r="C59" s="61">
        <v>47.93</v>
      </c>
      <c r="D59" s="61">
        <v>28.75</v>
      </c>
      <c r="E59" s="61">
        <v>14.13</v>
      </c>
      <c r="F59" s="61">
        <v>35.28</v>
      </c>
      <c r="G59" s="61">
        <v>33.479999999999997</v>
      </c>
      <c r="H59" s="61">
        <v>16.02</v>
      </c>
      <c r="I59" s="61">
        <v>10.17</v>
      </c>
      <c r="J59" s="61">
        <v>6.7</v>
      </c>
      <c r="K59" s="61">
        <v>23.85</v>
      </c>
      <c r="L59" s="82">
        <v>22.97</v>
      </c>
      <c r="M59" s="42">
        <f t="shared" si="23"/>
        <v>-3.6897274633123797E-2</v>
      </c>
      <c r="O59" s="361">
        <f t="shared" si="24"/>
        <v>1.1319795975351353E-3</v>
      </c>
      <c r="P59" s="362">
        <f t="shared" si="25"/>
        <v>9.7773549100982739E-4</v>
      </c>
      <c r="Q59" s="362">
        <f t="shared" si="26"/>
        <v>5.9017912245684764E-4</v>
      </c>
      <c r="R59" s="363">
        <f t="shared" si="27"/>
        <v>5.036744995323962E-4</v>
      </c>
      <c r="T59" s="97">
        <v>8.5830000000000002</v>
      </c>
      <c r="U59" s="61">
        <v>13.090999999999999</v>
      </c>
      <c r="V59" s="61">
        <v>4.992</v>
      </c>
      <c r="W59" s="61">
        <v>2.48</v>
      </c>
      <c r="X59" s="61">
        <v>6.1040000000000001</v>
      </c>
      <c r="Y59" s="61">
        <v>6.9059999999999997</v>
      </c>
      <c r="Z59" s="61">
        <v>2.8370000000000002</v>
      </c>
      <c r="AA59" s="61">
        <v>1.911</v>
      </c>
      <c r="AB59" s="61">
        <v>4.077</v>
      </c>
      <c r="AC59" s="61">
        <v>5.1319999999999997</v>
      </c>
      <c r="AD59" s="82">
        <v>5.6440000000000001</v>
      </c>
      <c r="AE59" s="42">
        <f t="shared" si="21"/>
        <v>9.9766173031956451E-2</v>
      </c>
      <c r="AG59" s="361">
        <f t="shared" si="28"/>
        <v>1.943029813498115E-3</v>
      </c>
      <c r="AH59" s="362">
        <f t="shared" si="29"/>
        <v>9.2254114264989442E-4</v>
      </c>
      <c r="AI59" s="362">
        <f t="shared" si="30"/>
        <v>5.3444899735097826E-4</v>
      </c>
      <c r="AJ59" s="363">
        <f t="shared" si="31"/>
        <v>5.4713011159263449E-4</v>
      </c>
      <c r="AL59" s="102">
        <f t="shared" si="22"/>
        <v>3.1788888888888889</v>
      </c>
      <c r="AM59" s="74">
        <f t="shared" si="22"/>
        <v>2.7312747757145841</v>
      </c>
      <c r="AN59" s="74">
        <f t="shared" si="22"/>
        <v>1.7363478260869567</v>
      </c>
      <c r="AO59" s="74">
        <f t="shared" si="22"/>
        <v>1.7551309271054494</v>
      </c>
      <c r="AP59" s="74">
        <f t="shared" si="22"/>
        <v>1.7301587301587302</v>
      </c>
      <c r="AQ59" s="74">
        <f t="shared" si="22"/>
        <v>2.0627240143369177</v>
      </c>
      <c r="AR59" s="74">
        <f t="shared" si="22"/>
        <v>1.7709113607990015</v>
      </c>
      <c r="AS59" s="74">
        <f t="shared" si="22"/>
        <v>1.8790560471976403</v>
      </c>
      <c r="AT59" s="74">
        <f t="shared" si="22"/>
        <v>6.0850746268656719</v>
      </c>
      <c r="AU59" s="74">
        <f t="shared" si="22"/>
        <v>2.1517819706498948</v>
      </c>
      <c r="AV59" s="103">
        <f t="shared" si="22"/>
        <v>2.4571179799738792</v>
      </c>
      <c r="AW59" s="42">
        <f t="shared" si="32"/>
        <v>0.14189913917336372</v>
      </c>
    </row>
    <row r="60" spans="1:49" ht="20.100000000000001" customHeight="1">
      <c r="A60" s="88" t="s">
        <v>181</v>
      </c>
      <c r="B60" s="90"/>
      <c r="C60" s="61"/>
      <c r="D60" s="61"/>
      <c r="E60" s="61"/>
      <c r="F60" s="61"/>
      <c r="G60" s="61"/>
      <c r="H60" s="61"/>
      <c r="I60" s="61"/>
      <c r="J60" s="61">
        <v>172.42</v>
      </c>
      <c r="K60" s="61"/>
      <c r="L60" s="82">
        <v>11.19</v>
      </c>
      <c r="M60" s="42"/>
      <c r="O60" s="361">
        <f t="shared" si="24"/>
        <v>0</v>
      </c>
      <c r="P60" s="362">
        <f t="shared" si="25"/>
        <v>0</v>
      </c>
      <c r="Q60" s="362">
        <f t="shared" si="26"/>
        <v>0</v>
      </c>
      <c r="R60" s="363">
        <f t="shared" si="27"/>
        <v>2.453686395197002E-4</v>
      </c>
      <c r="T60" s="97"/>
      <c r="U60" s="61"/>
      <c r="V60" s="61"/>
      <c r="W60" s="61"/>
      <c r="X60" s="61"/>
      <c r="Y60" s="61"/>
      <c r="Z60" s="61"/>
      <c r="AA60" s="61"/>
      <c r="AB60" s="61">
        <v>47.323</v>
      </c>
      <c r="AC60" s="61"/>
      <c r="AD60" s="82">
        <v>4.2809999999999997</v>
      </c>
      <c r="AE60" s="42"/>
      <c r="AG60" s="361">
        <f t="shared" si="28"/>
        <v>0</v>
      </c>
      <c r="AH60" s="362">
        <f t="shared" si="29"/>
        <v>0</v>
      </c>
      <c r="AI60" s="362">
        <f t="shared" si="30"/>
        <v>0</v>
      </c>
      <c r="AJ60" s="363">
        <f t="shared" si="31"/>
        <v>4.1500071008647557E-4</v>
      </c>
      <c r="AL60" s="102"/>
      <c r="AM60" s="74"/>
      <c r="AN60" s="74"/>
      <c r="AO60" s="74"/>
      <c r="AP60" s="74"/>
      <c r="AQ60" s="74"/>
      <c r="AR60" s="74"/>
      <c r="AS60" s="74"/>
      <c r="AT60" s="74">
        <f t="shared" si="22"/>
        <v>2.7446351931330475</v>
      </c>
      <c r="AU60" s="74"/>
      <c r="AV60" s="103">
        <f t="shared" si="22"/>
        <v>3.8257372654155497</v>
      </c>
      <c r="AW60" s="42"/>
    </row>
    <row r="61" spans="1:49" ht="20.100000000000001" customHeight="1">
      <c r="A61" s="88" t="s">
        <v>165</v>
      </c>
      <c r="B61" s="90">
        <v>5.96</v>
      </c>
      <c r="C61" s="61"/>
      <c r="D61" s="61">
        <v>13.96</v>
      </c>
      <c r="E61" s="61"/>
      <c r="F61" s="61"/>
      <c r="G61" s="61"/>
      <c r="H61" s="61"/>
      <c r="I61" s="61">
        <v>0.99</v>
      </c>
      <c r="J61" s="61">
        <v>5.23</v>
      </c>
      <c r="K61" s="61">
        <v>0.84</v>
      </c>
      <c r="L61" s="82">
        <v>6.01</v>
      </c>
      <c r="M61" s="42">
        <f t="shared" si="23"/>
        <v>6.1547619047619051</v>
      </c>
      <c r="O61" s="361">
        <f t="shared" si="24"/>
        <v>2.4987401486331135E-4</v>
      </c>
      <c r="P61" s="362">
        <f t="shared" si="25"/>
        <v>0</v>
      </c>
      <c r="Q61" s="362">
        <f t="shared" si="26"/>
        <v>2.0786182929297778E-5</v>
      </c>
      <c r="R61" s="363">
        <f t="shared" si="27"/>
        <v>1.3178422908966919E-4</v>
      </c>
      <c r="T61" s="97">
        <v>0.72699999999999998</v>
      </c>
      <c r="U61" s="61"/>
      <c r="V61" s="61">
        <v>1.9950000000000001</v>
      </c>
      <c r="W61" s="61"/>
      <c r="X61" s="61"/>
      <c r="Y61" s="61"/>
      <c r="Z61" s="61"/>
      <c r="AA61" s="61">
        <v>0.44800000000000001</v>
      </c>
      <c r="AB61" s="61">
        <v>2.0070000000000001</v>
      </c>
      <c r="AC61" s="61">
        <v>0.45900000000000002</v>
      </c>
      <c r="AD61" s="82">
        <v>2.6909999999999998</v>
      </c>
      <c r="AE61" s="42">
        <f t="shared" si="21"/>
        <v>4.8627450980392153</v>
      </c>
      <c r="AG61" s="361">
        <f t="shared" si="28"/>
        <v>1.645791301891098E-4</v>
      </c>
      <c r="AH61" s="362">
        <f t="shared" si="29"/>
        <v>0</v>
      </c>
      <c r="AI61" s="362">
        <f t="shared" si="30"/>
        <v>4.7800485148889137E-5</v>
      </c>
      <c r="AJ61" s="363">
        <f t="shared" si="31"/>
        <v>2.6086589835148461E-4</v>
      </c>
      <c r="AL61" s="102">
        <f t="shared" si="22"/>
        <v>1.2197986577181208</v>
      </c>
      <c r="AM61" s="74"/>
      <c r="AN61" s="74">
        <f t="shared" si="22"/>
        <v>1.4290830945558739</v>
      </c>
      <c r="AO61" s="74"/>
      <c r="AP61" s="74"/>
      <c r="AQ61" s="74"/>
      <c r="AR61" s="74"/>
      <c r="AS61" s="74">
        <f t="shared" si="22"/>
        <v>4.525252525252526</v>
      </c>
      <c r="AT61" s="74">
        <f t="shared" si="22"/>
        <v>3.8374760994263863</v>
      </c>
      <c r="AU61" s="74">
        <f t="shared" si="22"/>
        <v>5.4642857142857153</v>
      </c>
      <c r="AV61" s="103">
        <f t="shared" si="22"/>
        <v>4.4775374376039938</v>
      </c>
      <c r="AW61" s="42">
        <f t="shared" si="32"/>
        <v>-0.18058138396789672</v>
      </c>
    </row>
    <row r="62" spans="1:49" ht="20.100000000000001" customHeight="1">
      <c r="A62" s="88" t="s">
        <v>162</v>
      </c>
      <c r="B62" s="90"/>
      <c r="C62" s="61"/>
      <c r="D62" s="61"/>
      <c r="E62" s="61"/>
      <c r="F62" s="61"/>
      <c r="G62" s="61"/>
      <c r="H62" s="61">
        <v>41.69</v>
      </c>
      <c r="I62" s="61"/>
      <c r="J62" s="61">
        <v>2.52</v>
      </c>
      <c r="K62" s="61">
        <v>4.0599999999999996</v>
      </c>
      <c r="L62" s="82">
        <v>7.07</v>
      </c>
      <c r="M62" s="42">
        <f t="shared" si="23"/>
        <v>0.74137931034482785</v>
      </c>
      <c r="O62" s="361">
        <f t="shared" si="24"/>
        <v>0</v>
      </c>
      <c r="P62" s="362">
        <f t="shared" si="25"/>
        <v>0</v>
      </c>
      <c r="Q62" s="362">
        <f t="shared" si="26"/>
        <v>1.0046655082493926E-4</v>
      </c>
      <c r="R62" s="363">
        <f t="shared" si="27"/>
        <v>1.5502737099233965E-4</v>
      </c>
      <c r="T62" s="97"/>
      <c r="U62" s="61"/>
      <c r="V62" s="61"/>
      <c r="W62" s="61"/>
      <c r="X62" s="61"/>
      <c r="Y62" s="61"/>
      <c r="Z62" s="61">
        <v>10.411</v>
      </c>
      <c r="AA62" s="61"/>
      <c r="AB62" s="61">
        <v>0.91300000000000003</v>
      </c>
      <c r="AC62" s="61">
        <v>1.5580000000000001</v>
      </c>
      <c r="AD62" s="82">
        <v>2.677</v>
      </c>
      <c r="AE62" s="42">
        <f t="shared" si="21"/>
        <v>0.71822849807445444</v>
      </c>
      <c r="AG62" s="361">
        <f t="shared" si="28"/>
        <v>0</v>
      </c>
      <c r="AH62" s="362">
        <f t="shared" si="29"/>
        <v>0</v>
      </c>
      <c r="AI62" s="362">
        <f t="shared" si="30"/>
        <v>1.6225088423086988E-4</v>
      </c>
      <c r="AJ62" s="363">
        <f t="shared" si="31"/>
        <v>2.5950873648715141E-4</v>
      </c>
      <c r="AL62" s="102"/>
      <c r="AM62" s="74"/>
      <c r="AN62" s="74"/>
      <c r="AO62" s="74"/>
      <c r="AP62" s="74"/>
      <c r="AQ62" s="74"/>
      <c r="AR62" s="74">
        <f t="shared" ref="AN62:AV66" si="33">(Z62/H62)*10</f>
        <v>2.4972415447349485</v>
      </c>
      <c r="AS62" s="74"/>
      <c r="AT62" s="74">
        <f t="shared" si="33"/>
        <v>3.623015873015873</v>
      </c>
      <c r="AU62" s="74">
        <f t="shared" si="33"/>
        <v>3.8374384236453207</v>
      </c>
      <c r="AV62" s="103">
        <f t="shared" si="33"/>
        <v>3.7864214992927865</v>
      </c>
      <c r="AW62" s="42">
        <f t="shared" si="32"/>
        <v>-1.3294525858234211E-2</v>
      </c>
    </row>
    <row r="63" spans="1:49" ht="20.100000000000001" customHeight="1">
      <c r="A63" s="88" t="s">
        <v>186</v>
      </c>
      <c r="B63" s="90">
        <v>91.6</v>
      </c>
      <c r="C63" s="61"/>
      <c r="D63" s="61">
        <v>17.28</v>
      </c>
      <c r="E63" s="61"/>
      <c r="F63" s="61"/>
      <c r="G63" s="61"/>
      <c r="H63" s="61"/>
      <c r="I63" s="61"/>
      <c r="J63" s="61">
        <v>0.12</v>
      </c>
      <c r="K63" s="61"/>
      <c r="L63" s="82">
        <v>0.19</v>
      </c>
      <c r="M63" s="42"/>
      <c r="O63" s="361">
        <f t="shared" si="24"/>
        <v>3.8403455975636442E-3</v>
      </c>
      <c r="P63" s="362">
        <f t="shared" si="25"/>
        <v>0</v>
      </c>
      <c r="Q63" s="362">
        <f t="shared" si="26"/>
        <v>0</v>
      </c>
      <c r="R63" s="363">
        <f t="shared" si="27"/>
        <v>4.1662235485918714E-6</v>
      </c>
      <c r="T63" s="97">
        <v>19.472999999999999</v>
      </c>
      <c r="U63" s="61"/>
      <c r="V63" s="61">
        <v>3.5129999999999999</v>
      </c>
      <c r="W63" s="61"/>
      <c r="X63" s="61"/>
      <c r="Y63" s="61"/>
      <c r="Z63" s="61"/>
      <c r="AA63" s="61"/>
      <c r="AB63" s="61">
        <v>0.191</v>
      </c>
      <c r="AC63" s="61"/>
      <c r="AD63" s="82">
        <v>0.48799999999999999</v>
      </c>
      <c r="AE63" s="42"/>
      <c r="AG63" s="361">
        <f t="shared" si="28"/>
        <v>4.4083210483803785E-3</v>
      </c>
      <c r="AH63" s="362">
        <f t="shared" si="29"/>
        <v>0</v>
      </c>
      <c r="AI63" s="362">
        <f t="shared" si="30"/>
        <v>0</v>
      </c>
      <c r="AJ63" s="363">
        <f t="shared" si="31"/>
        <v>4.7306784985330546E-5</v>
      </c>
      <c r="AL63" s="102">
        <f t="shared" ref="AL63:AM66" si="34">(T63/B63)*10</f>
        <v>2.1258733624454149</v>
      </c>
      <c r="AM63" s="74"/>
      <c r="AN63" s="74">
        <f t="shared" si="33"/>
        <v>2.0329861111111107</v>
      </c>
      <c r="AO63" s="74"/>
      <c r="AP63" s="74"/>
      <c r="AQ63" s="74"/>
      <c r="AR63" s="74"/>
      <c r="AS63" s="74"/>
      <c r="AT63" s="74">
        <f t="shared" si="33"/>
        <v>15.916666666666668</v>
      </c>
      <c r="AU63" s="74"/>
      <c r="AV63" s="103">
        <f t="shared" si="33"/>
        <v>25.684210526315788</v>
      </c>
      <c r="AW63" s="42"/>
    </row>
    <row r="64" spans="1:49" ht="20.100000000000001" customHeight="1">
      <c r="A64" s="88" t="s">
        <v>183</v>
      </c>
      <c r="B64" s="90"/>
      <c r="C64" s="61"/>
      <c r="D64" s="61"/>
      <c r="E64" s="61"/>
      <c r="F64" s="61"/>
      <c r="G64" s="61"/>
      <c r="H64" s="61"/>
      <c r="I64" s="61"/>
      <c r="J64" s="61">
        <v>30.24</v>
      </c>
      <c r="K64" s="61"/>
      <c r="L64" s="82">
        <v>0.1</v>
      </c>
      <c r="M64" s="42"/>
      <c r="O64" s="361">
        <f t="shared" si="24"/>
        <v>0</v>
      </c>
      <c r="P64" s="362">
        <f t="shared" si="25"/>
        <v>0</v>
      </c>
      <c r="Q64" s="362">
        <f t="shared" si="26"/>
        <v>0</v>
      </c>
      <c r="R64" s="363">
        <f t="shared" si="27"/>
        <v>2.192749236100985E-6</v>
      </c>
      <c r="T64" s="97"/>
      <c r="U64" s="61"/>
      <c r="V64" s="61"/>
      <c r="W64" s="61"/>
      <c r="X64" s="61"/>
      <c r="Y64" s="61"/>
      <c r="Z64" s="61"/>
      <c r="AA64" s="61"/>
      <c r="AB64" s="61">
        <v>3.1760000000000002</v>
      </c>
      <c r="AC64" s="61"/>
      <c r="AD64" s="82">
        <v>3.2000000000000001E-2</v>
      </c>
      <c r="AE64" s="42"/>
      <c r="AG64" s="361">
        <f t="shared" si="28"/>
        <v>0</v>
      </c>
      <c r="AH64" s="362">
        <f t="shared" si="29"/>
        <v>0</v>
      </c>
      <c r="AI64" s="362">
        <f t="shared" si="30"/>
        <v>0</v>
      </c>
      <c r="AJ64" s="363">
        <f t="shared" si="31"/>
        <v>3.1020842613331507E-6</v>
      </c>
      <c r="AL64" s="102"/>
      <c r="AM64" s="74"/>
      <c r="AN64" s="74"/>
      <c r="AO64" s="74"/>
      <c r="AP64" s="74"/>
      <c r="AQ64" s="74"/>
      <c r="AR64" s="74"/>
      <c r="AS64" s="74"/>
      <c r="AT64" s="74">
        <f t="shared" si="33"/>
        <v>1.0502645502645505</v>
      </c>
      <c r="AU64" s="74"/>
      <c r="AV64" s="103">
        <f t="shared" si="33"/>
        <v>3.2</v>
      </c>
      <c r="AW64" s="42"/>
    </row>
    <row r="65" spans="1:49" ht="20.100000000000001" customHeight="1" thickBot="1">
      <c r="A65" s="47" t="s">
        <v>33</v>
      </c>
      <c r="B65" s="91">
        <f>B66-SUM(B39:B64)</f>
        <v>5280.1500000000051</v>
      </c>
      <c r="C65" s="92">
        <f t="shared" ref="C65:L65" si="35">C66-SUM(C39:C64)</f>
        <v>5907.2400000000016</v>
      </c>
      <c r="D65" s="92">
        <f t="shared" si="35"/>
        <v>9393.7400000000016</v>
      </c>
      <c r="E65" s="92">
        <f t="shared" si="35"/>
        <v>5695.7199999999975</v>
      </c>
      <c r="F65" s="92">
        <f t="shared" si="35"/>
        <v>7073.2900000000045</v>
      </c>
      <c r="G65" s="92">
        <f t="shared" si="35"/>
        <v>5286.3699999999953</v>
      </c>
      <c r="H65" s="92">
        <f t="shared" si="35"/>
        <v>6509.9500000000116</v>
      </c>
      <c r="I65" s="92">
        <f t="shared" si="35"/>
        <v>6030.5600000000013</v>
      </c>
      <c r="J65" s="92">
        <f t="shared" si="35"/>
        <v>5741.5200000000114</v>
      </c>
      <c r="K65" s="92">
        <f t="shared" si="35"/>
        <v>6670.3899999999921</v>
      </c>
      <c r="L65" s="93">
        <f t="shared" si="35"/>
        <v>2.0000000004074536E-2</v>
      </c>
      <c r="M65" s="42">
        <f t="shared" si="23"/>
        <v>-0.99999700167456418</v>
      </c>
      <c r="O65" s="361">
        <f t="shared" si="24"/>
        <v>0.22137118784907966</v>
      </c>
      <c r="P65" s="370">
        <f t="shared" si="25"/>
        <v>0.15438087119503038</v>
      </c>
      <c r="Q65" s="370">
        <f t="shared" si="26"/>
        <v>0.16506184136876006</v>
      </c>
      <c r="R65" s="363">
        <f t="shared" si="27"/>
        <v>4.3854984730954136E-7</v>
      </c>
      <c r="T65" s="98">
        <f>T66-SUM(T39:T64)</f>
        <v>1297.1160000000004</v>
      </c>
      <c r="U65" s="92">
        <f t="shared" ref="U65:AD65" si="36">U66-SUM(U39:U64)</f>
        <v>1411.2490000000012</v>
      </c>
      <c r="V65" s="92">
        <f t="shared" si="36"/>
        <v>1855.8290000000015</v>
      </c>
      <c r="W65" s="92">
        <f t="shared" si="36"/>
        <v>1230.8509999999997</v>
      </c>
      <c r="X65" s="92">
        <f t="shared" si="36"/>
        <v>1716.7699999999995</v>
      </c>
      <c r="Y65" s="92">
        <f t="shared" si="36"/>
        <v>1249.3120000000008</v>
      </c>
      <c r="Z65" s="92">
        <f t="shared" si="36"/>
        <v>1500.4399999999987</v>
      </c>
      <c r="AA65" s="92">
        <f t="shared" si="36"/>
        <v>1501.7999999999984</v>
      </c>
      <c r="AB65" s="92">
        <f t="shared" si="36"/>
        <v>1420.8309999999992</v>
      </c>
      <c r="AC65" s="92">
        <f t="shared" si="36"/>
        <v>1692.5240000000003</v>
      </c>
      <c r="AD65" s="93">
        <f t="shared" si="36"/>
        <v>6.9999999923311407E-3</v>
      </c>
      <c r="AE65" s="42">
        <f t="shared" si="21"/>
        <v>-0.99999586416500308</v>
      </c>
      <c r="AG65" s="361">
        <f t="shared" si="28"/>
        <v>0.29364267267452193</v>
      </c>
      <c r="AH65" s="370">
        <f t="shared" si="29"/>
        <v>0.16688991022389599</v>
      </c>
      <c r="AI65" s="370">
        <f t="shared" si="30"/>
        <v>0.17626027957764367</v>
      </c>
      <c r="AJ65" s="363">
        <f t="shared" si="31"/>
        <v>6.7858093142320648E-7</v>
      </c>
      <c r="AL65" s="104">
        <f t="shared" si="34"/>
        <v>2.4565893014402986</v>
      </c>
      <c r="AM65" s="76">
        <f t="shared" si="34"/>
        <v>2.3890158517344831</v>
      </c>
      <c r="AN65" s="76">
        <f t="shared" si="33"/>
        <v>1.9756018369680248</v>
      </c>
      <c r="AO65" s="76">
        <f t="shared" si="33"/>
        <v>2.1610103727009058</v>
      </c>
      <c r="AP65" s="76">
        <f t="shared" si="33"/>
        <v>2.4271166599983864</v>
      </c>
      <c r="AQ65" s="76">
        <f t="shared" si="33"/>
        <v>2.3632700700102376</v>
      </c>
      <c r="AR65" s="76">
        <f t="shared" si="33"/>
        <v>2.3048410510065303</v>
      </c>
      <c r="AS65" s="76">
        <f t="shared" si="33"/>
        <v>2.4903159905547714</v>
      </c>
      <c r="AT65" s="76">
        <f t="shared" si="33"/>
        <v>2.4746600203430389</v>
      </c>
      <c r="AU65" s="76">
        <f t="shared" si="33"/>
        <v>2.5373688794808134</v>
      </c>
      <c r="AV65" s="105">
        <f t="shared" si="33"/>
        <v>3.4999999954525265</v>
      </c>
      <c r="AW65" s="42">
        <f t="shared" si="32"/>
        <v>0.37938161997505188</v>
      </c>
    </row>
    <row r="66" spans="1:49" s="6" customFormat="1" ht="26.25" customHeight="1" thickBot="1">
      <c r="A66" s="56" t="s">
        <v>34</v>
      </c>
      <c r="B66" s="84">
        <v>23852.02</v>
      </c>
      <c r="C66" s="69">
        <v>26037.68</v>
      </c>
      <c r="D66" s="69">
        <v>32869.11</v>
      </c>
      <c r="E66" s="69">
        <v>30862.89</v>
      </c>
      <c r="F66" s="69">
        <v>29804.409999999996</v>
      </c>
      <c r="G66" s="69">
        <v>34242.389999999992</v>
      </c>
      <c r="H66" s="69">
        <v>42228.89</v>
      </c>
      <c r="I66" s="69">
        <v>36896.160000000003</v>
      </c>
      <c r="J66" s="69">
        <v>35758.740000000005</v>
      </c>
      <c r="K66" s="69">
        <v>40411.46</v>
      </c>
      <c r="L66" s="108">
        <v>45604.85</v>
      </c>
      <c r="M66" s="158">
        <f t="shared" si="23"/>
        <v>0.12851280305141163</v>
      </c>
      <c r="N66"/>
      <c r="O66" s="355">
        <f>SUM(O39:O65)</f>
        <v>1.0000000000000002</v>
      </c>
      <c r="P66" s="359">
        <f t="shared" ref="P66:R66" si="37">SUM(P39:P65)</f>
        <v>1.0000000000000002</v>
      </c>
      <c r="Q66" s="359">
        <f t="shared" si="37"/>
        <v>0.99999999999999978</v>
      </c>
      <c r="R66" s="356">
        <f t="shared" si="37"/>
        <v>1</v>
      </c>
      <c r="T66" s="99">
        <v>4417.3279999999995</v>
      </c>
      <c r="U66" s="95">
        <v>5177.3020000000006</v>
      </c>
      <c r="V66" s="95">
        <v>6207.8810000000012</v>
      </c>
      <c r="W66" s="95">
        <v>6173.549</v>
      </c>
      <c r="X66" s="95">
        <v>6386.2189999999991</v>
      </c>
      <c r="Y66" s="95">
        <v>7485.8450000000012</v>
      </c>
      <c r="Z66" s="95">
        <v>9215.2049999999999</v>
      </c>
      <c r="AA66" s="95">
        <v>8442.0249999999996</v>
      </c>
      <c r="AB66" s="95">
        <v>8142.4850000000006</v>
      </c>
      <c r="AC66" s="95">
        <v>9602.4130000000005</v>
      </c>
      <c r="AD66" s="96">
        <v>10315.644999999997</v>
      </c>
      <c r="AE66" s="140">
        <f t="shared" si="21"/>
        <v>7.4276330334885232E-2</v>
      </c>
      <c r="AF66"/>
      <c r="AG66" s="355">
        <f>SUM(AG39:AG65)</f>
        <v>1</v>
      </c>
      <c r="AH66" s="359">
        <f t="shared" ref="AH66:AJ66" si="38">SUM(AH39:AH65)</f>
        <v>0.99999999999999978</v>
      </c>
      <c r="AI66" s="359">
        <f t="shared" si="38"/>
        <v>1.0000000000000002</v>
      </c>
      <c r="AJ66" s="356">
        <f t="shared" si="38"/>
        <v>1</v>
      </c>
      <c r="AL66" s="72">
        <f t="shared" si="34"/>
        <v>1.8519722857854384</v>
      </c>
      <c r="AM66" s="77">
        <f t="shared" si="34"/>
        <v>1.9883883663982354</v>
      </c>
      <c r="AN66" s="77">
        <f t="shared" si="33"/>
        <v>1.8886672015153441</v>
      </c>
      <c r="AO66" s="77">
        <f t="shared" si="33"/>
        <v>2.0003146173284487</v>
      </c>
      <c r="AP66" s="77">
        <f t="shared" si="33"/>
        <v>2.142709417834475</v>
      </c>
      <c r="AQ66" s="77">
        <f t="shared" si="33"/>
        <v>2.1861339117976293</v>
      </c>
      <c r="AR66" s="77">
        <f t="shared" si="33"/>
        <v>2.1822039366888402</v>
      </c>
      <c r="AS66" s="77">
        <f t="shared" si="33"/>
        <v>2.2880497591077225</v>
      </c>
      <c r="AT66" s="77">
        <f t="shared" si="33"/>
        <v>2.2770614960146802</v>
      </c>
      <c r="AU66" s="77">
        <f>(AC66/K66)*10</f>
        <v>2.3761608711984175</v>
      </c>
      <c r="AV66" s="87">
        <f t="shared" si="33"/>
        <v>2.2619622693638939</v>
      </c>
      <c r="AW66" s="86">
        <f t="shared" si="32"/>
        <v>-4.806013061604178E-2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134</v>
      </c>
      <c r="B72" s="89">
        <v>2336.4699999999998</v>
      </c>
      <c r="C72" s="60">
        <v>2417.29</v>
      </c>
      <c r="D72" s="60">
        <v>2368.36</v>
      </c>
      <c r="E72" s="60">
        <v>3295.5099999999998</v>
      </c>
      <c r="F72" s="60">
        <v>3637.48</v>
      </c>
      <c r="G72" s="60">
        <v>4545.3100000000004</v>
      </c>
      <c r="H72" s="60">
        <v>5748.9699999999993</v>
      </c>
      <c r="I72" s="60">
        <v>8878.7000000000007</v>
      </c>
      <c r="J72" s="60">
        <v>11136.74</v>
      </c>
      <c r="K72" s="60">
        <v>11562.52</v>
      </c>
      <c r="L72" s="80">
        <v>14001.87</v>
      </c>
      <c r="M72" s="42">
        <f t="shared" ref="M72:M100" si="39">(L72-K72)/K72</f>
        <v>0.2109704458889585</v>
      </c>
      <c r="O72" s="361">
        <f>B72/$B$100</f>
        <v>0.13323787300240419</v>
      </c>
      <c r="P72" s="362">
        <f>G72/$G$100</f>
        <v>0.15559575932056022</v>
      </c>
      <c r="Q72" s="362">
        <f>K72/$K$100</f>
        <v>0.27165436931068626</v>
      </c>
      <c r="R72" s="363">
        <f>L72/$L$100</f>
        <v>0.26246696872580122</v>
      </c>
      <c r="T72" s="97">
        <v>559.04700000000003</v>
      </c>
      <c r="U72" s="60">
        <v>578.18299999999999</v>
      </c>
      <c r="V72" s="60">
        <v>592.70600000000002</v>
      </c>
      <c r="W72" s="60">
        <v>953.67899999999997</v>
      </c>
      <c r="X72" s="60">
        <v>997.81399999999996</v>
      </c>
      <c r="Y72" s="60">
        <v>1295.239</v>
      </c>
      <c r="Z72" s="60">
        <v>1412.5809999999999</v>
      </c>
      <c r="AA72" s="60">
        <v>2028.973</v>
      </c>
      <c r="AB72" s="60">
        <v>2592.8530000000001</v>
      </c>
      <c r="AC72" s="60">
        <v>2745.3629999999998</v>
      </c>
      <c r="AD72" s="38">
        <v>3253.7829999999999</v>
      </c>
      <c r="AE72" s="42">
        <f t="shared" ref="AE72:AE100" si="40">(AD72-AC72)/AC72</f>
        <v>0.18519226783489109</v>
      </c>
      <c r="AG72" s="361">
        <f>T72/$T$100</f>
        <v>0.12336559841187324</v>
      </c>
      <c r="AH72" s="362">
        <f>Y72/$Y$100</f>
        <v>0.16220999199494252</v>
      </c>
      <c r="AI72" s="362">
        <f>AC72/$AC$100</f>
        <v>0.24419456380031415</v>
      </c>
      <c r="AJ72" s="363">
        <f>AD72/$AD$100</f>
        <v>0.23928568092972577</v>
      </c>
      <c r="AL72" s="109">
        <f t="shared" ref="AL72:AV95" si="41">(T72/B72)*10</f>
        <v>2.3926992428749356</v>
      </c>
      <c r="AM72" s="73">
        <f t="shared" si="41"/>
        <v>2.3918644432401575</v>
      </c>
      <c r="AN72" s="73">
        <f t="shared" si="41"/>
        <v>2.5026009559357529</v>
      </c>
      <c r="AO72" s="73">
        <f t="shared" si="41"/>
        <v>2.8938737858480175</v>
      </c>
      <c r="AP72" s="73">
        <f t="shared" si="41"/>
        <v>2.7431463540693009</v>
      </c>
      <c r="AQ72" s="73">
        <f t="shared" si="41"/>
        <v>2.849616417802086</v>
      </c>
      <c r="AR72" s="73">
        <f t="shared" si="41"/>
        <v>2.457102750579669</v>
      </c>
      <c r="AS72" s="73">
        <f t="shared" si="41"/>
        <v>2.2852140516066539</v>
      </c>
      <c r="AT72" s="73">
        <f t="shared" si="41"/>
        <v>2.3281974796933396</v>
      </c>
      <c r="AU72" s="73">
        <f t="shared" si="41"/>
        <v>2.3743638929921849</v>
      </c>
      <c r="AV72" s="110">
        <f t="shared" si="41"/>
        <v>2.3238203182860575</v>
      </c>
      <c r="AW72" s="42">
        <f>(AV72-AU72)/AU72</f>
        <v>-2.1287206588385281E-2</v>
      </c>
    </row>
    <row r="73" spans="1:49" ht="20.100000000000001" customHeight="1">
      <c r="A73" s="88" t="s">
        <v>135</v>
      </c>
      <c r="B73" s="90">
        <v>3404.34</v>
      </c>
      <c r="C73" s="61">
        <v>3422.29</v>
      </c>
      <c r="D73" s="61">
        <v>4523.57</v>
      </c>
      <c r="E73" s="61">
        <v>4170.26</v>
      </c>
      <c r="F73" s="61">
        <v>5023.83</v>
      </c>
      <c r="G73" s="61">
        <v>5105.6000000000004</v>
      </c>
      <c r="H73" s="61">
        <v>6386.86</v>
      </c>
      <c r="I73" s="61">
        <v>6278.5199999999995</v>
      </c>
      <c r="J73" s="61">
        <v>7286.25</v>
      </c>
      <c r="K73" s="61">
        <v>8148.93</v>
      </c>
      <c r="L73" s="82">
        <v>8099.3</v>
      </c>
      <c r="M73" s="42">
        <f t="shared" si="39"/>
        <v>-6.090370146755477E-3</v>
      </c>
      <c r="O73" s="361">
        <f t="shared" ref="O73:O99" si="42">B73/$B$100</f>
        <v>0.19413346654440447</v>
      </c>
      <c r="P73" s="362">
        <f t="shared" ref="P73:P99" si="43">G73/$G$100</f>
        <v>0.17477569380021432</v>
      </c>
      <c r="Q73" s="362">
        <f t="shared" ref="Q73:Q99" si="44">K73/$K$100</f>
        <v>0.19145415010801545</v>
      </c>
      <c r="R73" s="363">
        <f t="shared" ref="R73:R99" si="45">L73/$L$100</f>
        <v>0.15182248655364475</v>
      </c>
      <c r="T73" s="97">
        <v>1080.5039999999999</v>
      </c>
      <c r="U73" s="61">
        <v>1122.4369999999999</v>
      </c>
      <c r="V73" s="61">
        <v>1601.2750000000001</v>
      </c>
      <c r="W73" s="61">
        <v>1408.434</v>
      </c>
      <c r="X73" s="61">
        <v>1601.316</v>
      </c>
      <c r="Y73" s="61">
        <v>1709.748</v>
      </c>
      <c r="Z73" s="61">
        <v>2102.6379999999999</v>
      </c>
      <c r="AA73" s="61">
        <v>2063.8210000000004</v>
      </c>
      <c r="AB73" s="61">
        <v>2302.3449999999998</v>
      </c>
      <c r="AC73" s="61">
        <v>2678.5909999999999</v>
      </c>
      <c r="AD73" s="38">
        <v>2613.46</v>
      </c>
      <c r="AE73" s="42">
        <f t="shared" si="40"/>
        <v>-2.4315395668842259E-2</v>
      </c>
      <c r="AG73" s="361">
        <f t="shared" ref="AG73:AG99" si="46">T73/$T$100</f>
        <v>0.23843616466311895</v>
      </c>
      <c r="AH73" s="362">
        <f t="shared" ref="AH73:AH99" si="47">Y73/$Y$100</f>
        <v>0.21412126209399884</v>
      </c>
      <c r="AI73" s="362">
        <f t="shared" ref="AI73:AI99" si="48">AC73/$AC$100</f>
        <v>0.23825532756303894</v>
      </c>
      <c r="AJ73" s="363">
        <f t="shared" ref="AJ73:AJ99" si="49">AD73/$AD$100</f>
        <v>0.19219583963730869</v>
      </c>
      <c r="AL73" s="52">
        <f t="shared" si="41"/>
        <v>3.1739015491989631</v>
      </c>
      <c r="AM73" s="74">
        <f t="shared" si="41"/>
        <v>3.2797834198738269</v>
      </c>
      <c r="AN73" s="74">
        <f t="shared" si="41"/>
        <v>3.5398479519494561</v>
      </c>
      <c r="AO73" s="74">
        <f t="shared" si="41"/>
        <v>3.3773289914777491</v>
      </c>
      <c r="AP73" s="74">
        <f t="shared" si="41"/>
        <v>3.1874406578248071</v>
      </c>
      <c r="AQ73" s="74">
        <f t="shared" si="41"/>
        <v>3.3487699780633031</v>
      </c>
      <c r="AR73" s="74">
        <f t="shared" si="41"/>
        <v>3.2921310315240984</v>
      </c>
      <c r="AS73" s="74">
        <f t="shared" si="41"/>
        <v>3.2871138421156587</v>
      </c>
      <c r="AT73" s="74">
        <f t="shared" si="41"/>
        <v>3.1598490307085259</v>
      </c>
      <c r="AU73" s="74">
        <f t="shared" si="41"/>
        <v>3.287046274786996</v>
      </c>
      <c r="AV73" s="111">
        <f t="shared" si="41"/>
        <v>3.226772684059116</v>
      </c>
      <c r="AW73" s="42">
        <f t="shared" ref="AW73:AW100" si="50">(AV73-AU73)/AU73</f>
        <v>-1.8336702829589997E-2</v>
      </c>
    </row>
    <row r="74" spans="1:49" ht="20.100000000000001" customHeight="1">
      <c r="A74" s="88" t="s">
        <v>132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82">
        <v>7382.61</v>
      </c>
      <c r="M74" s="42" t="e">
        <f t="shared" si="39"/>
        <v>#DIV/0!</v>
      </c>
      <c r="O74" s="361">
        <f t="shared" si="42"/>
        <v>0</v>
      </c>
      <c r="P74" s="362">
        <f t="shared" si="43"/>
        <v>0</v>
      </c>
      <c r="Q74" s="362">
        <f t="shared" si="44"/>
        <v>0</v>
      </c>
      <c r="R74" s="363">
        <f t="shared" si="45"/>
        <v>0.13838803445431125</v>
      </c>
      <c r="T74" s="97"/>
      <c r="U74" s="61"/>
      <c r="V74" s="61"/>
      <c r="W74" s="61"/>
      <c r="X74" s="61"/>
      <c r="Y74" s="61"/>
      <c r="Z74" s="61"/>
      <c r="AA74" s="61"/>
      <c r="AB74" s="61"/>
      <c r="AC74" s="61"/>
      <c r="AD74" s="38">
        <v>1851.125</v>
      </c>
      <c r="AE74" s="42" t="e">
        <f t="shared" si="40"/>
        <v>#DIV/0!</v>
      </c>
      <c r="AG74" s="361">
        <f t="shared" si="46"/>
        <v>0</v>
      </c>
      <c r="AH74" s="362">
        <f t="shared" si="47"/>
        <v>0</v>
      </c>
      <c r="AI74" s="362">
        <f t="shared" si="48"/>
        <v>0</v>
      </c>
      <c r="AJ74" s="363">
        <f t="shared" si="49"/>
        <v>0.13613314290198167</v>
      </c>
      <c r="AL74" s="52"/>
      <c r="AM74" s="74"/>
      <c r="AN74" s="74"/>
      <c r="AO74" s="74"/>
      <c r="AP74" s="74"/>
      <c r="AQ74" s="74"/>
      <c r="AR74" s="74"/>
      <c r="AS74" s="74"/>
      <c r="AT74" s="74"/>
      <c r="AU74" s="74"/>
      <c r="AV74" s="111">
        <f t="shared" si="41"/>
        <v>2.5074126900919862</v>
      </c>
      <c r="AW74" s="42"/>
    </row>
    <row r="75" spans="1:49" ht="20.100000000000001" customHeight="1">
      <c r="A75" s="88" t="s">
        <v>133</v>
      </c>
      <c r="B75" s="90">
        <v>3173.89</v>
      </c>
      <c r="C75" s="61">
        <v>2710.16</v>
      </c>
      <c r="D75" s="61">
        <v>3047.5699999999997</v>
      </c>
      <c r="E75" s="61">
        <v>3071.93</v>
      </c>
      <c r="F75" s="61">
        <v>4029.9</v>
      </c>
      <c r="G75" s="61">
        <v>4181.63</v>
      </c>
      <c r="H75" s="61">
        <v>4883.0300000000007</v>
      </c>
      <c r="I75" s="61">
        <v>4415.41</v>
      </c>
      <c r="J75" s="61">
        <v>4357.29</v>
      </c>
      <c r="K75" s="61">
        <v>4458.1500000000005</v>
      </c>
      <c r="L75" s="82">
        <v>5766.95</v>
      </c>
      <c r="M75" s="42">
        <f t="shared" si="39"/>
        <v>0.29357468905263373</v>
      </c>
      <c r="O75" s="361">
        <f t="shared" si="42"/>
        <v>0.18099198908764103</v>
      </c>
      <c r="P75" s="362">
        <f t="shared" si="43"/>
        <v>0.14314620895992444</v>
      </c>
      <c r="Q75" s="362">
        <f t="shared" si="44"/>
        <v>0.10474152058049942</v>
      </c>
      <c r="R75" s="363">
        <f t="shared" si="45"/>
        <v>0.1081022667181783</v>
      </c>
      <c r="T75" s="97">
        <v>804.63400000000001</v>
      </c>
      <c r="U75" s="61">
        <v>736.33</v>
      </c>
      <c r="V75" s="61">
        <v>864.86599999999999</v>
      </c>
      <c r="W75" s="61">
        <v>935.68599999999992</v>
      </c>
      <c r="X75" s="61">
        <v>1136.886</v>
      </c>
      <c r="Y75" s="61">
        <v>1246.3</v>
      </c>
      <c r="Z75" s="61">
        <v>1356.3210000000001</v>
      </c>
      <c r="AA75" s="61">
        <v>1253.479</v>
      </c>
      <c r="AB75" s="61">
        <v>1214.2940000000001</v>
      </c>
      <c r="AC75" s="61">
        <v>1239.9390000000001</v>
      </c>
      <c r="AD75" s="38">
        <v>1474.92</v>
      </c>
      <c r="AE75" s="42">
        <f t="shared" si="40"/>
        <v>0.18951012912731996</v>
      </c>
      <c r="AG75" s="361">
        <f t="shared" si="46"/>
        <v>0.17755958785672618</v>
      </c>
      <c r="AH75" s="362">
        <f t="shared" si="47"/>
        <v>0.15608108852752028</v>
      </c>
      <c r="AI75" s="362">
        <f t="shared" si="48"/>
        <v>0.11029010125218332</v>
      </c>
      <c r="AJ75" s="363">
        <f t="shared" si="49"/>
        <v>0.10846674056532693</v>
      </c>
      <c r="AL75" s="52">
        <f t="shared" si="41"/>
        <v>2.5351666251823475</v>
      </c>
      <c r="AM75" s="74">
        <f t="shared" si="41"/>
        <v>2.7169244620243829</v>
      </c>
      <c r="AN75" s="74">
        <f t="shared" si="41"/>
        <v>2.8378872347476847</v>
      </c>
      <c r="AO75" s="74">
        <f t="shared" si="41"/>
        <v>3.0459222703642337</v>
      </c>
      <c r="AP75" s="74">
        <f t="shared" si="41"/>
        <v>2.8211270751135267</v>
      </c>
      <c r="AQ75" s="74">
        <f t="shared" si="41"/>
        <v>2.9804167274483873</v>
      </c>
      <c r="AR75" s="74">
        <f t="shared" si="41"/>
        <v>2.7776216816198138</v>
      </c>
      <c r="AS75" s="74">
        <f t="shared" si="41"/>
        <v>2.8388734002051907</v>
      </c>
      <c r="AT75" s="74">
        <f t="shared" si="41"/>
        <v>2.7868101503457425</v>
      </c>
      <c r="AU75" s="74">
        <f t="shared" si="41"/>
        <v>2.7812859594226302</v>
      </c>
      <c r="AV75" s="111">
        <f t="shared" si="41"/>
        <v>2.5575390804498048</v>
      </c>
      <c r="AW75" s="42">
        <f t="shared" si="50"/>
        <v>-8.0447275913791055E-2</v>
      </c>
    </row>
    <row r="76" spans="1:49" ht="20.100000000000001" customHeight="1">
      <c r="A76" s="88" t="s">
        <v>145</v>
      </c>
      <c r="B76" s="90">
        <v>500.34</v>
      </c>
      <c r="C76" s="61">
        <v>982</v>
      </c>
      <c r="D76" s="61">
        <v>1756.4299999999998</v>
      </c>
      <c r="E76" s="61">
        <v>1887.96</v>
      </c>
      <c r="F76" s="61">
        <v>2219.02</v>
      </c>
      <c r="G76" s="61">
        <v>2510.13</v>
      </c>
      <c r="H76" s="61">
        <v>2303.42</v>
      </c>
      <c r="I76" s="61">
        <v>2177.1</v>
      </c>
      <c r="J76" s="61">
        <v>2671.8100000000004</v>
      </c>
      <c r="K76" s="61">
        <v>2845.7</v>
      </c>
      <c r="L76" s="82">
        <v>4030.09</v>
      </c>
      <c r="M76" s="42">
        <f t="shared" si="39"/>
        <v>0.41620339459535455</v>
      </c>
      <c r="O76" s="361">
        <f t="shared" si="42"/>
        <v>2.853203224437845E-2</v>
      </c>
      <c r="P76" s="362">
        <f t="shared" si="43"/>
        <v>8.5927160819243967E-2</v>
      </c>
      <c r="Q76" s="362">
        <f t="shared" si="44"/>
        <v>6.6857989326498016E-2</v>
      </c>
      <c r="R76" s="363">
        <f t="shared" si="45"/>
        <v>7.5544588400846754E-2</v>
      </c>
      <c r="T76" s="97">
        <v>101.05200000000001</v>
      </c>
      <c r="U76" s="61">
        <v>186.75399999999999</v>
      </c>
      <c r="V76" s="61">
        <v>330.04699999999997</v>
      </c>
      <c r="W76" s="61">
        <v>386.26</v>
      </c>
      <c r="X76" s="61">
        <v>427.49700000000001</v>
      </c>
      <c r="Y76" s="61">
        <v>456.34199999999998</v>
      </c>
      <c r="Z76" s="61">
        <v>430.41200000000003</v>
      </c>
      <c r="AA76" s="61">
        <v>466.23900000000003</v>
      </c>
      <c r="AB76" s="61">
        <v>532.04399999999998</v>
      </c>
      <c r="AC76" s="61">
        <v>598.63699999999994</v>
      </c>
      <c r="AD76" s="38">
        <v>856.47699999999998</v>
      </c>
      <c r="AE76" s="42">
        <f t="shared" si="40"/>
        <v>0.43071176689713475</v>
      </c>
      <c r="AG76" s="361">
        <f t="shared" si="46"/>
        <v>2.2299270813932664E-2</v>
      </c>
      <c r="AH76" s="362">
        <f t="shared" si="47"/>
        <v>5.7150249619534348E-2</v>
      </c>
      <c r="AI76" s="362">
        <f t="shared" si="48"/>
        <v>5.3247567294280811E-2</v>
      </c>
      <c r="AJ76" s="363">
        <f t="shared" si="49"/>
        <v>6.2985971143634578E-2</v>
      </c>
      <c r="AL76" s="52">
        <f t="shared" si="41"/>
        <v>2.0196666266938483</v>
      </c>
      <c r="AM76" s="74">
        <f t="shared" si="41"/>
        <v>1.9017718940936863</v>
      </c>
      <c r="AN76" s="74">
        <f t="shared" si="41"/>
        <v>1.8790785855399874</v>
      </c>
      <c r="AO76" s="74">
        <f t="shared" si="41"/>
        <v>2.0459119896607976</v>
      </c>
      <c r="AP76" s="74">
        <f t="shared" si="41"/>
        <v>1.9265126046633199</v>
      </c>
      <c r="AQ76" s="74">
        <f t="shared" si="41"/>
        <v>1.8180014580918118</v>
      </c>
      <c r="AR76" s="74">
        <f t="shared" si="41"/>
        <v>1.868578027454828</v>
      </c>
      <c r="AS76" s="74">
        <f t="shared" si="41"/>
        <v>2.1415598732258512</v>
      </c>
      <c r="AT76" s="74">
        <f t="shared" si="41"/>
        <v>1.9913242333848586</v>
      </c>
      <c r="AU76" s="74">
        <f t="shared" si="41"/>
        <v>2.1036546368204658</v>
      </c>
      <c r="AV76" s="111">
        <f t="shared" si="41"/>
        <v>2.1252056405688209</v>
      </c>
      <c r="AW76" s="42">
        <f t="shared" si="50"/>
        <v>1.0244554106527661E-2</v>
      </c>
    </row>
    <row r="77" spans="1:49" ht="20.100000000000001" customHeight="1">
      <c r="A77" s="88" t="s">
        <v>139</v>
      </c>
      <c r="B77" s="90">
        <v>760.57</v>
      </c>
      <c r="C77" s="61">
        <v>1432.71</v>
      </c>
      <c r="D77" s="61">
        <v>1484.8999999999999</v>
      </c>
      <c r="E77" s="61">
        <v>2002.15</v>
      </c>
      <c r="F77" s="61">
        <v>2345.27</v>
      </c>
      <c r="G77" s="61">
        <v>2319.39</v>
      </c>
      <c r="H77" s="61">
        <v>2205.89</v>
      </c>
      <c r="I77" s="61">
        <v>2544.6800000000003</v>
      </c>
      <c r="J77" s="61">
        <v>2163.2600000000002</v>
      </c>
      <c r="K77" s="61">
        <v>2331.11</v>
      </c>
      <c r="L77" s="82">
        <v>2423.4499999999998</v>
      </c>
      <c r="M77" s="42">
        <f t="shared" si="39"/>
        <v>3.9612030320319368E-2</v>
      </c>
      <c r="O77" s="361">
        <f t="shared" si="42"/>
        <v>4.3371722756739256E-2</v>
      </c>
      <c r="P77" s="362">
        <f t="shared" si="43"/>
        <v>7.9397719453791732E-2</v>
      </c>
      <c r="Q77" s="362">
        <f t="shared" si="44"/>
        <v>5.4768010506691785E-2</v>
      </c>
      <c r="R77" s="363">
        <f t="shared" si="45"/>
        <v>4.5427901798727091E-2</v>
      </c>
      <c r="T77" s="97">
        <v>218.58199999999999</v>
      </c>
      <c r="U77" s="61">
        <v>353.11199999999997</v>
      </c>
      <c r="V77" s="61">
        <v>412.47699999999998</v>
      </c>
      <c r="W77" s="61">
        <v>498.44900000000001</v>
      </c>
      <c r="X77" s="61">
        <v>616.35400000000004</v>
      </c>
      <c r="Y77" s="61">
        <v>652.79300000000001</v>
      </c>
      <c r="Z77" s="61">
        <v>638.57600000000002</v>
      </c>
      <c r="AA77" s="61">
        <v>765.18399999999997</v>
      </c>
      <c r="AB77" s="61">
        <v>703.93200000000002</v>
      </c>
      <c r="AC77" s="61">
        <v>757.40100000000007</v>
      </c>
      <c r="AD77" s="38">
        <v>730.923</v>
      </c>
      <c r="AE77" s="42">
        <f t="shared" si="40"/>
        <v>-3.4959024347736622E-2</v>
      </c>
      <c r="AG77" s="361">
        <f t="shared" si="46"/>
        <v>4.8234762429749327E-2</v>
      </c>
      <c r="AH77" s="362">
        <f t="shared" si="47"/>
        <v>8.1752902209055248E-2</v>
      </c>
      <c r="AI77" s="362">
        <f t="shared" si="48"/>
        <v>6.7369308472840117E-2</v>
      </c>
      <c r="AJ77" s="363">
        <f t="shared" si="49"/>
        <v>5.3752634322017774E-2</v>
      </c>
      <c r="AL77" s="52">
        <f t="shared" si="41"/>
        <v>2.8739235047398659</v>
      </c>
      <c r="AM77" s="74">
        <f t="shared" si="41"/>
        <v>2.4646439265447997</v>
      </c>
      <c r="AN77" s="74">
        <f t="shared" si="41"/>
        <v>2.7778099535322243</v>
      </c>
      <c r="AO77" s="74">
        <f t="shared" si="41"/>
        <v>2.4895687136328446</v>
      </c>
      <c r="AP77" s="74">
        <f t="shared" si="41"/>
        <v>2.6280726739351974</v>
      </c>
      <c r="AQ77" s="74">
        <f t="shared" si="41"/>
        <v>2.8145029512069986</v>
      </c>
      <c r="AR77" s="74">
        <f t="shared" si="41"/>
        <v>2.8948678311248521</v>
      </c>
      <c r="AS77" s="74">
        <f t="shared" si="41"/>
        <v>3.0069949856170513</v>
      </c>
      <c r="AT77" s="74">
        <f t="shared" si="41"/>
        <v>3.2540332646098942</v>
      </c>
      <c r="AU77" s="74">
        <f t="shared" si="41"/>
        <v>3.2491002140611123</v>
      </c>
      <c r="AV77" s="111">
        <f t="shared" si="41"/>
        <v>3.0160432441354268</v>
      </c>
      <c r="AW77" s="42">
        <f t="shared" si="50"/>
        <v>-7.1729695783800743E-2</v>
      </c>
    </row>
    <row r="78" spans="1:49" ht="20.100000000000001" customHeight="1">
      <c r="A78" s="88" t="s">
        <v>151</v>
      </c>
      <c r="B78" s="90">
        <v>525.91</v>
      </c>
      <c r="C78" s="61">
        <v>565.11</v>
      </c>
      <c r="D78" s="61">
        <v>934.17000000000007</v>
      </c>
      <c r="E78" s="61">
        <v>925.34999999999991</v>
      </c>
      <c r="F78" s="61">
        <v>878.3599999999999</v>
      </c>
      <c r="G78" s="61">
        <v>544.70000000000005</v>
      </c>
      <c r="H78" s="61">
        <v>763.31</v>
      </c>
      <c r="I78" s="61">
        <v>814.27</v>
      </c>
      <c r="J78" s="61">
        <v>1701.84</v>
      </c>
      <c r="K78" s="61">
        <v>1860.02</v>
      </c>
      <c r="L78" s="82">
        <v>2060.17</v>
      </c>
      <c r="M78" s="42">
        <f t="shared" si="39"/>
        <v>0.10760636982398043</v>
      </c>
      <c r="O78" s="361">
        <f t="shared" si="42"/>
        <v>2.9990168840470621E-2</v>
      </c>
      <c r="P78" s="362">
        <f t="shared" si="43"/>
        <v>1.8646255173334524E-2</v>
      </c>
      <c r="Q78" s="362">
        <f t="shared" si="44"/>
        <v>4.3700037708498035E-2</v>
      </c>
      <c r="R78" s="363">
        <f t="shared" si="45"/>
        <v>3.8618168498910067E-2</v>
      </c>
      <c r="T78" s="97">
        <v>77.209000000000003</v>
      </c>
      <c r="U78" s="61">
        <v>84.224000000000004</v>
      </c>
      <c r="V78" s="61">
        <v>154.09800000000001</v>
      </c>
      <c r="W78" s="61">
        <v>156.93799999999999</v>
      </c>
      <c r="X78" s="61">
        <v>167.047</v>
      </c>
      <c r="Y78" s="61">
        <v>157.19499999999999</v>
      </c>
      <c r="Z78" s="61">
        <v>220.41200000000001</v>
      </c>
      <c r="AA78" s="61">
        <v>244.27500000000001</v>
      </c>
      <c r="AB78" s="61">
        <v>485.22900000000004</v>
      </c>
      <c r="AC78" s="61">
        <v>507.745</v>
      </c>
      <c r="AD78" s="38">
        <v>521.70600000000002</v>
      </c>
      <c r="AE78" s="42">
        <f t="shared" si="40"/>
        <v>2.7496085633536543E-2</v>
      </c>
      <c r="AG78" s="361">
        <f t="shared" si="46"/>
        <v>1.7037806280656761E-2</v>
      </c>
      <c r="AH78" s="362">
        <f t="shared" si="47"/>
        <v>1.9686405128045856E-2</v>
      </c>
      <c r="AI78" s="362">
        <f t="shared" si="48"/>
        <v>4.5162905159277851E-2</v>
      </c>
      <c r="AJ78" s="363">
        <f t="shared" si="49"/>
        <v>3.8366656736212444E-2</v>
      </c>
      <c r="AL78" s="52">
        <f t="shared" si="41"/>
        <v>1.4681029073415606</v>
      </c>
      <c r="AM78" s="74">
        <f t="shared" si="41"/>
        <v>1.4904000990957513</v>
      </c>
      <c r="AN78" s="74">
        <f t="shared" si="41"/>
        <v>1.6495712771765312</v>
      </c>
      <c r="AO78" s="74">
        <f t="shared" si="41"/>
        <v>1.695985302858378</v>
      </c>
      <c r="AP78" s="74">
        <f t="shared" si="41"/>
        <v>1.9018056377794985</v>
      </c>
      <c r="AQ78" s="74">
        <f t="shared" si="41"/>
        <v>2.8859004956856982</v>
      </c>
      <c r="AR78" s="74">
        <f t="shared" si="41"/>
        <v>2.8875817164716828</v>
      </c>
      <c r="AS78" s="74">
        <f t="shared" si="41"/>
        <v>2.9999263143674701</v>
      </c>
      <c r="AT78" s="74">
        <f t="shared" si="41"/>
        <v>2.8512022281765619</v>
      </c>
      <c r="AU78" s="74">
        <f t="shared" si="41"/>
        <v>2.7297824754572533</v>
      </c>
      <c r="AV78" s="111">
        <f t="shared" si="41"/>
        <v>2.5323444181790822</v>
      </c>
      <c r="AW78" s="42">
        <f t="shared" si="50"/>
        <v>-7.2327395700310937E-2</v>
      </c>
    </row>
    <row r="79" spans="1:49" ht="20.100000000000001" customHeight="1">
      <c r="A79" s="88" t="s">
        <v>149</v>
      </c>
      <c r="B79" s="90">
        <v>377.51</v>
      </c>
      <c r="C79" s="61">
        <v>955.01</v>
      </c>
      <c r="D79" s="61">
        <v>494.82</v>
      </c>
      <c r="E79" s="61">
        <v>518.07000000000005</v>
      </c>
      <c r="F79" s="61">
        <v>1145.48</v>
      </c>
      <c r="G79" s="61">
        <v>1417.95</v>
      </c>
      <c r="H79" s="61">
        <v>1902.64</v>
      </c>
      <c r="I79" s="61">
        <v>3282.77</v>
      </c>
      <c r="J79" s="61">
        <v>1284.46</v>
      </c>
      <c r="K79" s="61">
        <v>4066.01</v>
      </c>
      <c r="L79" s="82">
        <v>2689.98</v>
      </c>
      <c r="M79" s="42">
        <f t="shared" si="39"/>
        <v>-0.33842267972779216</v>
      </c>
      <c r="O79" s="361">
        <f t="shared" si="42"/>
        <v>2.1527616206130449E-2</v>
      </c>
      <c r="P79" s="362">
        <f t="shared" si="43"/>
        <v>4.8539485079914978E-2</v>
      </c>
      <c r="Q79" s="362">
        <f t="shared" si="44"/>
        <v>9.552842997555408E-2</v>
      </c>
      <c r="R79" s="363">
        <f t="shared" si="45"/>
        <v>5.0424043112315048E-2</v>
      </c>
      <c r="T79" s="97">
        <v>53.195999999999998</v>
      </c>
      <c r="U79" s="61">
        <v>175.61699999999999</v>
      </c>
      <c r="V79" s="61">
        <v>88.099000000000004</v>
      </c>
      <c r="W79" s="61">
        <v>75.055999999999997</v>
      </c>
      <c r="X79" s="61">
        <v>172.66</v>
      </c>
      <c r="Y79" s="61">
        <v>222.26400000000001</v>
      </c>
      <c r="Z79" s="61">
        <v>293.29199999999997</v>
      </c>
      <c r="AA79" s="61">
        <v>538.27300000000002</v>
      </c>
      <c r="AB79" s="61">
        <v>291.03699999999998</v>
      </c>
      <c r="AC79" s="61">
        <v>747.44899999999996</v>
      </c>
      <c r="AD79" s="38">
        <v>451.80799999999999</v>
      </c>
      <c r="AE79" s="42">
        <f t="shared" si="40"/>
        <v>-0.39553334073629104</v>
      </c>
      <c r="AG79" s="361">
        <f t="shared" si="46"/>
        <v>1.1738827635454637E-2</v>
      </c>
      <c r="AH79" s="362">
        <f t="shared" si="47"/>
        <v>2.7835358308979194E-2</v>
      </c>
      <c r="AI79" s="362">
        <f t="shared" si="48"/>
        <v>6.6484097920013127E-2</v>
      </c>
      <c r="AJ79" s="363">
        <f t="shared" si="49"/>
        <v>3.322630455979933E-2</v>
      </c>
      <c r="AL79" s="52">
        <f t="shared" si="41"/>
        <v>1.4091282350136418</v>
      </c>
      <c r="AM79" s="74">
        <f t="shared" si="41"/>
        <v>1.8389022104480581</v>
      </c>
      <c r="AN79" s="74">
        <f t="shared" si="41"/>
        <v>1.7804252051250959</v>
      </c>
      <c r="AO79" s="74">
        <f t="shared" si="41"/>
        <v>1.4487617503426176</v>
      </c>
      <c r="AP79" s="74">
        <f t="shared" si="41"/>
        <v>1.5073157104445298</v>
      </c>
      <c r="AQ79" s="74">
        <f t="shared" si="41"/>
        <v>1.5675023801967631</v>
      </c>
      <c r="AR79" s="74">
        <f t="shared" si="41"/>
        <v>1.5415002312576207</v>
      </c>
      <c r="AS79" s="74">
        <f t="shared" si="41"/>
        <v>1.639691480061046</v>
      </c>
      <c r="AT79" s="74">
        <f t="shared" si="41"/>
        <v>2.2658315556732007</v>
      </c>
      <c r="AU79" s="74">
        <f t="shared" si="41"/>
        <v>1.838286182276974</v>
      </c>
      <c r="AV79" s="111">
        <f t="shared" si="41"/>
        <v>1.6795961308262513</v>
      </c>
      <c r="AW79" s="42">
        <f t="shared" si="50"/>
        <v>-8.6324998240569384E-2</v>
      </c>
    </row>
    <row r="80" spans="1:49" ht="20.100000000000001" customHeight="1">
      <c r="A80" s="88" t="s">
        <v>152</v>
      </c>
      <c r="B80" s="90">
        <v>739.64</v>
      </c>
      <c r="C80" s="61">
        <v>933.61</v>
      </c>
      <c r="D80" s="61">
        <v>813.25</v>
      </c>
      <c r="E80" s="61">
        <v>550.85</v>
      </c>
      <c r="F80" s="61">
        <v>647</v>
      </c>
      <c r="G80" s="61">
        <v>703.28</v>
      </c>
      <c r="H80" s="61">
        <v>734.04</v>
      </c>
      <c r="I80" s="61">
        <v>616.13</v>
      </c>
      <c r="J80" s="61">
        <v>602.96999999999991</v>
      </c>
      <c r="K80" s="61">
        <v>738.9</v>
      </c>
      <c r="L80" s="82">
        <v>692.16</v>
      </c>
      <c r="M80" s="42">
        <f t="shared" si="39"/>
        <v>-6.3256191636216014E-2</v>
      </c>
      <c r="O80" s="361">
        <f t="shared" si="42"/>
        <v>4.2178183493688445E-2</v>
      </c>
      <c r="P80" s="362">
        <f t="shared" si="43"/>
        <v>2.4074790413627138E-2</v>
      </c>
      <c r="Q80" s="362">
        <f t="shared" si="44"/>
        <v>1.7360005732631474E-2</v>
      </c>
      <c r="R80" s="363">
        <f t="shared" si="45"/>
        <v>1.2974633893419275E-2</v>
      </c>
      <c r="T80" s="97">
        <v>145.92599999999999</v>
      </c>
      <c r="U80" s="61">
        <v>155.81200000000001</v>
      </c>
      <c r="V80" s="61">
        <v>526.02199999999993</v>
      </c>
      <c r="W80" s="61">
        <v>154.006</v>
      </c>
      <c r="X80" s="61">
        <v>152.12100000000001</v>
      </c>
      <c r="Y80" s="61">
        <v>179.351</v>
      </c>
      <c r="Z80" s="61">
        <v>184.33199999999999</v>
      </c>
      <c r="AA80" s="61">
        <v>155.49900000000002</v>
      </c>
      <c r="AB80" s="61">
        <v>169.05</v>
      </c>
      <c r="AC80" s="61">
        <v>170.32999999999998</v>
      </c>
      <c r="AD80" s="38">
        <v>288.40800000000002</v>
      </c>
      <c r="AE80" s="42">
        <f t="shared" si="40"/>
        <v>0.69323078729525067</v>
      </c>
      <c r="AG80" s="361">
        <f t="shared" si="46"/>
        <v>3.2201672334975437E-2</v>
      </c>
      <c r="AH80" s="362">
        <f t="shared" si="47"/>
        <v>2.2461124374949282E-2</v>
      </c>
      <c r="AI80" s="362">
        <f t="shared" si="48"/>
        <v>1.5150513812602379E-2</v>
      </c>
      <c r="AJ80" s="363">
        <f t="shared" si="49"/>
        <v>2.1209744062704969E-2</v>
      </c>
      <c r="AL80" s="52">
        <f t="shared" si="41"/>
        <v>1.9729327781082686</v>
      </c>
      <c r="AM80" s="74">
        <f t="shared" si="41"/>
        <v>1.6689195702702415</v>
      </c>
      <c r="AN80" s="74">
        <f t="shared" si="41"/>
        <v>6.4681463264678749</v>
      </c>
      <c r="AO80" s="74">
        <f t="shared" si="41"/>
        <v>2.7957883271307975</v>
      </c>
      <c r="AP80" s="74">
        <f t="shared" si="41"/>
        <v>2.351174652241113</v>
      </c>
      <c r="AQ80" s="74">
        <f t="shared" si="41"/>
        <v>2.5502075986804691</v>
      </c>
      <c r="AR80" s="74">
        <f t="shared" si="41"/>
        <v>2.5111982998201734</v>
      </c>
      <c r="AS80" s="74">
        <f t="shared" si="41"/>
        <v>2.5238017950757148</v>
      </c>
      <c r="AT80" s="74">
        <f t="shared" si="41"/>
        <v>2.803622070749789</v>
      </c>
      <c r="AU80" s="74">
        <f t="shared" si="41"/>
        <v>2.3051833807010418</v>
      </c>
      <c r="AV80" s="111">
        <f t="shared" si="41"/>
        <v>4.1667822468793343</v>
      </c>
      <c r="AW80" s="42">
        <f t="shared" si="50"/>
        <v>0.80757083439155786</v>
      </c>
    </row>
    <row r="81" spans="1:49" ht="20.100000000000001" customHeight="1">
      <c r="A81" s="88" t="s">
        <v>146</v>
      </c>
      <c r="B81" s="90">
        <v>677.73</v>
      </c>
      <c r="C81" s="61">
        <v>968.87</v>
      </c>
      <c r="D81" s="61">
        <v>779.49</v>
      </c>
      <c r="E81" s="61">
        <v>994.79000000000008</v>
      </c>
      <c r="F81" s="61">
        <v>1022.22</v>
      </c>
      <c r="G81" s="61">
        <v>1050.24</v>
      </c>
      <c r="H81" s="61">
        <v>995.95</v>
      </c>
      <c r="I81" s="61">
        <v>1085.8300000000002</v>
      </c>
      <c r="J81" s="61">
        <v>1146.8</v>
      </c>
      <c r="K81" s="61">
        <v>979.38</v>
      </c>
      <c r="L81" s="82">
        <v>550.34</v>
      </c>
      <c r="M81" s="42">
        <f t="shared" si="39"/>
        <v>-0.43807306663399292</v>
      </c>
      <c r="O81" s="361">
        <f t="shared" si="42"/>
        <v>3.8647747957354213E-2</v>
      </c>
      <c r="P81" s="362">
        <f t="shared" si="43"/>
        <v>3.5951979132077934E-2</v>
      </c>
      <c r="Q81" s="362">
        <f t="shared" si="44"/>
        <v>2.3009936952800941E-2</v>
      </c>
      <c r="R81" s="363">
        <f t="shared" si="45"/>
        <v>1.0316198591227989E-2</v>
      </c>
      <c r="T81" s="97">
        <v>136.49700000000001</v>
      </c>
      <c r="U81" s="61">
        <v>144.63500000000002</v>
      </c>
      <c r="V81" s="61">
        <v>168.858</v>
      </c>
      <c r="W81" s="61">
        <v>225.89400000000001</v>
      </c>
      <c r="X81" s="61">
        <v>227.06</v>
      </c>
      <c r="Y81" s="61">
        <v>280.52699999999999</v>
      </c>
      <c r="Z81" s="61">
        <v>214.755</v>
      </c>
      <c r="AA81" s="61">
        <v>254.83600000000001</v>
      </c>
      <c r="AB81" s="61">
        <v>330.27199999999999</v>
      </c>
      <c r="AC81" s="61">
        <v>232.42099999999999</v>
      </c>
      <c r="AD81" s="38">
        <v>200.01900000000001</v>
      </c>
      <c r="AE81" s="42">
        <f t="shared" si="40"/>
        <v>-0.13941081055498422</v>
      </c>
      <c r="AG81" s="361">
        <f t="shared" si="46"/>
        <v>3.0120963150549886E-2</v>
      </c>
      <c r="AH81" s="362">
        <f t="shared" si="47"/>
        <v>3.5131958213399407E-2</v>
      </c>
      <c r="AI81" s="362">
        <f t="shared" si="48"/>
        <v>2.067338443514858E-2</v>
      </c>
      <c r="AJ81" s="363">
        <f t="shared" si="49"/>
        <v>1.4709549657700844E-2</v>
      </c>
      <c r="AL81" s="52">
        <f t="shared" si="41"/>
        <v>2.0140321366916032</v>
      </c>
      <c r="AM81" s="74">
        <f t="shared" si="41"/>
        <v>1.4928215343647757</v>
      </c>
      <c r="AN81" s="74">
        <f t="shared" si="41"/>
        <v>2.166262556286803</v>
      </c>
      <c r="AO81" s="74">
        <f t="shared" si="41"/>
        <v>2.2707707154273766</v>
      </c>
      <c r="AP81" s="74">
        <f t="shared" si="41"/>
        <v>2.2212439592259985</v>
      </c>
      <c r="AQ81" s="74">
        <f t="shared" si="41"/>
        <v>2.6710751828153563</v>
      </c>
      <c r="AR81" s="74">
        <f t="shared" si="41"/>
        <v>2.1562829459310202</v>
      </c>
      <c r="AS81" s="74">
        <f t="shared" si="41"/>
        <v>2.346923551568846</v>
      </c>
      <c r="AT81" s="74">
        <f t="shared" si="41"/>
        <v>2.8799441925357518</v>
      </c>
      <c r="AU81" s="74">
        <f t="shared" si="41"/>
        <v>2.3731442341072921</v>
      </c>
      <c r="AV81" s="111">
        <f t="shared" si="41"/>
        <v>3.6344623323763492</v>
      </c>
      <c r="AW81" s="42">
        <f t="shared" si="50"/>
        <v>0.5314966027522251</v>
      </c>
    </row>
    <row r="82" spans="1:49" ht="20.100000000000001" customHeight="1">
      <c r="A82" s="88" t="s">
        <v>170</v>
      </c>
      <c r="B82" s="90">
        <v>6.8</v>
      </c>
      <c r="C82" s="61">
        <v>22.41</v>
      </c>
      <c r="D82" s="61">
        <v>18</v>
      </c>
      <c r="E82" s="61">
        <v>412.29</v>
      </c>
      <c r="F82" s="61">
        <v>288</v>
      </c>
      <c r="G82" s="61">
        <v>109.49</v>
      </c>
      <c r="H82" s="61">
        <v>257.63</v>
      </c>
      <c r="I82" s="61">
        <v>122.85</v>
      </c>
      <c r="J82" s="61">
        <v>258.55</v>
      </c>
      <c r="K82" s="61">
        <v>364.71</v>
      </c>
      <c r="L82" s="82">
        <v>799.45</v>
      </c>
      <c r="M82" s="42">
        <f t="shared" si="39"/>
        <v>1.192015574017713</v>
      </c>
      <c r="O82" s="361">
        <f t="shared" si="42"/>
        <v>3.8777195359510227E-4</v>
      </c>
      <c r="P82" s="362">
        <f t="shared" si="43"/>
        <v>3.7480787202650943E-3</v>
      </c>
      <c r="Q82" s="362">
        <f t="shared" si="44"/>
        <v>8.5686394515469277E-3</v>
      </c>
      <c r="R82" s="363">
        <f t="shared" si="45"/>
        <v>1.498579962161067E-2</v>
      </c>
      <c r="T82" s="97">
        <v>1.2130000000000001</v>
      </c>
      <c r="U82" s="61">
        <v>3.9119999999999999</v>
      </c>
      <c r="V82" s="61">
        <v>2.887</v>
      </c>
      <c r="W82" s="61">
        <v>61.61</v>
      </c>
      <c r="X82" s="61">
        <v>44.16</v>
      </c>
      <c r="Y82" s="61">
        <v>16.588999999999999</v>
      </c>
      <c r="Z82" s="61">
        <v>36.862000000000002</v>
      </c>
      <c r="AA82" s="61">
        <v>19.736999999999998</v>
      </c>
      <c r="AB82" s="61">
        <v>37.863999999999997</v>
      </c>
      <c r="AC82" s="61">
        <v>67.215999999999994</v>
      </c>
      <c r="AD82" s="38">
        <v>160.952</v>
      </c>
      <c r="AE82" s="42">
        <f t="shared" si="40"/>
        <v>1.394548916924542</v>
      </c>
      <c r="AG82" s="361">
        <f t="shared" si="46"/>
        <v>2.6767422215592292E-4</v>
      </c>
      <c r="AH82" s="362">
        <f t="shared" si="47"/>
        <v>2.0775328392706681E-3</v>
      </c>
      <c r="AI82" s="362">
        <f t="shared" si="48"/>
        <v>5.9787291518104942E-3</v>
      </c>
      <c r="AJ82" s="363">
        <f t="shared" si="49"/>
        <v>1.1836532711923697E-2</v>
      </c>
      <c r="AL82" s="52">
        <f t="shared" si="41"/>
        <v>1.783823529411765</v>
      </c>
      <c r="AM82" s="74">
        <f t="shared" si="41"/>
        <v>1.7456492637215528</v>
      </c>
      <c r="AN82" s="74">
        <f t="shared" si="41"/>
        <v>1.6038888888888889</v>
      </c>
      <c r="AO82" s="74">
        <f t="shared" si="41"/>
        <v>1.4943365107084818</v>
      </c>
      <c r="AP82" s="74">
        <f t="shared" si="41"/>
        <v>1.5333333333333332</v>
      </c>
      <c r="AQ82" s="74">
        <f t="shared" si="41"/>
        <v>1.5151155356653576</v>
      </c>
      <c r="AR82" s="74">
        <f t="shared" si="41"/>
        <v>1.4308116290804642</v>
      </c>
      <c r="AS82" s="74">
        <f t="shared" si="41"/>
        <v>1.6065934065934064</v>
      </c>
      <c r="AT82" s="74">
        <f t="shared" si="41"/>
        <v>1.4644749564881065</v>
      </c>
      <c r="AU82" s="74">
        <f t="shared" si="41"/>
        <v>1.8429985467906007</v>
      </c>
      <c r="AV82" s="111">
        <f t="shared" si="41"/>
        <v>2.0132841328413282</v>
      </c>
      <c r="AW82" s="42">
        <f t="shared" si="50"/>
        <v>9.239594157426928E-2</v>
      </c>
    </row>
    <row r="83" spans="1:49" ht="20.100000000000001" customHeight="1">
      <c r="A83" s="88" t="s">
        <v>174</v>
      </c>
      <c r="B83" s="90">
        <v>2.7</v>
      </c>
      <c r="C83" s="61">
        <v>10.35</v>
      </c>
      <c r="D83" s="61">
        <v>9</v>
      </c>
      <c r="E83" s="61">
        <v>3.6</v>
      </c>
      <c r="F83" s="61">
        <v>34.159999999999997</v>
      </c>
      <c r="G83" s="61">
        <v>34.47</v>
      </c>
      <c r="H83" s="61">
        <v>109.81</v>
      </c>
      <c r="I83" s="61">
        <v>46.58</v>
      </c>
      <c r="J83" s="61">
        <v>51.52</v>
      </c>
      <c r="K83" s="61">
        <v>397.56</v>
      </c>
      <c r="L83" s="82">
        <v>607.32000000000005</v>
      </c>
      <c r="M83" s="42">
        <f t="shared" si="39"/>
        <v>0.5276184726833687</v>
      </c>
      <c r="O83" s="361">
        <f t="shared" si="42"/>
        <v>1.5396827569217296E-4</v>
      </c>
      <c r="P83" s="362">
        <f t="shared" si="43"/>
        <v>1.1799824046720047E-3</v>
      </c>
      <c r="Q83" s="362">
        <f t="shared" si="44"/>
        <v>9.3404302057991193E-3</v>
      </c>
      <c r="R83" s="363">
        <f t="shared" si="45"/>
        <v>1.1384296486580264E-2</v>
      </c>
      <c r="T83" s="97">
        <v>1.044</v>
      </c>
      <c r="U83" s="61">
        <v>3.7410000000000001</v>
      </c>
      <c r="V83" s="61">
        <v>3.48</v>
      </c>
      <c r="W83" s="61">
        <v>1.3919999999999999</v>
      </c>
      <c r="X83" s="61">
        <v>5.85</v>
      </c>
      <c r="Y83" s="61">
        <v>10.021000000000001</v>
      </c>
      <c r="Z83" s="61">
        <v>25.616</v>
      </c>
      <c r="AA83" s="61">
        <v>12.904999999999999</v>
      </c>
      <c r="AB83" s="61">
        <v>16.776</v>
      </c>
      <c r="AC83" s="61">
        <v>78.247</v>
      </c>
      <c r="AD83" s="38">
        <v>148.852</v>
      </c>
      <c r="AE83" s="42">
        <f t="shared" si="40"/>
        <v>0.90233491379861219</v>
      </c>
      <c r="AG83" s="361">
        <f t="shared" si="46"/>
        <v>2.3038078147632606E-4</v>
      </c>
      <c r="AH83" s="362">
        <f t="shared" si="47"/>
        <v>1.2549856279662046E-3</v>
      </c>
      <c r="AI83" s="362">
        <f t="shared" si="48"/>
        <v>6.9599146027986758E-3</v>
      </c>
      <c r="AJ83" s="363">
        <f t="shared" si="49"/>
        <v>1.094668949273862E-2</v>
      </c>
      <c r="AL83" s="52">
        <f t="shared" si="41"/>
        <v>3.8666666666666667</v>
      </c>
      <c r="AM83" s="74">
        <f t="shared" si="41"/>
        <v>3.6144927536231886</v>
      </c>
      <c r="AN83" s="74">
        <f t="shared" si="41"/>
        <v>3.8666666666666667</v>
      </c>
      <c r="AO83" s="74">
        <f t="shared" si="41"/>
        <v>3.8666666666666663</v>
      </c>
      <c r="AP83" s="74">
        <f t="shared" si="41"/>
        <v>1.7125292740046838</v>
      </c>
      <c r="AQ83" s="74">
        <f t="shared" si="41"/>
        <v>2.9071656512909785</v>
      </c>
      <c r="AR83" s="74">
        <f t="shared" si="41"/>
        <v>2.3327565795464893</v>
      </c>
      <c r="AS83" s="74">
        <f t="shared" si="41"/>
        <v>2.7705023615285529</v>
      </c>
      <c r="AT83" s="74">
        <f t="shared" si="41"/>
        <v>3.2562111801242235</v>
      </c>
      <c r="AU83" s="74">
        <f t="shared" si="41"/>
        <v>1.9681809035114197</v>
      </c>
      <c r="AV83" s="111">
        <f t="shared" si="41"/>
        <v>2.4509648949482972</v>
      </c>
      <c r="AW83" s="42">
        <f t="shared" si="50"/>
        <v>0.24529452073005353</v>
      </c>
    </row>
    <row r="84" spans="1:49" ht="20.100000000000001" customHeight="1">
      <c r="A84" s="88" t="s">
        <v>141</v>
      </c>
      <c r="B84" s="90">
        <v>3301.47</v>
      </c>
      <c r="C84" s="61">
        <v>3949.83</v>
      </c>
      <c r="D84" s="61">
        <v>4269.9900000000007</v>
      </c>
      <c r="E84" s="61">
        <v>4352.8799999999992</v>
      </c>
      <c r="F84" s="61">
        <v>4527.63</v>
      </c>
      <c r="G84" s="61">
        <v>3637.6</v>
      </c>
      <c r="H84" s="61">
        <v>1479.58</v>
      </c>
      <c r="I84" s="61">
        <v>2289.7799999999997</v>
      </c>
      <c r="J84" s="61">
        <v>1730.2</v>
      </c>
      <c r="K84" s="61">
        <v>1221.98</v>
      </c>
      <c r="L84" s="82">
        <v>509.09999999999997</v>
      </c>
      <c r="M84" s="42">
        <f t="shared" si="39"/>
        <v>-0.58338107006661333</v>
      </c>
      <c r="O84" s="361">
        <f t="shared" si="42"/>
        <v>0.18826727524053266</v>
      </c>
      <c r="P84" s="362">
        <f t="shared" si="43"/>
        <v>0.12452288933086407</v>
      </c>
      <c r="Q84" s="362">
        <f t="shared" si="44"/>
        <v>2.8709676282529451E-2</v>
      </c>
      <c r="R84" s="363">
        <f t="shared" si="45"/>
        <v>9.543149149242593E-3</v>
      </c>
      <c r="T84" s="97">
        <v>944.87299999999993</v>
      </c>
      <c r="U84" s="61">
        <v>1283.2</v>
      </c>
      <c r="V84" s="61">
        <v>1384.337</v>
      </c>
      <c r="W84" s="61">
        <v>1491.9670000000001</v>
      </c>
      <c r="X84" s="61">
        <v>1501.8509999999999</v>
      </c>
      <c r="Y84" s="61">
        <v>1033.2239999999999</v>
      </c>
      <c r="Z84" s="61">
        <v>382.37799999999999</v>
      </c>
      <c r="AA84" s="61">
        <v>744.96500000000003</v>
      </c>
      <c r="AB84" s="61">
        <v>593.46699999999998</v>
      </c>
      <c r="AC84" s="61">
        <v>431.90100000000001</v>
      </c>
      <c r="AD84" s="38">
        <v>144.642</v>
      </c>
      <c r="AE84" s="42">
        <f t="shared" si="40"/>
        <v>-0.66510380851167283</v>
      </c>
      <c r="AG84" s="361">
        <f t="shared" si="46"/>
        <v>0.20850630281214619</v>
      </c>
      <c r="AH84" s="362">
        <f t="shared" si="47"/>
        <v>0.12939639461827698</v>
      </c>
      <c r="AI84" s="362">
        <f t="shared" si="48"/>
        <v>3.8416732614200561E-2</v>
      </c>
      <c r="AJ84" s="363">
        <f t="shared" si="49"/>
        <v>1.0637082885071744E-2</v>
      </c>
      <c r="AL84" s="52">
        <f t="shared" si="41"/>
        <v>2.8619766346506252</v>
      </c>
      <c r="AM84" s="74">
        <f t="shared" si="41"/>
        <v>3.2487474144456852</v>
      </c>
      <c r="AN84" s="74">
        <f t="shared" si="41"/>
        <v>3.2420146183012131</v>
      </c>
      <c r="AO84" s="74">
        <f t="shared" si="41"/>
        <v>3.4275399275881724</v>
      </c>
      <c r="AP84" s="74">
        <f t="shared" si="41"/>
        <v>3.3170797967148373</v>
      </c>
      <c r="AQ84" s="74">
        <f t="shared" si="41"/>
        <v>2.8404002639102703</v>
      </c>
      <c r="AR84" s="74">
        <f t="shared" si="41"/>
        <v>2.5843685370172613</v>
      </c>
      <c r="AS84" s="74">
        <f t="shared" si="41"/>
        <v>3.2534348278000511</v>
      </c>
      <c r="AT84" s="74">
        <f t="shared" si="41"/>
        <v>3.4300485493006589</v>
      </c>
      <c r="AU84" s="74">
        <f t="shared" si="41"/>
        <v>3.5344359154814322</v>
      </c>
      <c r="AV84" s="111">
        <f t="shared" si="41"/>
        <v>2.8411314083677079</v>
      </c>
      <c r="AW84" s="42">
        <f t="shared" si="50"/>
        <v>-0.19615704561990566</v>
      </c>
    </row>
    <row r="85" spans="1:49" ht="20.100000000000001" customHeight="1">
      <c r="A85" s="88" t="s">
        <v>177</v>
      </c>
      <c r="B85" s="90"/>
      <c r="C85" s="61"/>
      <c r="D85" s="61"/>
      <c r="E85" s="61"/>
      <c r="F85" s="61">
        <v>0.9</v>
      </c>
      <c r="G85" s="61"/>
      <c r="H85" s="61"/>
      <c r="I85" s="61"/>
      <c r="J85" s="61"/>
      <c r="K85" s="61">
        <v>66.83</v>
      </c>
      <c r="L85" s="82">
        <v>594.33000000000004</v>
      </c>
      <c r="M85" s="42">
        <f t="shared" si="39"/>
        <v>7.8931617537034269</v>
      </c>
      <c r="O85" s="361">
        <f t="shared" si="42"/>
        <v>0</v>
      </c>
      <c r="P85" s="362">
        <f t="shared" si="43"/>
        <v>0</v>
      </c>
      <c r="Q85" s="362">
        <f t="shared" si="44"/>
        <v>1.5701301706750053E-3</v>
      </c>
      <c r="R85" s="363">
        <f t="shared" si="45"/>
        <v>1.1140797159436949E-2</v>
      </c>
      <c r="T85" s="97"/>
      <c r="U85" s="61"/>
      <c r="V85" s="61"/>
      <c r="W85" s="61"/>
      <c r="X85" s="61">
        <v>0.55000000000000004</v>
      </c>
      <c r="Y85" s="61"/>
      <c r="Z85" s="61"/>
      <c r="AA85" s="61"/>
      <c r="AB85" s="61"/>
      <c r="AC85" s="61">
        <v>17.032</v>
      </c>
      <c r="AD85" s="38">
        <v>109.151</v>
      </c>
      <c r="AE85" s="42">
        <f t="shared" si="40"/>
        <v>5.4085838421794268</v>
      </c>
      <c r="AG85" s="361">
        <f t="shared" si="46"/>
        <v>0</v>
      </c>
      <c r="AH85" s="362">
        <f t="shared" si="47"/>
        <v>0</v>
      </c>
      <c r="AI85" s="362">
        <f t="shared" si="48"/>
        <v>1.5149624332545281E-3</v>
      </c>
      <c r="AJ85" s="363">
        <f t="shared" si="49"/>
        <v>8.0270477039066524E-3</v>
      </c>
      <c r="AL85" s="52"/>
      <c r="AM85" s="74"/>
      <c r="AN85" s="74"/>
      <c r="AO85" s="74"/>
      <c r="AP85" s="74">
        <f t="shared" si="41"/>
        <v>6.1111111111111116</v>
      </c>
      <c r="AQ85" s="74"/>
      <c r="AR85" s="74"/>
      <c r="AS85" s="74"/>
      <c r="AT85" s="74"/>
      <c r="AU85" s="74">
        <f t="shared" si="41"/>
        <v>2.5485560377076166</v>
      </c>
      <c r="AV85" s="111">
        <f t="shared" si="41"/>
        <v>1.8365386233237424</v>
      </c>
      <c r="AW85" s="42">
        <f t="shared" si="50"/>
        <v>-0.27938071749221649</v>
      </c>
    </row>
    <row r="86" spans="1:49" ht="20.100000000000001" customHeight="1">
      <c r="A86" s="88" t="s">
        <v>185</v>
      </c>
      <c r="B86" s="90">
        <v>5.0999999999999996</v>
      </c>
      <c r="C86" s="61">
        <v>1.35</v>
      </c>
      <c r="D86" s="61">
        <v>15.53</v>
      </c>
      <c r="E86" s="61">
        <v>12.96</v>
      </c>
      <c r="F86" s="61">
        <v>152.82</v>
      </c>
      <c r="G86" s="61">
        <v>123.34</v>
      </c>
      <c r="H86" s="61">
        <v>93.73</v>
      </c>
      <c r="I86" s="61">
        <v>21.76</v>
      </c>
      <c r="J86" s="61">
        <v>80.95</v>
      </c>
      <c r="K86" s="61">
        <v>132.5</v>
      </c>
      <c r="L86" s="82">
        <v>336.55</v>
      </c>
      <c r="M86" s="42">
        <f t="shared" si="39"/>
        <v>1.54</v>
      </c>
      <c r="O86" s="361">
        <f t="shared" si="42"/>
        <v>2.9082896519632665E-4</v>
      </c>
      <c r="P86" s="362">
        <f t="shared" si="43"/>
        <v>4.2221940757831465E-3</v>
      </c>
      <c r="Q86" s="362">
        <f t="shared" si="44"/>
        <v>3.1130068474403442E-3</v>
      </c>
      <c r="R86" s="363">
        <f t="shared" si="45"/>
        <v>6.3086757929239736E-3</v>
      </c>
      <c r="T86" s="97">
        <v>0.95899999999999996</v>
      </c>
      <c r="U86" s="61">
        <v>0.39600000000000002</v>
      </c>
      <c r="V86" s="61">
        <v>4.6959999999999997</v>
      </c>
      <c r="W86" s="61">
        <v>5.7549999999999999</v>
      </c>
      <c r="X86" s="61">
        <v>18.056000000000001</v>
      </c>
      <c r="Y86" s="61">
        <v>23.145</v>
      </c>
      <c r="Z86" s="61">
        <v>14.613</v>
      </c>
      <c r="AA86" s="61">
        <v>6.3979999999999997</v>
      </c>
      <c r="AB86" s="61">
        <v>18.626000000000001</v>
      </c>
      <c r="AC86" s="61">
        <v>42.272000000000006</v>
      </c>
      <c r="AD86" s="38">
        <v>89.304000000000002</v>
      </c>
      <c r="AE86" s="42">
        <f t="shared" si="40"/>
        <v>1.1126040878122632</v>
      </c>
      <c r="AG86" s="361">
        <f t="shared" si="46"/>
        <v>2.1162372551321521E-4</v>
      </c>
      <c r="AH86" s="362">
        <f t="shared" si="47"/>
        <v>2.8985772237578888E-3</v>
      </c>
      <c r="AI86" s="362">
        <f t="shared" si="48"/>
        <v>3.7600100973776075E-3</v>
      </c>
      <c r="AJ86" s="363">
        <f t="shared" si="49"/>
        <v>6.5674842021573752E-3</v>
      </c>
      <c r="AL86" s="52">
        <f t="shared" si="41"/>
        <v>1.8803921568627451</v>
      </c>
      <c r="AM86" s="74">
        <f t="shared" si="41"/>
        <v>2.9333333333333336</v>
      </c>
      <c r="AN86" s="74">
        <f t="shared" si="41"/>
        <v>3.0238248551191242</v>
      </c>
      <c r="AO86" s="74">
        <f t="shared" si="41"/>
        <v>4.4405864197530862</v>
      </c>
      <c r="AP86" s="74">
        <f t="shared" si="41"/>
        <v>1.1815207433581993</v>
      </c>
      <c r="AQ86" s="74">
        <f t="shared" si="41"/>
        <v>1.8765201880979407</v>
      </c>
      <c r="AR86" s="74">
        <f t="shared" si="41"/>
        <v>1.5590525978875491</v>
      </c>
      <c r="AS86" s="74">
        <f t="shared" si="41"/>
        <v>2.9402573529411762</v>
      </c>
      <c r="AT86" s="74">
        <f t="shared" si="41"/>
        <v>2.300926497838172</v>
      </c>
      <c r="AU86" s="74">
        <f t="shared" si="41"/>
        <v>3.1903396226415097</v>
      </c>
      <c r="AV86" s="111">
        <f t="shared" si="41"/>
        <v>2.6535135938196404</v>
      </c>
      <c r="AW86" s="42">
        <f t="shared" si="50"/>
        <v>-0.16826610716052631</v>
      </c>
    </row>
    <row r="87" spans="1:49" ht="20.100000000000001" customHeight="1">
      <c r="A87" s="88" t="s">
        <v>166</v>
      </c>
      <c r="B87" s="90"/>
      <c r="C87" s="61">
        <v>0.16</v>
      </c>
      <c r="D87" s="61">
        <v>28.84</v>
      </c>
      <c r="E87" s="61">
        <v>4.5</v>
      </c>
      <c r="F87" s="61">
        <v>22.97</v>
      </c>
      <c r="G87" s="61">
        <v>28.6</v>
      </c>
      <c r="H87" s="61">
        <v>22.7</v>
      </c>
      <c r="I87" s="61">
        <v>82.57</v>
      </c>
      <c r="J87" s="61">
        <v>118.66</v>
      </c>
      <c r="K87" s="61">
        <v>213.91</v>
      </c>
      <c r="L87" s="82">
        <v>251.74</v>
      </c>
      <c r="M87" s="42">
        <f t="shared" si="39"/>
        <v>0.17685007713524387</v>
      </c>
      <c r="O87" s="361">
        <f t="shared" si="42"/>
        <v>0</v>
      </c>
      <c r="P87" s="362">
        <f t="shared" si="43"/>
        <v>9.7903965110587008E-4</v>
      </c>
      <c r="Q87" s="362">
        <f t="shared" si="44"/>
        <v>5.0256852432902944E-3</v>
      </c>
      <c r="R87" s="363">
        <f t="shared" si="45"/>
        <v>4.7189007401892179E-3</v>
      </c>
      <c r="T87" s="97"/>
      <c r="U87" s="61">
        <v>2.5000000000000001E-2</v>
      </c>
      <c r="V87" s="61">
        <v>10.635999999999999</v>
      </c>
      <c r="W87" s="61">
        <v>2.3050000000000002</v>
      </c>
      <c r="X87" s="61">
        <v>9.8520000000000003</v>
      </c>
      <c r="Y87" s="61">
        <v>13.138</v>
      </c>
      <c r="Z87" s="61">
        <v>11.602</v>
      </c>
      <c r="AA87" s="61">
        <v>29.013000000000002</v>
      </c>
      <c r="AB87" s="61">
        <v>39.246000000000002</v>
      </c>
      <c r="AC87" s="61">
        <v>67.010999999999996</v>
      </c>
      <c r="AD87" s="38">
        <v>80.134</v>
      </c>
      <c r="AE87" s="42">
        <f t="shared" si="40"/>
        <v>0.19583351986987219</v>
      </c>
      <c r="AG87" s="361">
        <f t="shared" si="46"/>
        <v>0</v>
      </c>
      <c r="AH87" s="362">
        <f t="shared" si="47"/>
        <v>1.6453448937451347E-3</v>
      </c>
      <c r="AI87" s="362">
        <f t="shared" si="48"/>
        <v>5.9604948106399226E-3</v>
      </c>
      <c r="AJ87" s="363">
        <f t="shared" si="49"/>
        <v>5.893115415386535E-3</v>
      </c>
      <c r="AL87" s="52"/>
      <c r="AM87" s="74">
        <f t="shared" si="41"/>
        <v>1.5625</v>
      </c>
      <c r="AN87" s="74">
        <f t="shared" si="41"/>
        <v>3.6879334257975032</v>
      </c>
      <c r="AO87" s="74">
        <f t="shared" si="41"/>
        <v>5.1222222222222227</v>
      </c>
      <c r="AP87" s="74">
        <f t="shared" si="41"/>
        <v>4.2890727035263394</v>
      </c>
      <c r="AQ87" s="74">
        <f t="shared" si="41"/>
        <v>4.5937062937062931</v>
      </c>
      <c r="AR87" s="74">
        <f t="shared" si="41"/>
        <v>5.1110132158590318</v>
      </c>
      <c r="AS87" s="74">
        <f t="shared" si="41"/>
        <v>3.5137459125590413</v>
      </c>
      <c r="AT87" s="74">
        <f t="shared" si="41"/>
        <v>3.307433001854037</v>
      </c>
      <c r="AU87" s="74">
        <f t="shared" si="41"/>
        <v>3.1326726193258847</v>
      </c>
      <c r="AV87" s="111">
        <f t="shared" si="41"/>
        <v>3.1832048939381901</v>
      </c>
      <c r="AW87" s="42">
        <f t="shared" si="50"/>
        <v>1.613072310862133E-2</v>
      </c>
    </row>
    <row r="88" spans="1:49" ht="20.100000000000001" customHeight="1">
      <c r="A88" s="88" t="s">
        <v>168</v>
      </c>
      <c r="B88" s="90">
        <v>419.76000000000005</v>
      </c>
      <c r="C88" s="61">
        <v>857.02</v>
      </c>
      <c r="D88" s="61">
        <v>949.6</v>
      </c>
      <c r="E88" s="61">
        <v>570.82999999999993</v>
      </c>
      <c r="F88" s="61">
        <v>871.68000000000006</v>
      </c>
      <c r="G88" s="61">
        <v>851.28</v>
      </c>
      <c r="H88" s="61">
        <v>642.77</v>
      </c>
      <c r="I88" s="61">
        <v>336.28</v>
      </c>
      <c r="J88" s="61">
        <v>289.71000000000004</v>
      </c>
      <c r="K88" s="61">
        <v>443.3</v>
      </c>
      <c r="L88" s="82">
        <v>394.56</v>
      </c>
      <c r="M88" s="42">
        <f t="shared" si="39"/>
        <v>-0.10994811639972932</v>
      </c>
      <c r="O88" s="361">
        <f t="shared" si="42"/>
        <v>2.3936934594276493E-2</v>
      </c>
      <c r="P88" s="362">
        <f t="shared" si="43"/>
        <v>2.9141149447321851E-2</v>
      </c>
      <c r="Q88" s="362">
        <f t="shared" si="44"/>
        <v>1.0415063663926827E-2</v>
      </c>
      <c r="R88" s="363">
        <f t="shared" si="45"/>
        <v>7.3960811791890747E-3</v>
      </c>
      <c r="T88" s="97">
        <v>86.897999999999996</v>
      </c>
      <c r="U88" s="61">
        <v>147.15899999999999</v>
      </c>
      <c r="V88" s="61">
        <v>168.86099999999999</v>
      </c>
      <c r="W88" s="61">
        <v>151.77799999999999</v>
      </c>
      <c r="X88" s="61">
        <v>226.41800000000001</v>
      </c>
      <c r="Y88" s="61">
        <v>181.50799999999998</v>
      </c>
      <c r="Z88" s="61">
        <v>124.032</v>
      </c>
      <c r="AA88" s="61">
        <v>76.771000000000001</v>
      </c>
      <c r="AB88" s="61">
        <v>74.853999999999999</v>
      </c>
      <c r="AC88" s="61">
        <v>86.441999999999993</v>
      </c>
      <c r="AD88" s="38">
        <v>77.194000000000003</v>
      </c>
      <c r="AE88" s="42">
        <f t="shared" si="40"/>
        <v>-0.10698503042502477</v>
      </c>
      <c r="AG88" s="361">
        <f t="shared" si="46"/>
        <v>1.9175889989204772E-2</v>
      </c>
      <c r="AH88" s="362">
        <f t="shared" si="47"/>
        <v>2.2731257495348749E-2</v>
      </c>
      <c r="AI88" s="362">
        <f t="shared" si="48"/>
        <v>7.6888435095929953E-3</v>
      </c>
      <c r="AJ88" s="363">
        <f t="shared" si="49"/>
        <v>5.6769055753531361E-3</v>
      </c>
      <c r="AL88" s="52">
        <f t="shared" si="41"/>
        <v>2.0701829616923955</v>
      </c>
      <c r="AM88" s="74">
        <f t="shared" si="41"/>
        <v>1.7171011178268887</v>
      </c>
      <c r="AN88" s="74">
        <f t="shared" si="41"/>
        <v>1.7782329401853412</v>
      </c>
      <c r="AO88" s="74">
        <f t="shared" si="41"/>
        <v>2.6589001979573608</v>
      </c>
      <c r="AP88" s="74">
        <f t="shared" si="41"/>
        <v>2.5974899045521296</v>
      </c>
      <c r="AQ88" s="74">
        <f t="shared" si="41"/>
        <v>2.1321774269335587</v>
      </c>
      <c r="AR88" s="74">
        <f t="shared" si="41"/>
        <v>1.9296482412060301</v>
      </c>
      <c r="AS88" s="74">
        <f t="shared" si="41"/>
        <v>2.2829487331985252</v>
      </c>
      <c r="AT88" s="74">
        <f t="shared" si="41"/>
        <v>2.583756169963066</v>
      </c>
      <c r="AU88" s="74">
        <f t="shared" si="41"/>
        <v>1.9499661628693885</v>
      </c>
      <c r="AV88" s="111">
        <f t="shared" si="41"/>
        <v>1.9564578264395782</v>
      </c>
      <c r="AW88" s="42">
        <f t="shared" si="50"/>
        <v>3.329116009191248E-3</v>
      </c>
    </row>
    <row r="89" spans="1:49" ht="20.100000000000001" customHeight="1">
      <c r="A89" s="88" t="s">
        <v>173</v>
      </c>
      <c r="B89" s="90">
        <v>0.25</v>
      </c>
      <c r="C89" s="61">
        <v>20.7</v>
      </c>
      <c r="D89" s="61">
        <v>61.73</v>
      </c>
      <c r="E89" s="61">
        <v>74.09</v>
      </c>
      <c r="F89" s="61">
        <v>39.950000000000003</v>
      </c>
      <c r="G89" s="61">
        <v>31.16</v>
      </c>
      <c r="H89" s="61">
        <v>30.39</v>
      </c>
      <c r="I89" s="61">
        <v>43.86</v>
      </c>
      <c r="J89" s="61">
        <v>18.829999999999998</v>
      </c>
      <c r="K89" s="61">
        <v>15.4</v>
      </c>
      <c r="L89" s="82">
        <v>157.27000000000001</v>
      </c>
      <c r="M89" s="42">
        <f t="shared" si="39"/>
        <v>9.2123376623376618</v>
      </c>
      <c r="O89" s="361">
        <f t="shared" si="42"/>
        <v>1.4256321823349347E-5</v>
      </c>
      <c r="P89" s="362">
        <f t="shared" si="43"/>
        <v>1.0666739695265352E-3</v>
      </c>
      <c r="Q89" s="362">
        <f t="shared" si="44"/>
        <v>3.6181362604212304E-4</v>
      </c>
      <c r="R89" s="363">
        <f t="shared" si="45"/>
        <v>2.9480476658836825E-3</v>
      </c>
      <c r="T89" s="97">
        <v>2.9000000000000001E-2</v>
      </c>
      <c r="U89" s="61">
        <v>11.237</v>
      </c>
      <c r="V89" s="61">
        <v>18.513000000000002</v>
      </c>
      <c r="W89" s="61">
        <v>24.654</v>
      </c>
      <c r="X89" s="61">
        <v>19.024999999999999</v>
      </c>
      <c r="Y89" s="61">
        <v>9.8970000000000002</v>
      </c>
      <c r="Z89" s="61">
        <v>12.281000000000001</v>
      </c>
      <c r="AA89" s="61">
        <v>17.257999999999999</v>
      </c>
      <c r="AB89" s="61">
        <v>7.7460000000000004</v>
      </c>
      <c r="AC89" s="61">
        <v>5.1029999999999998</v>
      </c>
      <c r="AD89" s="38">
        <v>76.349000000000004</v>
      </c>
      <c r="AE89" s="42">
        <f t="shared" si="40"/>
        <v>13.961591220850483</v>
      </c>
      <c r="AG89" s="361">
        <f t="shared" si="46"/>
        <v>6.3994661521201689E-6</v>
      </c>
      <c r="AH89" s="362">
        <f t="shared" si="47"/>
        <v>1.2394564175213579E-3</v>
      </c>
      <c r="AI89" s="362">
        <f t="shared" si="48"/>
        <v>4.5390167313867169E-4</v>
      </c>
      <c r="AJ89" s="363">
        <f t="shared" si="49"/>
        <v>5.6147636315340126E-3</v>
      </c>
      <c r="AL89" s="52">
        <f t="shared" si="41"/>
        <v>1.1600000000000001</v>
      </c>
      <c r="AM89" s="74">
        <f t="shared" si="41"/>
        <v>5.4285024154589383</v>
      </c>
      <c r="AN89" s="74">
        <f t="shared" si="41"/>
        <v>2.9990280252713437</v>
      </c>
      <c r="AO89" s="74">
        <f t="shared" si="41"/>
        <v>3.3275745714671343</v>
      </c>
      <c r="AP89" s="74">
        <f t="shared" si="41"/>
        <v>4.7622027534418017</v>
      </c>
      <c r="AQ89" s="74">
        <f t="shared" si="41"/>
        <v>3.1761874197689344</v>
      </c>
      <c r="AR89" s="74">
        <f t="shared" si="41"/>
        <v>4.0411319512997697</v>
      </c>
      <c r="AS89" s="74">
        <f t="shared" si="41"/>
        <v>3.9347925216598267</v>
      </c>
      <c r="AT89" s="74">
        <f t="shared" si="41"/>
        <v>4.1136484333510364</v>
      </c>
      <c r="AU89" s="74">
        <f t="shared" si="41"/>
        <v>3.3136363636363635</v>
      </c>
      <c r="AV89" s="111">
        <f t="shared" si="41"/>
        <v>4.8546448782348826</v>
      </c>
      <c r="AW89" s="42">
        <f t="shared" si="50"/>
        <v>0.46505058053727599</v>
      </c>
    </row>
    <row r="90" spans="1:49" ht="20.100000000000001" customHeight="1">
      <c r="A90" s="88" t="s">
        <v>171</v>
      </c>
      <c r="B90" s="90">
        <v>333.12</v>
      </c>
      <c r="C90" s="61">
        <v>223.46</v>
      </c>
      <c r="D90" s="61">
        <v>290.87</v>
      </c>
      <c r="E90" s="61">
        <v>235.61</v>
      </c>
      <c r="F90" s="61">
        <v>360.98</v>
      </c>
      <c r="G90" s="61">
        <v>474.88</v>
      </c>
      <c r="H90" s="61">
        <v>608.19000000000005</v>
      </c>
      <c r="I90" s="61">
        <v>449.27</v>
      </c>
      <c r="J90" s="61">
        <v>554.43000000000006</v>
      </c>
      <c r="K90" s="61">
        <v>409.84</v>
      </c>
      <c r="L90" s="82">
        <v>285.92</v>
      </c>
      <c r="M90" s="42">
        <f t="shared" si="39"/>
        <v>-0.30236189732578561</v>
      </c>
      <c r="O90" s="361">
        <f t="shared" si="42"/>
        <v>1.8996263703176541E-2</v>
      </c>
      <c r="P90" s="362">
        <f t="shared" si="43"/>
        <v>1.6256166067033409E-2</v>
      </c>
      <c r="Q90" s="362">
        <f t="shared" si="44"/>
        <v>9.6289413309807604E-3</v>
      </c>
      <c r="R90" s="363">
        <f t="shared" si="45"/>
        <v>5.3596095163061137E-3</v>
      </c>
      <c r="T90" s="97">
        <v>80.777999999999992</v>
      </c>
      <c r="U90" s="61">
        <v>47.113999999999997</v>
      </c>
      <c r="V90" s="61">
        <v>57.919999999999995</v>
      </c>
      <c r="W90" s="61">
        <v>45.234000000000002</v>
      </c>
      <c r="X90" s="61">
        <v>57.168999999999997</v>
      </c>
      <c r="Y90" s="61">
        <v>58.595999999999997</v>
      </c>
      <c r="Z90" s="61">
        <v>87.145999999999987</v>
      </c>
      <c r="AA90" s="61">
        <v>67.668000000000006</v>
      </c>
      <c r="AB90" s="61">
        <v>84.464999999999989</v>
      </c>
      <c r="AC90" s="61">
        <v>84.245999999999995</v>
      </c>
      <c r="AD90" s="38">
        <v>44.939</v>
      </c>
      <c r="AE90" s="42">
        <f t="shared" si="40"/>
        <v>-0.46657408066851835</v>
      </c>
      <c r="AG90" s="361">
        <f t="shared" si="46"/>
        <v>1.7825381959860789E-2</v>
      </c>
      <c r="AH90" s="362">
        <f t="shared" si="47"/>
        <v>7.3383033485987141E-3</v>
      </c>
      <c r="AI90" s="362">
        <f t="shared" si="48"/>
        <v>7.4935136890536026E-3</v>
      </c>
      <c r="AJ90" s="363">
        <f t="shared" si="49"/>
        <v>3.3048482997486148E-3</v>
      </c>
      <c r="AL90" s="52">
        <f t="shared" si="41"/>
        <v>2.4248919308357344</v>
      </c>
      <c r="AM90" s="74">
        <f t="shared" si="41"/>
        <v>2.1083862883737581</v>
      </c>
      <c r="AN90" s="74">
        <f t="shared" si="41"/>
        <v>1.9912675765806029</v>
      </c>
      <c r="AO90" s="74">
        <f t="shared" si="41"/>
        <v>1.9198675777768346</v>
      </c>
      <c r="AP90" s="74">
        <f t="shared" si="41"/>
        <v>1.5837165493933181</v>
      </c>
      <c r="AQ90" s="74">
        <f t="shared" si="41"/>
        <v>1.2339117250673852</v>
      </c>
      <c r="AR90" s="74">
        <f t="shared" si="41"/>
        <v>1.4328745951100805</v>
      </c>
      <c r="AS90" s="74">
        <f t="shared" si="41"/>
        <v>1.5061766866249695</v>
      </c>
      <c r="AT90" s="74">
        <f t="shared" si="41"/>
        <v>1.5234565229154262</v>
      </c>
      <c r="AU90" s="74">
        <f t="shared" si="41"/>
        <v>2.0555826664064023</v>
      </c>
      <c r="AV90" s="111">
        <f t="shared" si="41"/>
        <v>1.5717333519865695</v>
      </c>
      <c r="AW90" s="42">
        <f t="shared" si="50"/>
        <v>-0.23538304847924446</v>
      </c>
    </row>
    <row r="91" spans="1:49" ht="20.100000000000001" customHeight="1">
      <c r="A91" s="88" t="s">
        <v>169</v>
      </c>
      <c r="B91" s="90">
        <v>23.87</v>
      </c>
      <c r="C91" s="61">
        <v>23.42</v>
      </c>
      <c r="D91" s="61">
        <v>28.56</v>
      </c>
      <c r="E91" s="61">
        <v>41.98</v>
      </c>
      <c r="F91" s="61">
        <v>49.02</v>
      </c>
      <c r="G91" s="61">
        <v>46.54</v>
      </c>
      <c r="H91" s="61">
        <v>48.78</v>
      </c>
      <c r="I91" s="61">
        <v>64.94</v>
      </c>
      <c r="J91" s="61">
        <v>74.09</v>
      </c>
      <c r="K91" s="61">
        <v>101.06</v>
      </c>
      <c r="L91" s="82">
        <v>32.28</v>
      </c>
      <c r="M91" s="42">
        <f t="shared" si="39"/>
        <v>-0.68058579061943403</v>
      </c>
      <c r="O91" s="361">
        <f t="shared" si="42"/>
        <v>1.3611936076933957E-3</v>
      </c>
      <c r="P91" s="362">
        <f t="shared" si="43"/>
        <v>1.5931645231631883E-3</v>
      </c>
      <c r="Q91" s="362">
        <f t="shared" si="44"/>
        <v>2.3743431849231789E-3</v>
      </c>
      <c r="R91" s="363">
        <f t="shared" si="45"/>
        <v>6.050930161806147E-4</v>
      </c>
      <c r="T91" s="97">
        <v>27.183</v>
      </c>
      <c r="U91" s="61">
        <v>28.056999999999999</v>
      </c>
      <c r="V91" s="61">
        <v>34.232999999999997</v>
      </c>
      <c r="W91" s="61">
        <v>46.311999999999998</v>
      </c>
      <c r="X91" s="61">
        <v>51.771999999999998</v>
      </c>
      <c r="Y91" s="61">
        <v>49.384</v>
      </c>
      <c r="Z91" s="61">
        <v>58.603000000000002</v>
      </c>
      <c r="AA91" s="61">
        <v>81.347999999999999</v>
      </c>
      <c r="AB91" s="61">
        <v>97.885000000000005</v>
      </c>
      <c r="AC91" s="61">
        <v>145.114</v>
      </c>
      <c r="AD91" s="38">
        <v>43.253999999999998</v>
      </c>
      <c r="AE91" s="42">
        <f t="shared" si="40"/>
        <v>-0.70193089570958012</v>
      </c>
      <c r="AG91" s="361">
        <f t="shared" si="46"/>
        <v>5.9985064970028458E-3</v>
      </c>
      <c r="AH91" s="362">
        <f t="shared" si="47"/>
        <v>6.1846332952283254E-3</v>
      </c>
      <c r="AI91" s="362">
        <f t="shared" si="48"/>
        <v>1.2907600900616345E-2</v>
      </c>
      <c r="AJ91" s="363">
        <f t="shared" si="49"/>
        <v>3.1809321159199486E-3</v>
      </c>
      <c r="AL91" s="52">
        <f t="shared" si="41"/>
        <v>11.387934645999163</v>
      </c>
      <c r="AM91" s="74">
        <f t="shared" si="41"/>
        <v>11.9799316823228</v>
      </c>
      <c r="AN91" s="74">
        <f t="shared" si="41"/>
        <v>11.986344537815125</v>
      </c>
      <c r="AO91" s="74">
        <f t="shared" si="41"/>
        <v>11.031919961886613</v>
      </c>
      <c r="AP91" s="74">
        <f t="shared" si="41"/>
        <v>10.56140350877193</v>
      </c>
      <c r="AQ91" s="74">
        <f t="shared" si="41"/>
        <v>10.611087236785561</v>
      </c>
      <c r="AR91" s="74">
        <f t="shared" si="41"/>
        <v>12.013735137351373</v>
      </c>
      <c r="AS91" s="74">
        <f t="shared" si="41"/>
        <v>12.526639975361872</v>
      </c>
      <c r="AT91" s="74">
        <f t="shared" si="41"/>
        <v>13.211634498582805</v>
      </c>
      <c r="AU91" s="74">
        <f t="shared" si="41"/>
        <v>14.359192558875915</v>
      </c>
      <c r="AV91" s="111">
        <f t="shared" si="41"/>
        <v>13.399628252788103</v>
      </c>
      <c r="AW91" s="42">
        <f t="shared" si="50"/>
        <v>-6.6825784399323448E-2</v>
      </c>
    </row>
    <row r="92" spans="1:49" ht="20.100000000000001" customHeight="1">
      <c r="A92" s="88" t="s">
        <v>196</v>
      </c>
      <c r="B92" s="90"/>
      <c r="C92" s="61"/>
      <c r="D92" s="61"/>
      <c r="E92" s="61"/>
      <c r="F92" s="61"/>
      <c r="G92" s="61"/>
      <c r="H92" s="61"/>
      <c r="I92" s="61"/>
      <c r="J92" s="61">
        <v>101.42</v>
      </c>
      <c r="K92" s="61">
        <v>222.38</v>
      </c>
      <c r="L92" s="82">
        <v>257.94</v>
      </c>
      <c r="M92" s="42">
        <f t="shared" si="39"/>
        <v>0.15990646640884973</v>
      </c>
      <c r="O92" s="361">
        <f t="shared" si="42"/>
        <v>0</v>
      </c>
      <c r="P92" s="362">
        <f t="shared" si="43"/>
        <v>0</v>
      </c>
      <c r="Q92" s="362">
        <f t="shared" si="44"/>
        <v>5.2246827376134621E-3</v>
      </c>
      <c r="R92" s="363">
        <f t="shared" si="45"/>
        <v>4.8351205884023469E-3</v>
      </c>
      <c r="T92" s="97"/>
      <c r="U92" s="61"/>
      <c r="V92" s="61"/>
      <c r="W92" s="61"/>
      <c r="X92" s="61"/>
      <c r="Y92" s="61"/>
      <c r="Z92" s="61"/>
      <c r="AA92" s="61"/>
      <c r="AB92" s="61">
        <v>16.355</v>
      </c>
      <c r="AC92" s="61">
        <v>33.244</v>
      </c>
      <c r="AD92" s="38">
        <v>35.325000000000003</v>
      </c>
      <c r="AE92" s="42">
        <f t="shared" si="40"/>
        <v>6.2597762002165894E-2</v>
      </c>
      <c r="AG92" s="361">
        <f t="shared" si="46"/>
        <v>0</v>
      </c>
      <c r="AH92" s="362">
        <f t="shared" si="47"/>
        <v>0</v>
      </c>
      <c r="AI92" s="362">
        <f t="shared" si="48"/>
        <v>2.9569875018267688E-3</v>
      </c>
      <c r="AJ92" s="363">
        <f t="shared" si="49"/>
        <v>2.5978274146870161E-3</v>
      </c>
      <c r="AL92" s="52"/>
      <c r="AM92" s="74"/>
      <c r="AN92" s="74"/>
      <c r="AO92" s="74"/>
      <c r="AP92" s="74"/>
      <c r="AQ92" s="74"/>
      <c r="AR92" s="74"/>
      <c r="AS92" s="74"/>
      <c r="AT92" s="74">
        <f t="shared" si="41"/>
        <v>1.6126010648787223</v>
      </c>
      <c r="AU92" s="74">
        <f t="shared" si="41"/>
        <v>1.4949186077884702</v>
      </c>
      <c r="AV92" s="111">
        <f t="shared" si="41"/>
        <v>1.3695045359385905</v>
      </c>
      <c r="AW92" s="42">
        <f t="shared" si="50"/>
        <v>-8.3893578684804043E-2</v>
      </c>
    </row>
    <row r="93" spans="1:49" ht="20.100000000000001" customHeight="1">
      <c r="A93" s="88" t="s">
        <v>155</v>
      </c>
      <c r="B93" s="90">
        <v>111.38</v>
      </c>
      <c r="C93" s="61">
        <v>58.72</v>
      </c>
      <c r="D93" s="61">
        <v>42.57</v>
      </c>
      <c r="E93" s="61">
        <v>60.199999999999996</v>
      </c>
      <c r="F93" s="61">
        <v>56.38</v>
      </c>
      <c r="G93" s="61">
        <v>45.87</v>
      </c>
      <c r="H93" s="61">
        <v>129.25</v>
      </c>
      <c r="I93" s="61">
        <v>153.22</v>
      </c>
      <c r="J93" s="61">
        <v>59.32</v>
      </c>
      <c r="K93" s="61">
        <v>92.24</v>
      </c>
      <c r="L93" s="82">
        <v>99.69</v>
      </c>
      <c r="M93" s="42">
        <f t="shared" si="39"/>
        <v>8.0767562879444962E-2</v>
      </c>
      <c r="O93" s="361">
        <f t="shared" si="42"/>
        <v>6.3514764987386008E-3</v>
      </c>
      <c r="P93" s="362">
        <f t="shared" si="43"/>
        <v>1.5702289788890298E-3</v>
      </c>
      <c r="Q93" s="362">
        <f t="shared" si="44"/>
        <v>2.1671226536445084E-3</v>
      </c>
      <c r="R93" s="363">
        <f t="shared" si="45"/>
        <v>1.8687026884462662E-3</v>
      </c>
      <c r="T93" s="97">
        <v>28.41</v>
      </c>
      <c r="U93" s="61">
        <v>17.565000000000001</v>
      </c>
      <c r="V93" s="61">
        <v>18.596</v>
      </c>
      <c r="W93" s="61">
        <v>21.728000000000002</v>
      </c>
      <c r="X93" s="61">
        <v>20.256</v>
      </c>
      <c r="Y93" s="61">
        <v>18.082000000000001</v>
      </c>
      <c r="Z93" s="61">
        <v>48.738999999999997</v>
      </c>
      <c r="AA93" s="61">
        <v>41.021999999999998</v>
      </c>
      <c r="AB93" s="61">
        <v>28.914999999999999</v>
      </c>
      <c r="AC93" s="61">
        <v>25.516999999999999</v>
      </c>
      <c r="AD93" s="38">
        <v>33.834000000000003</v>
      </c>
      <c r="AE93" s="42">
        <f t="shared" si="40"/>
        <v>0.32593956969863241</v>
      </c>
      <c r="AG93" s="361">
        <f t="shared" si="46"/>
        <v>6.2692701166115168E-3</v>
      </c>
      <c r="AH93" s="362">
        <f t="shared" si="47"/>
        <v>2.2645095424493476E-3</v>
      </c>
      <c r="AI93" s="362">
        <f t="shared" si="48"/>
        <v>2.2696862617047784E-3</v>
      </c>
      <c r="AJ93" s="363">
        <f t="shared" si="49"/>
        <v>2.4881781386700782E-3</v>
      </c>
      <c r="AL93" s="52">
        <f t="shared" si="41"/>
        <v>2.5507272400790089</v>
      </c>
      <c r="AM93" s="74">
        <f t="shared" si="41"/>
        <v>2.991314713896458</v>
      </c>
      <c r="AN93" s="74">
        <f t="shared" si="41"/>
        <v>4.3683345078693918</v>
      </c>
      <c r="AO93" s="74">
        <f t="shared" si="41"/>
        <v>3.6093023255813961</v>
      </c>
      <c r="AP93" s="74">
        <f t="shared" si="41"/>
        <v>3.5927633912735013</v>
      </c>
      <c r="AQ93" s="74">
        <f t="shared" si="41"/>
        <v>3.9420100283409636</v>
      </c>
      <c r="AR93" s="74">
        <f t="shared" si="41"/>
        <v>3.770909090909091</v>
      </c>
      <c r="AS93" s="74">
        <f t="shared" si="41"/>
        <v>2.67732671974938</v>
      </c>
      <c r="AT93" s="74">
        <f t="shared" si="41"/>
        <v>4.8744099797707348</v>
      </c>
      <c r="AU93" s="74">
        <f t="shared" si="41"/>
        <v>2.7663703382480485</v>
      </c>
      <c r="AV93" s="111">
        <f t="shared" si="41"/>
        <v>3.3939211555823059</v>
      </c>
      <c r="AW93" s="42">
        <f t="shared" si="50"/>
        <v>0.22684989376067682</v>
      </c>
    </row>
    <row r="94" spans="1:49" ht="20.100000000000001" customHeight="1">
      <c r="A94" s="88" t="s">
        <v>153</v>
      </c>
      <c r="B94" s="90">
        <v>228.15</v>
      </c>
      <c r="C94" s="61">
        <v>94.73</v>
      </c>
      <c r="D94" s="61">
        <v>106.3</v>
      </c>
      <c r="E94" s="61">
        <v>77.7</v>
      </c>
      <c r="F94" s="61">
        <v>45.309999999999995</v>
      </c>
      <c r="G94" s="61">
        <v>166.11</v>
      </c>
      <c r="H94" s="61">
        <v>209.17</v>
      </c>
      <c r="I94" s="61">
        <v>112.04</v>
      </c>
      <c r="J94" s="61">
        <v>104.84</v>
      </c>
      <c r="K94" s="61">
        <v>409.92</v>
      </c>
      <c r="L94" s="82">
        <v>179.35</v>
      </c>
      <c r="M94" s="42">
        <f t="shared" si="39"/>
        <v>-0.56247560499609683</v>
      </c>
      <c r="O94" s="361">
        <f t="shared" si="42"/>
        <v>1.3010319295988615E-2</v>
      </c>
      <c r="P94" s="362">
        <f t="shared" si="43"/>
        <v>5.686303372209653E-3</v>
      </c>
      <c r="Q94" s="362">
        <f t="shared" si="44"/>
        <v>9.6308208822848754E-3</v>
      </c>
      <c r="R94" s="363">
        <f t="shared" si="45"/>
        <v>3.3619402866168907E-3</v>
      </c>
      <c r="T94" s="97">
        <v>22.795999999999999</v>
      </c>
      <c r="U94" s="61">
        <v>14.272</v>
      </c>
      <c r="V94" s="61">
        <v>16.184999999999999</v>
      </c>
      <c r="W94" s="61">
        <v>15.583</v>
      </c>
      <c r="X94" s="61">
        <v>10.036999999999999</v>
      </c>
      <c r="Y94" s="61">
        <v>33.11</v>
      </c>
      <c r="Z94" s="61">
        <v>38.411999999999999</v>
      </c>
      <c r="AA94" s="61">
        <v>21.815999999999999</v>
      </c>
      <c r="AB94" s="61">
        <v>30.57</v>
      </c>
      <c r="AC94" s="61">
        <v>69.009</v>
      </c>
      <c r="AD94" s="38">
        <v>31.097000000000001</v>
      </c>
      <c r="AE94" s="42">
        <f t="shared" si="40"/>
        <v>-0.54937761741222157</v>
      </c>
      <c r="AG94" s="361">
        <f t="shared" si="46"/>
        <v>5.0304217380597021E-3</v>
      </c>
      <c r="AH94" s="362">
        <f t="shared" si="47"/>
        <v>4.1465496599102916E-3</v>
      </c>
      <c r="AI94" s="362">
        <f t="shared" si="48"/>
        <v>6.1382129260487157E-3</v>
      </c>
      <c r="AJ94" s="363">
        <f t="shared" si="49"/>
        <v>2.2868970733056515E-3</v>
      </c>
      <c r="AL94" s="52">
        <f t="shared" si="41"/>
        <v>0.99916721455182989</v>
      </c>
      <c r="AM94" s="74">
        <f t="shared" si="41"/>
        <v>1.5065976987226857</v>
      </c>
      <c r="AN94" s="74">
        <f t="shared" si="41"/>
        <v>1.5225776105362181</v>
      </c>
      <c r="AO94" s="74">
        <f t="shared" si="41"/>
        <v>2.0055341055341054</v>
      </c>
      <c r="AP94" s="74">
        <f t="shared" si="41"/>
        <v>2.2151842860295741</v>
      </c>
      <c r="AQ94" s="74">
        <f t="shared" si="41"/>
        <v>1.9932574799831435</v>
      </c>
      <c r="AR94" s="74">
        <f t="shared" si="41"/>
        <v>1.8364010135296649</v>
      </c>
      <c r="AS94" s="74">
        <f t="shared" si="41"/>
        <v>1.9471617279543019</v>
      </c>
      <c r="AT94" s="74">
        <f t="shared" si="41"/>
        <v>2.9158718046547119</v>
      </c>
      <c r="AU94" s="74">
        <f t="shared" si="41"/>
        <v>1.6834748243559718</v>
      </c>
      <c r="AV94" s="111">
        <f t="shared" si="41"/>
        <v>1.7338723166991918</v>
      </c>
      <c r="AW94" s="42">
        <f t="shared" si="50"/>
        <v>2.9936588070154244E-2</v>
      </c>
    </row>
    <row r="95" spans="1:49" ht="20.100000000000001" customHeight="1">
      <c r="A95" s="88" t="s">
        <v>178</v>
      </c>
      <c r="B95" s="90">
        <v>58.45</v>
      </c>
      <c r="C95" s="61">
        <v>91.74</v>
      </c>
      <c r="D95" s="61">
        <v>150.75</v>
      </c>
      <c r="E95" s="61">
        <v>121.08</v>
      </c>
      <c r="F95" s="61">
        <v>231.41</v>
      </c>
      <c r="G95" s="61">
        <v>147.21</v>
      </c>
      <c r="H95" s="61">
        <v>59.98</v>
      </c>
      <c r="I95" s="61">
        <v>98.12</v>
      </c>
      <c r="J95" s="61">
        <v>41.67</v>
      </c>
      <c r="K95" s="61">
        <v>82.1</v>
      </c>
      <c r="L95" s="82">
        <v>47.01</v>
      </c>
      <c r="M95" s="42">
        <f t="shared" si="39"/>
        <v>-0.42740560292326429</v>
      </c>
      <c r="O95" s="361">
        <f t="shared" si="42"/>
        <v>3.3331280422990777E-3</v>
      </c>
      <c r="P95" s="362">
        <f t="shared" si="43"/>
        <v>5.039315630744585E-3</v>
      </c>
      <c r="Q95" s="362">
        <f t="shared" si="44"/>
        <v>1.9288895258479416E-3</v>
      </c>
      <c r="R95" s="363">
        <f t="shared" si="45"/>
        <v>8.8120888137083935E-4</v>
      </c>
      <c r="T95" s="97">
        <v>15.602</v>
      </c>
      <c r="U95" s="61">
        <v>28.181999999999999</v>
      </c>
      <c r="V95" s="61">
        <v>46.473999999999997</v>
      </c>
      <c r="W95" s="61">
        <v>33.603000000000002</v>
      </c>
      <c r="X95" s="61">
        <v>51.865000000000002</v>
      </c>
      <c r="Y95" s="61">
        <v>52.051000000000002</v>
      </c>
      <c r="Z95" s="61">
        <v>30.242999999999999</v>
      </c>
      <c r="AA95" s="61">
        <v>28.997</v>
      </c>
      <c r="AB95" s="61">
        <v>13.476000000000001</v>
      </c>
      <c r="AC95" s="61">
        <v>33.741</v>
      </c>
      <c r="AD95" s="38">
        <v>24.283999999999999</v>
      </c>
      <c r="AE95" s="42">
        <f t="shared" si="40"/>
        <v>-0.28028214931389112</v>
      </c>
      <c r="AG95" s="361">
        <f t="shared" si="46"/>
        <v>3.4429127898406506E-3</v>
      </c>
      <c r="AH95" s="362">
        <f t="shared" si="47"/>
        <v>6.5186365553606337E-3</v>
      </c>
      <c r="AI95" s="362">
        <f t="shared" si="48"/>
        <v>3.0011946606646918E-3</v>
      </c>
      <c r="AJ95" s="363">
        <f t="shared" si="49"/>
        <v>1.7858638623711111E-3</v>
      </c>
      <c r="AL95" s="52">
        <f t="shared" si="41"/>
        <v>2.6692899914456802</v>
      </c>
      <c r="AM95" s="74">
        <f t="shared" si="41"/>
        <v>3.0719424460431655</v>
      </c>
      <c r="AN95" s="74">
        <f t="shared" ref="AN95:AV100" si="51">(V95/D95)*10</f>
        <v>3.0828524046434493</v>
      </c>
      <c r="AO95" s="74">
        <f t="shared" si="51"/>
        <v>2.7752725470763133</v>
      </c>
      <c r="AP95" s="74">
        <f t="shared" si="51"/>
        <v>2.2412601011192255</v>
      </c>
      <c r="AQ95" s="74">
        <f t="shared" si="51"/>
        <v>3.5358331635079137</v>
      </c>
      <c r="AR95" s="74">
        <f t="shared" si="51"/>
        <v>5.0421807269089687</v>
      </c>
      <c r="AS95" s="74">
        <f t="shared" si="51"/>
        <v>2.955258866693844</v>
      </c>
      <c r="AT95" s="74">
        <f t="shared" si="51"/>
        <v>3.2339812814974804</v>
      </c>
      <c r="AU95" s="74">
        <f t="shared" si="51"/>
        <v>4.1097442143727161</v>
      </c>
      <c r="AV95" s="111">
        <f t="shared" si="51"/>
        <v>5.1657094235269092</v>
      </c>
      <c r="AW95" s="42">
        <f t="shared" si="50"/>
        <v>0.25694183240437229</v>
      </c>
    </row>
    <row r="96" spans="1:49" ht="20.100000000000001" customHeight="1">
      <c r="A96" s="88" t="s">
        <v>175</v>
      </c>
      <c r="B96" s="90">
        <v>45</v>
      </c>
      <c r="C96" s="61">
        <v>23.05</v>
      </c>
      <c r="D96" s="61">
        <v>32.700000000000003</v>
      </c>
      <c r="E96" s="61">
        <v>18.690000000000001</v>
      </c>
      <c r="F96" s="61">
        <v>44.24</v>
      </c>
      <c r="G96" s="61">
        <v>53.91</v>
      </c>
      <c r="H96" s="61">
        <v>43.83</v>
      </c>
      <c r="I96" s="61">
        <v>175.79</v>
      </c>
      <c r="J96" s="61">
        <v>99.03</v>
      </c>
      <c r="K96" s="61">
        <v>150.09</v>
      </c>
      <c r="L96" s="82">
        <v>76.34</v>
      </c>
      <c r="M96" s="42">
        <f t="shared" si="39"/>
        <v>-0.49137184356053032</v>
      </c>
      <c r="O96" s="361">
        <f t="shared" si="42"/>
        <v>2.5661379282028826E-3</v>
      </c>
      <c r="P96" s="362">
        <f t="shared" si="43"/>
        <v>1.8454555101789316E-3</v>
      </c>
      <c r="Q96" s="362">
        <f t="shared" si="44"/>
        <v>3.5262731904326136E-3</v>
      </c>
      <c r="R96" s="363">
        <f t="shared" si="45"/>
        <v>1.4310037439661748E-3</v>
      </c>
      <c r="T96" s="97">
        <v>17.908000000000001</v>
      </c>
      <c r="U96" s="61">
        <v>7.2110000000000003</v>
      </c>
      <c r="V96" s="61">
        <v>6.3029999999999999</v>
      </c>
      <c r="W96" s="61">
        <v>6.3179999999999996</v>
      </c>
      <c r="X96" s="61">
        <v>21.417999999999999</v>
      </c>
      <c r="Y96" s="61">
        <v>24.446000000000002</v>
      </c>
      <c r="Z96" s="61">
        <v>12.787000000000001</v>
      </c>
      <c r="AA96" s="61">
        <v>54.051000000000002</v>
      </c>
      <c r="AB96" s="61">
        <v>29.545999999999999</v>
      </c>
      <c r="AC96" s="61">
        <v>55.554000000000002</v>
      </c>
      <c r="AD96" s="38">
        <v>22.513999999999999</v>
      </c>
      <c r="AE96" s="42">
        <f t="shared" si="40"/>
        <v>-0.59473665262627362</v>
      </c>
      <c r="AG96" s="361">
        <f t="shared" si="46"/>
        <v>3.9517806845575168E-3</v>
      </c>
      <c r="AH96" s="362">
        <f t="shared" si="47"/>
        <v>3.0615086978606765E-3</v>
      </c>
      <c r="AI96" s="362">
        <f t="shared" si="48"/>
        <v>4.9414175092192371E-3</v>
      </c>
      <c r="AJ96" s="363">
        <f t="shared" si="49"/>
        <v>1.6556967137795748E-3</v>
      </c>
      <c r="AL96" s="52">
        <f t="shared" ref="AL96:AM100" si="52">(T96/B96)*10</f>
        <v>3.9795555555555557</v>
      </c>
      <c r="AM96" s="74">
        <f t="shared" si="52"/>
        <v>3.1284164859002166</v>
      </c>
      <c r="AN96" s="74">
        <f t="shared" si="51"/>
        <v>1.9275229357798163</v>
      </c>
      <c r="AO96" s="74">
        <f t="shared" si="51"/>
        <v>3.3804173354735152</v>
      </c>
      <c r="AP96" s="74">
        <f t="shared" si="51"/>
        <v>4.8413200723327305</v>
      </c>
      <c r="AQ96" s="74">
        <f t="shared" si="51"/>
        <v>4.5345946948618074</v>
      </c>
      <c r="AR96" s="74">
        <f t="shared" si="51"/>
        <v>2.9174081679215154</v>
      </c>
      <c r="AS96" s="74">
        <f t="shared" si="51"/>
        <v>3.0747482791967689</v>
      </c>
      <c r="AT96" s="74">
        <f t="shared" si="51"/>
        <v>2.9835403413107136</v>
      </c>
      <c r="AU96" s="74">
        <f t="shared" si="51"/>
        <v>3.7013791724965022</v>
      </c>
      <c r="AV96" s="111">
        <f t="shared" si="51"/>
        <v>2.9491747445637935</v>
      </c>
      <c r="AW96" s="42">
        <f t="shared" si="50"/>
        <v>-0.20322274289595754</v>
      </c>
    </row>
    <row r="97" spans="1:49" ht="20.100000000000001" customHeight="1">
      <c r="A97" s="88" t="s">
        <v>199</v>
      </c>
      <c r="B97" s="90">
        <v>87.21</v>
      </c>
      <c r="C97" s="61">
        <v>215.57999999999998</v>
      </c>
      <c r="D97" s="61">
        <v>190.65</v>
      </c>
      <c r="E97" s="61">
        <v>135.9</v>
      </c>
      <c r="F97" s="61">
        <v>199.75</v>
      </c>
      <c r="G97" s="61">
        <v>194.24</v>
      </c>
      <c r="H97" s="61">
        <v>261.44</v>
      </c>
      <c r="I97" s="61">
        <v>219.45</v>
      </c>
      <c r="J97" s="61">
        <v>194.6</v>
      </c>
      <c r="K97" s="61">
        <v>233.32</v>
      </c>
      <c r="L97" s="82">
        <v>138.34</v>
      </c>
      <c r="M97" s="42">
        <f t="shared" si="39"/>
        <v>-0.40708040459454825</v>
      </c>
      <c r="O97" s="361">
        <f t="shared" si="42"/>
        <v>4.9731753048571862E-3</v>
      </c>
      <c r="P97" s="362">
        <f t="shared" si="43"/>
        <v>6.6492539101679782E-3</v>
      </c>
      <c r="Q97" s="362">
        <f t="shared" si="44"/>
        <v>5.4817113784511786E-3</v>
      </c>
      <c r="R97" s="363">
        <f t="shared" si="45"/>
        <v>2.5932022260974669E-3</v>
      </c>
      <c r="T97" s="97">
        <v>18.114000000000001</v>
      </c>
      <c r="U97" s="61">
        <v>36.112000000000002</v>
      </c>
      <c r="V97" s="61">
        <v>33.162999999999997</v>
      </c>
      <c r="W97" s="61">
        <v>21.6</v>
      </c>
      <c r="X97" s="61">
        <v>26.820999999999998</v>
      </c>
      <c r="Y97" s="61">
        <v>27.856999999999999</v>
      </c>
      <c r="Z97" s="61">
        <v>42.49</v>
      </c>
      <c r="AA97" s="61">
        <v>30.181000000000001</v>
      </c>
      <c r="AB97" s="61">
        <v>26.597999999999999</v>
      </c>
      <c r="AC97" s="61">
        <v>36.326000000000001</v>
      </c>
      <c r="AD97" s="38">
        <v>22.138000000000002</v>
      </c>
      <c r="AE97" s="42">
        <f t="shared" si="40"/>
        <v>-0.39057424434289484</v>
      </c>
      <c r="AG97" s="361">
        <f t="shared" si="46"/>
        <v>3.9972389613622322E-3</v>
      </c>
      <c r="AH97" s="362">
        <f t="shared" si="47"/>
        <v>3.4886872206620657E-3</v>
      </c>
      <c r="AI97" s="362">
        <f t="shared" si="48"/>
        <v>3.2311252554253159E-3</v>
      </c>
      <c r="AJ97" s="363">
        <f t="shared" si="49"/>
        <v>1.628045387299113E-3</v>
      </c>
      <c r="AL97" s="52">
        <f t="shared" si="52"/>
        <v>2.0770553835569316</v>
      </c>
      <c r="AM97" s="74">
        <f t="shared" si="52"/>
        <v>1.6751090082567957</v>
      </c>
      <c r="AN97" s="74">
        <f t="shared" si="51"/>
        <v>1.7394702334120113</v>
      </c>
      <c r="AO97" s="74">
        <f t="shared" si="51"/>
        <v>1.5894039735099339</v>
      </c>
      <c r="AP97" s="74">
        <f t="shared" si="51"/>
        <v>1.3427284105131412</v>
      </c>
      <c r="AQ97" s="74">
        <f t="shared" si="51"/>
        <v>1.4341536243822075</v>
      </c>
      <c r="AR97" s="74">
        <f t="shared" si="51"/>
        <v>1.6252294981640147</v>
      </c>
      <c r="AS97" s="74">
        <f t="shared" si="51"/>
        <v>1.375301891091365</v>
      </c>
      <c r="AT97" s="74">
        <f t="shared" si="51"/>
        <v>1.3668036998972251</v>
      </c>
      <c r="AU97" s="74">
        <f t="shared" si="51"/>
        <v>1.5569175381450371</v>
      </c>
      <c r="AV97" s="111">
        <f t="shared" si="51"/>
        <v>1.6002602284227265</v>
      </c>
      <c r="AW97" s="42">
        <f t="shared" si="50"/>
        <v>2.7838783503800306E-2</v>
      </c>
    </row>
    <row r="98" spans="1:49" ht="20.100000000000001" customHeight="1">
      <c r="A98" s="88" t="s">
        <v>167</v>
      </c>
      <c r="B98" s="90">
        <v>118.1</v>
      </c>
      <c r="C98" s="61">
        <v>122.18</v>
      </c>
      <c r="D98" s="61">
        <v>91.17</v>
      </c>
      <c r="E98" s="61">
        <v>226.61</v>
      </c>
      <c r="F98" s="61">
        <v>277.48</v>
      </c>
      <c r="G98" s="61">
        <v>251.86</v>
      </c>
      <c r="H98" s="61">
        <v>235.43</v>
      </c>
      <c r="I98" s="61">
        <v>247.39999999999998</v>
      </c>
      <c r="J98" s="61">
        <v>222.74</v>
      </c>
      <c r="K98" s="61">
        <v>239.66000000000003</v>
      </c>
      <c r="L98" s="82">
        <v>114.75</v>
      </c>
      <c r="M98" s="42">
        <f t="shared" si="39"/>
        <v>-0.52119669531836776</v>
      </c>
      <c r="O98" s="361">
        <f t="shared" si="42"/>
        <v>6.7346864293502317E-3</v>
      </c>
      <c r="P98" s="362">
        <f t="shared" si="43"/>
        <v>8.6217107177456089E-3</v>
      </c>
      <c r="Q98" s="362">
        <f t="shared" si="44"/>
        <v>5.6306658193022866E-3</v>
      </c>
      <c r="R98" s="363">
        <f t="shared" si="45"/>
        <v>2.1510044487833189E-3</v>
      </c>
      <c r="T98" s="97">
        <v>26.416</v>
      </c>
      <c r="U98" s="61">
        <v>30.567</v>
      </c>
      <c r="V98" s="61">
        <v>16.532</v>
      </c>
      <c r="W98" s="61">
        <v>46.036000000000001</v>
      </c>
      <c r="X98" s="61">
        <v>43.744999999999997</v>
      </c>
      <c r="Y98" s="61">
        <v>49.231999999999999</v>
      </c>
      <c r="Z98" s="61">
        <v>31.795999999999999</v>
      </c>
      <c r="AA98" s="61">
        <v>49.225999999999999</v>
      </c>
      <c r="AB98" s="61">
        <v>41.978999999999999</v>
      </c>
      <c r="AC98" s="61">
        <v>46.991</v>
      </c>
      <c r="AD98" s="38">
        <v>17.481999999999999</v>
      </c>
      <c r="AE98" s="42">
        <f t="shared" si="40"/>
        <v>-0.6279713136558065</v>
      </c>
      <c r="AG98" s="361">
        <f t="shared" si="46"/>
        <v>5.8292516508415991E-3</v>
      </c>
      <c r="AH98" s="362">
        <f t="shared" si="47"/>
        <v>6.1655974888765773E-3</v>
      </c>
      <c r="AI98" s="362">
        <f t="shared" si="48"/>
        <v>4.1797557363235979E-3</v>
      </c>
      <c r="AJ98" s="363">
        <f t="shared" si="49"/>
        <v>1.2856395998176479E-3</v>
      </c>
      <c r="AL98" s="52">
        <f t="shared" si="52"/>
        <v>2.2367485182049114</v>
      </c>
      <c r="AM98" s="74">
        <f t="shared" si="52"/>
        <v>2.5018006220330657</v>
      </c>
      <c r="AN98" s="74">
        <f t="shared" si="51"/>
        <v>1.8133157837007787</v>
      </c>
      <c r="AO98" s="74">
        <f t="shared" si="51"/>
        <v>2.0315078769692421</v>
      </c>
      <c r="AP98" s="74">
        <f t="shared" si="51"/>
        <v>1.5765100187400891</v>
      </c>
      <c r="AQ98" s="74">
        <f t="shared" si="51"/>
        <v>1.9547367585166362</v>
      </c>
      <c r="AR98" s="74">
        <f t="shared" si="51"/>
        <v>1.3505500573418849</v>
      </c>
      <c r="AS98" s="74">
        <f t="shared" si="51"/>
        <v>1.9897332255456752</v>
      </c>
      <c r="AT98" s="74">
        <f t="shared" si="51"/>
        <v>1.8846637335009429</v>
      </c>
      <c r="AU98" s="74">
        <f t="shared" si="51"/>
        <v>1.9607360427271967</v>
      </c>
      <c r="AV98" s="111">
        <f t="shared" si="51"/>
        <v>1.5234858387799564</v>
      </c>
      <c r="AW98" s="42">
        <f t="shared" si="50"/>
        <v>-0.22300309394989601</v>
      </c>
    </row>
    <row r="99" spans="1:49" ht="20.100000000000001" customHeight="1" thickBot="1">
      <c r="A99" s="48" t="s">
        <v>33</v>
      </c>
      <c r="B99" s="91">
        <f t="shared" ref="B99:J99" si="53">B100-SUM(B72:B98)</f>
        <v>298.31999999999971</v>
      </c>
      <c r="C99" s="67">
        <f t="shared" si="53"/>
        <v>560.94999999999345</v>
      </c>
      <c r="D99" s="67">
        <f t="shared" si="53"/>
        <v>399.37000000000626</v>
      </c>
      <c r="E99" s="67">
        <f t="shared" si="53"/>
        <v>582.65999999999258</v>
      </c>
      <c r="F99" s="67">
        <f t="shared" si="53"/>
        <v>708.7100000000064</v>
      </c>
      <c r="G99" s="67">
        <f t="shared" si="53"/>
        <v>637.50999999999112</v>
      </c>
      <c r="H99" s="67">
        <f t="shared" si="53"/>
        <v>704.43999999999869</v>
      </c>
      <c r="I99" s="67">
        <f t="shared" si="53"/>
        <v>616.0199999999968</v>
      </c>
      <c r="J99" s="67">
        <f t="shared" si="53"/>
        <v>897.94999999998981</v>
      </c>
      <c r="K99" s="67">
        <f t="shared" ref="K99:L99" si="54">K100-SUM(K72:K98)</f>
        <v>775.83000000000902</v>
      </c>
      <c r="L99" s="107">
        <f t="shared" si="54"/>
        <v>768.31000000000495</v>
      </c>
      <c r="M99" s="42">
        <f t="shared" si="39"/>
        <v>-9.6928450820463075E-3</v>
      </c>
      <c r="O99" s="361">
        <f t="shared" si="42"/>
        <v>1.7011783705366292E-2</v>
      </c>
      <c r="P99" s="370">
        <f t="shared" si="43"/>
        <v>2.1823341537639665E-2</v>
      </c>
      <c r="Q99" s="370">
        <f t="shared" si="44"/>
        <v>1.8227653603393738E-2</v>
      </c>
      <c r="R99" s="363">
        <f t="shared" si="45"/>
        <v>1.4402076061391916E-2</v>
      </c>
      <c r="T99" s="97">
        <f t="shared" ref="T99:AD99" si="55">T100-SUM(T72:T98)</f>
        <v>82.757999999997992</v>
      </c>
      <c r="U99" s="61">
        <f t="shared" si="55"/>
        <v>115.84600000000501</v>
      </c>
      <c r="V99" s="61">
        <f t="shared" si="55"/>
        <v>99.905000000000655</v>
      </c>
      <c r="W99" s="61">
        <f t="shared" si="55"/>
        <v>238.83700000000135</v>
      </c>
      <c r="X99" s="61">
        <f t="shared" si="55"/>
        <v>209.76500000000124</v>
      </c>
      <c r="Y99" s="61">
        <f t="shared" si="55"/>
        <v>184.91300000000047</v>
      </c>
      <c r="Z99" s="61">
        <f t="shared" si="55"/>
        <v>209.50099999999929</v>
      </c>
      <c r="AA99" s="61">
        <f t="shared" si="55"/>
        <v>255.01700000000164</v>
      </c>
      <c r="AB99" s="61">
        <f t="shared" si="55"/>
        <v>282.03299999999581</v>
      </c>
      <c r="AC99" s="61">
        <f t="shared" si="55"/>
        <v>239.68100000000595</v>
      </c>
      <c r="AD99" s="38">
        <f t="shared" si="55"/>
        <v>193.82700000000114</v>
      </c>
      <c r="AE99" s="42">
        <f t="shared" si="40"/>
        <v>-0.19131261969035376</v>
      </c>
      <c r="AG99" s="361">
        <f t="shared" si="46"/>
        <v>1.8262311028177519E-2</v>
      </c>
      <c r="AH99" s="370">
        <f t="shared" si="47"/>
        <v>2.3157684604741578E-2</v>
      </c>
      <c r="AI99" s="370">
        <f t="shared" si="48"/>
        <v>2.131914695660448E-2</v>
      </c>
      <c r="AJ99" s="363">
        <f t="shared" si="49"/>
        <v>1.4254185259916298E-2</v>
      </c>
      <c r="AL99" s="112">
        <f t="shared" si="52"/>
        <v>2.7741351568784549</v>
      </c>
      <c r="AM99" s="76">
        <f t="shared" si="52"/>
        <v>2.0651751493004076</v>
      </c>
      <c r="AN99" s="76">
        <f t="shared" si="51"/>
        <v>2.5015649648195684</v>
      </c>
      <c r="AO99" s="76">
        <f t="shared" si="51"/>
        <v>4.0990800810078669</v>
      </c>
      <c r="AP99" s="76">
        <f t="shared" si="51"/>
        <v>2.9598143105078147</v>
      </c>
      <c r="AQ99" s="76">
        <f t="shared" si="51"/>
        <v>2.9005505795987991</v>
      </c>
      <c r="AR99" s="76">
        <f t="shared" si="51"/>
        <v>2.9740077224461943</v>
      </c>
      <c r="AS99" s="76">
        <f t="shared" si="51"/>
        <v>4.1397519561053695</v>
      </c>
      <c r="AT99" s="76">
        <f t="shared" si="51"/>
        <v>3.1408541678267055</v>
      </c>
      <c r="AU99" s="76">
        <f t="shared" si="51"/>
        <v>3.0893494708892821</v>
      </c>
      <c r="AV99" s="113">
        <f t="shared" si="51"/>
        <v>2.5227707565956434</v>
      </c>
      <c r="AW99" s="42">
        <f t="shared" si="50"/>
        <v>-0.18339741736325696</v>
      </c>
    </row>
    <row r="100" spans="1:49" s="6" customFormat="1" ht="26.25" customHeight="1" thickBot="1">
      <c r="A100" s="58" t="s">
        <v>34</v>
      </c>
      <c r="B100" s="94">
        <v>17536.079999999998</v>
      </c>
      <c r="C100" s="95">
        <v>20662.699999999997</v>
      </c>
      <c r="D100" s="95">
        <v>22888.190000000002</v>
      </c>
      <c r="E100" s="95">
        <v>24348.449999999997</v>
      </c>
      <c r="F100" s="95">
        <v>28859.950000000015</v>
      </c>
      <c r="G100" s="95">
        <v>29212.299999999996</v>
      </c>
      <c r="H100" s="95">
        <v>30861.23</v>
      </c>
      <c r="I100" s="95">
        <v>35173.340000000004</v>
      </c>
      <c r="J100" s="95">
        <v>37249.929999999971</v>
      </c>
      <c r="K100" s="95">
        <v>42563.350000000006</v>
      </c>
      <c r="L100" s="96">
        <v>53347.17</v>
      </c>
      <c r="M100" s="140">
        <f t="shared" si="39"/>
        <v>0.25335928680425746</v>
      </c>
      <c r="N100"/>
      <c r="O100" s="355">
        <f>SUM(O72:O99)</f>
        <v>1.0000000000000002</v>
      </c>
      <c r="P100" s="359">
        <f t="shared" ref="P100:R100" si="56">SUM(P72:P99)</f>
        <v>0.99999999999999989</v>
      </c>
      <c r="Q100" s="359">
        <f t="shared" si="56"/>
        <v>1.0000000000000002</v>
      </c>
      <c r="R100" s="356">
        <f t="shared" si="56"/>
        <v>1.0000000000000002</v>
      </c>
      <c r="T100" s="99">
        <v>4531.6279999999979</v>
      </c>
      <c r="U100" s="69">
        <v>5311.7000000000035</v>
      </c>
      <c r="V100" s="69">
        <v>6661.1690000000008</v>
      </c>
      <c r="W100" s="69">
        <v>7009.1140000000023</v>
      </c>
      <c r="X100" s="69">
        <v>7817.3649999999998</v>
      </c>
      <c r="Y100" s="69">
        <v>7984.9519999999993</v>
      </c>
      <c r="Z100" s="69">
        <v>8020.420000000001</v>
      </c>
      <c r="AA100" s="69">
        <v>9306.952000000003</v>
      </c>
      <c r="AB100" s="69">
        <v>10061.456999999995</v>
      </c>
      <c r="AC100" s="69">
        <v>11242.523000000003</v>
      </c>
      <c r="AD100" s="85">
        <v>13597.901000000003</v>
      </c>
      <c r="AE100" s="86">
        <f t="shared" si="40"/>
        <v>0.20950617579345845</v>
      </c>
      <c r="AF100"/>
      <c r="AG100" s="355">
        <f>SUM(AG72:AG99)</f>
        <v>0.99999999999999989</v>
      </c>
      <c r="AH100" s="359">
        <f t="shared" ref="AH100:AJ100" si="57">SUM(AH72:AH99)</f>
        <v>1.0000000000000004</v>
      </c>
      <c r="AI100" s="359">
        <f t="shared" si="57"/>
        <v>1.0000000000000004</v>
      </c>
      <c r="AJ100" s="356">
        <f t="shared" si="57"/>
        <v>0.99999999999999978</v>
      </c>
      <c r="AL100" s="72">
        <f t="shared" si="52"/>
        <v>2.584173886068037</v>
      </c>
      <c r="AM100" s="77">
        <f t="shared" si="52"/>
        <v>2.5706708223029922</v>
      </c>
      <c r="AN100" s="77">
        <f t="shared" si="51"/>
        <v>2.9103083293174343</v>
      </c>
      <c r="AO100" s="77">
        <f t="shared" si="51"/>
        <v>2.8786694840944715</v>
      </c>
      <c r="AP100" s="77">
        <f t="shared" si="51"/>
        <v>2.7087243740893507</v>
      </c>
      <c r="AQ100" s="77">
        <f t="shared" si="51"/>
        <v>2.7334211958661254</v>
      </c>
      <c r="AR100" s="77">
        <f t="shared" si="51"/>
        <v>2.5988659557639151</v>
      </c>
      <c r="AS100" s="77">
        <f t="shared" si="51"/>
        <v>2.6460245174328061</v>
      </c>
      <c r="AT100" s="77">
        <f t="shared" si="51"/>
        <v>2.7010673577104716</v>
      </c>
      <c r="AU100" s="77">
        <f t="shared" si="51"/>
        <v>2.6413623457740054</v>
      </c>
      <c r="AV100" s="87">
        <f t="shared" si="51"/>
        <v>2.5489451455438039</v>
      </c>
      <c r="AW100" s="86">
        <f t="shared" si="50"/>
        <v>-3.4988459791615696E-2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19" priority="15" operator="greaterThan">
      <formula>0</formula>
    </cfRule>
    <cfRule type="cellIs" dxfId="18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V99:AD9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BBA0E4A4-5638-4461-BF49-60AB0076929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D7809EB4-AAC0-46DF-A616-A50270F4E7F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4366481A-4669-4C15-A0FC-D93DAA290ED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7CE9B35F-70A3-4CBA-A3A7-94CA6EA3B4A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247B11B1-20AC-46D8-A292-A0D2976AF76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03400249-81B3-4A34-B32C-B0F0924264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5F052C7C-FB0D-4507-B603-0C8A8C4EA0A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825FC430-C63F-496D-A4FB-C62C2168EC8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67974FB7-8640-458A-8945-49E62BE913E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036E8057-9BA3-41B6-AA00-3CF9CAD120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8ED03BC9-6D22-483E-B148-0FD585E7D3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22BE3B97-C886-4B88-89FF-8AFFA55AAF1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49ACAF67-D754-43B4-B474-7E6206C1425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FADBD611-A3E3-46FD-981D-FD8BA92A913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C33C4-FC52-4397-9CE8-9C5CCB3A72E0}">
  <sheetPr>
    <pageSetUpPr fitToPage="1"/>
  </sheetPr>
  <dimension ref="A1:AX100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280" t="s">
        <v>200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133</v>
      </c>
      <c r="B7" s="79">
        <v>18190.099999999999</v>
      </c>
      <c r="C7" s="60">
        <v>18718.72</v>
      </c>
      <c r="D7" s="60">
        <v>21048.11</v>
      </c>
      <c r="E7" s="60">
        <v>21757.06</v>
      </c>
      <c r="F7" s="60">
        <v>24957.79</v>
      </c>
      <c r="G7" s="60">
        <v>30500.23</v>
      </c>
      <c r="H7" s="60">
        <v>36288.86</v>
      </c>
      <c r="I7" s="60">
        <v>49348.33</v>
      </c>
      <c r="J7" s="60">
        <v>58363.05</v>
      </c>
      <c r="K7" s="60">
        <v>71488.53</v>
      </c>
      <c r="L7" s="80">
        <v>92320.62000000001</v>
      </c>
      <c r="M7" s="42">
        <f t="shared" ref="M7:M33" si="0">(L7-K7)/K7</f>
        <v>0.29140464910944469</v>
      </c>
      <c r="O7" s="361">
        <f>B7/$B$33</f>
        <v>6.1570861376015563E-2</v>
      </c>
      <c r="P7" s="362">
        <f>G7/$G$33</f>
        <v>8.7800816282351452E-2</v>
      </c>
      <c r="Q7" s="362">
        <f>K7/$K$33</f>
        <v>0.15339149584695086</v>
      </c>
      <c r="R7" s="363">
        <f>L7/$L$33</f>
        <v>0.16370238255585504</v>
      </c>
      <c r="T7" s="79">
        <v>4498.7260000000006</v>
      </c>
      <c r="U7" s="60">
        <v>4417.9350000000004</v>
      </c>
      <c r="V7" s="60">
        <v>5370.3779999999997</v>
      </c>
      <c r="W7" s="60">
        <v>5619.7250000000004</v>
      </c>
      <c r="X7" s="60">
        <v>6248.7340000000004</v>
      </c>
      <c r="Y7" s="60">
        <v>8299.8359999999993</v>
      </c>
      <c r="Z7" s="60">
        <v>9378.741</v>
      </c>
      <c r="AA7" s="60">
        <v>12550.689</v>
      </c>
      <c r="AB7" s="60">
        <v>15234.925000000001</v>
      </c>
      <c r="AC7" s="60">
        <v>17603.277000000002</v>
      </c>
      <c r="AD7" s="80">
        <v>22158.745999999999</v>
      </c>
      <c r="AE7" s="42">
        <f t="shared" ref="AE7:AE33" si="1">(AD7-AC7)/AC7</f>
        <v>0.25878528185405458</v>
      </c>
      <c r="AG7" s="361">
        <f>T7/$T$33</f>
        <v>7.1791579494986768E-2</v>
      </c>
      <c r="AH7" s="362">
        <f>Y7/$Y$33</f>
        <v>9.3679495616017738E-2</v>
      </c>
      <c r="AI7" s="362">
        <f>AC7/$AC$33</f>
        <v>0.15014186020372614</v>
      </c>
      <c r="AJ7" s="363">
        <f>AD7/$AD$33</f>
        <v>0.16124411414761694</v>
      </c>
      <c r="AL7" s="52">
        <f t="shared" ref="AL7:AQ33" si="2">(T7/B7)*10</f>
        <v>2.4731727698033552</v>
      </c>
      <c r="AM7" s="73">
        <f t="shared" si="2"/>
        <v>2.3601693919242344</v>
      </c>
      <c r="AN7" s="73">
        <f t="shared" si="2"/>
        <v>2.5514775435894244</v>
      </c>
      <c r="AO7" s="73">
        <f t="shared" si="2"/>
        <v>2.5829431917731531</v>
      </c>
      <c r="AP7" s="73">
        <f t="shared" si="2"/>
        <v>2.5037208823377393</v>
      </c>
      <c r="AQ7" s="73">
        <f t="shared" si="2"/>
        <v>2.7212371841130381</v>
      </c>
      <c r="AR7" s="73">
        <f t="shared" ref="AR7:AR33" si="3">(Z7/H7)*10</f>
        <v>2.5844683464842926</v>
      </c>
      <c r="AS7" s="73">
        <f t="shared" ref="AS7:AS33" si="4">(AA7/I7)*10</f>
        <v>2.5432854566709757</v>
      </c>
      <c r="AT7" s="73">
        <f t="shared" ref="AT7:AV22" si="5">(AB7/J7)*10</f>
        <v>2.6103716306807137</v>
      </c>
      <c r="AU7" s="73">
        <f t="shared" si="5"/>
        <v>2.4623917990760198</v>
      </c>
      <c r="AV7" s="17">
        <f t="shared" si="5"/>
        <v>2.4001946694032164</v>
      </c>
      <c r="AW7" s="42">
        <f>(AV7-AU7)/AU7</f>
        <v>-2.5258827492904298E-2</v>
      </c>
      <c r="AX7" s="8"/>
    </row>
    <row r="8" spans="1:50" ht="20.100000000000001" customHeight="1">
      <c r="A8" s="47" t="s">
        <v>134</v>
      </c>
      <c r="B8" s="81">
        <v>26869.06</v>
      </c>
      <c r="C8" s="61">
        <v>33051.279999999999</v>
      </c>
      <c r="D8" s="61">
        <v>33036.75</v>
      </c>
      <c r="E8" s="61">
        <v>30662.58</v>
      </c>
      <c r="F8" s="61">
        <v>32539.78</v>
      </c>
      <c r="G8" s="61">
        <v>33449.21</v>
      </c>
      <c r="H8" s="61">
        <v>36273.82</v>
      </c>
      <c r="I8" s="61">
        <v>57503.29</v>
      </c>
      <c r="J8" s="61">
        <v>61540.05</v>
      </c>
      <c r="K8" s="61">
        <v>67145.58</v>
      </c>
      <c r="L8" s="82">
        <v>88585.680000000008</v>
      </c>
      <c r="M8" s="42">
        <f t="shared" si="0"/>
        <v>0.3193076893520021</v>
      </c>
      <c r="O8" s="361">
        <f t="shared" ref="O8:O32" si="6">B8/$B$33</f>
        <v>9.0947887508251474E-2</v>
      </c>
      <c r="P8" s="362">
        <f t="shared" ref="P8:P32" si="7">G8/$G$33</f>
        <v>9.6290026075206411E-2</v>
      </c>
      <c r="Q8" s="362">
        <f t="shared" ref="Q8:Q32" si="8">K8/$K$33</f>
        <v>0.14407291569306444</v>
      </c>
      <c r="R8" s="363">
        <f t="shared" ref="R8:R32" si="9">L8/$L$33</f>
        <v>0.15707960882769803</v>
      </c>
      <c r="T8" s="81">
        <v>7214.4590000000007</v>
      </c>
      <c r="U8" s="61">
        <v>9241.9429999999993</v>
      </c>
      <c r="V8" s="61">
        <v>9332.880000000001</v>
      </c>
      <c r="W8" s="61">
        <v>8935.509</v>
      </c>
      <c r="X8" s="61">
        <v>9063.0639999999985</v>
      </c>
      <c r="Y8" s="61">
        <v>9123.7749999999996</v>
      </c>
      <c r="Z8" s="61">
        <v>8435.351999999999</v>
      </c>
      <c r="AA8" s="61">
        <v>13620.993</v>
      </c>
      <c r="AB8" s="61">
        <v>15538.621999999999</v>
      </c>
      <c r="AC8" s="61">
        <v>16308.109</v>
      </c>
      <c r="AD8" s="82">
        <v>21086.401000000002</v>
      </c>
      <c r="AE8" s="42">
        <f t="shared" si="1"/>
        <v>0.29300098497011523</v>
      </c>
      <c r="AG8" s="361">
        <f t="shared" ref="AG8:AG32" si="10">T8/$T$33</f>
        <v>0.11512979603821676</v>
      </c>
      <c r="AH8" s="362">
        <f t="shared" ref="AH8:AH32" si="11">Y8/$Y$33</f>
        <v>0.10297922032604406</v>
      </c>
      <c r="AI8" s="362">
        <f t="shared" ref="AI8:AI32" si="12">AC8/$AC$33</f>
        <v>0.1390951140327524</v>
      </c>
      <c r="AJ8" s="363">
        <f t="shared" ref="AJ8:AJ32" si="13">AD8/$AD$33</f>
        <v>0.15344090544683461</v>
      </c>
      <c r="AL8" s="52">
        <f t="shared" si="2"/>
        <v>2.6850433174811479</v>
      </c>
      <c r="AM8" s="74">
        <f t="shared" si="2"/>
        <v>2.7962435948017745</v>
      </c>
      <c r="AN8" s="74">
        <f t="shared" si="2"/>
        <v>2.8249994324502263</v>
      </c>
      <c r="AO8" s="74">
        <f t="shared" si="2"/>
        <v>2.9141412757830554</v>
      </c>
      <c r="AP8" s="74">
        <f t="shared" si="2"/>
        <v>2.7852259603476108</v>
      </c>
      <c r="AQ8" s="74">
        <f t="shared" si="2"/>
        <v>2.7276503690221681</v>
      </c>
      <c r="AR8" s="74">
        <f t="shared" si="3"/>
        <v>2.3254655837185054</v>
      </c>
      <c r="AS8" s="74">
        <f t="shared" si="4"/>
        <v>2.368732815113709</v>
      </c>
      <c r="AT8" s="74">
        <f t="shared" si="5"/>
        <v>2.5249608994467825</v>
      </c>
      <c r="AU8" s="74">
        <f t="shared" si="5"/>
        <v>2.4287688035459669</v>
      </c>
      <c r="AV8" s="17">
        <f t="shared" si="5"/>
        <v>2.3803396892138777</v>
      </c>
      <c r="AW8" s="42">
        <f t="shared" ref="AW8:AW33" si="14">(AV8-AU8)/AU8</f>
        <v>-1.9939779472374391E-2</v>
      </c>
      <c r="AX8" s="8"/>
    </row>
    <row r="9" spans="1:50" ht="20.100000000000001" customHeight="1">
      <c r="A9" s="47" t="s">
        <v>132</v>
      </c>
      <c r="B9" s="81">
        <v>16819.22</v>
      </c>
      <c r="C9" s="61">
        <v>19891.379999999997</v>
      </c>
      <c r="D9" s="61">
        <v>20174.43</v>
      </c>
      <c r="E9" s="61">
        <v>15521.810000000001</v>
      </c>
      <c r="F9" s="61">
        <v>19165.969999999998</v>
      </c>
      <c r="G9" s="61">
        <v>17474.09</v>
      </c>
      <c r="H9" s="61">
        <v>21417.67</v>
      </c>
      <c r="I9" s="61">
        <v>24319.87</v>
      </c>
      <c r="J9" s="61">
        <v>25664.71</v>
      </c>
      <c r="K9" s="61">
        <v>27552.55</v>
      </c>
      <c r="L9" s="82">
        <v>49695.119999999995</v>
      </c>
      <c r="M9" s="42">
        <f t="shared" si="0"/>
        <v>0.80364866409824121</v>
      </c>
      <c r="O9" s="361">
        <f t="shared" si="6"/>
        <v>5.693063056677581E-2</v>
      </c>
      <c r="P9" s="362">
        <f t="shared" si="7"/>
        <v>5.0302550695233275E-2</v>
      </c>
      <c r="Q9" s="362">
        <f t="shared" si="8"/>
        <v>5.9118950395229922E-2</v>
      </c>
      <c r="R9" s="363">
        <f t="shared" si="9"/>
        <v>8.8119095662476277E-2</v>
      </c>
      <c r="T9" s="81">
        <v>3246.1260000000002</v>
      </c>
      <c r="U9" s="61">
        <v>4399.116</v>
      </c>
      <c r="V9" s="61">
        <v>4313.0029999999997</v>
      </c>
      <c r="W9" s="61">
        <v>3714.1130000000003</v>
      </c>
      <c r="X9" s="61">
        <v>4326.7400000000007</v>
      </c>
      <c r="Y9" s="61">
        <v>4129.3270000000002</v>
      </c>
      <c r="Z9" s="61">
        <v>5129.3239999999996</v>
      </c>
      <c r="AA9" s="61">
        <v>5843.2150000000001</v>
      </c>
      <c r="AB9" s="61">
        <v>6155.5590000000002</v>
      </c>
      <c r="AC9" s="61">
        <v>6669.3119999999999</v>
      </c>
      <c r="AD9" s="82">
        <v>11590.245000000001</v>
      </c>
      <c r="AE9" s="42">
        <f t="shared" si="1"/>
        <v>0.73784717224205454</v>
      </c>
      <c r="AG9" s="361">
        <f t="shared" si="10"/>
        <v>5.180233532332118E-2</v>
      </c>
      <c r="AH9" s="362">
        <f t="shared" si="11"/>
        <v>4.6607339059904766E-2</v>
      </c>
      <c r="AI9" s="362">
        <f t="shared" si="12"/>
        <v>5.6883892127530172E-2</v>
      </c>
      <c r="AJ9" s="363">
        <f t="shared" si="13"/>
        <v>8.4339555486526482E-2</v>
      </c>
      <c r="AL9" s="52">
        <f t="shared" si="2"/>
        <v>1.9300098339875451</v>
      </c>
      <c r="AM9" s="74">
        <f t="shared" si="2"/>
        <v>2.2115690314095855</v>
      </c>
      <c r="AN9" s="74">
        <f t="shared" si="2"/>
        <v>2.1378561872627873</v>
      </c>
      <c r="AO9" s="74">
        <f t="shared" si="2"/>
        <v>2.392834985095166</v>
      </c>
      <c r="AP9" s="74">
        <f t="shared" si="2"/>
        <v>2.2575116208571759</v>
      </c>
      <c r="AQ9" s="74">
        <f t="shared" si="2"/>
        <v>2.3631141879205155</v>
      </c>
      <c r="AR9" s="74">
        <f t="shared" si="3"/>
        <v>2.3949029002687969</v>
      </c>
      <c r="AS9" s="74">
        <f t="shared" si="4"/>
        <v>2.4026505898263437</v>
      </c>
      <c r="AT9" s="74">
        <f t="shared" si="5"/>
        <v>2.398452583333301</v>
      </c>
      <c r="AU9" s="74">
        <f t="shared" si="5"/>
        <v>2.4205788574923193</v>
      </c>
      <c r="AV9" s="17">
        <f t="shared" si="5"/>
        <v>2.332270251083004</v>
      </c>
      <c r="AW9" s="42">
        <f t="shared" si="14"/>
        <v>-3.64824331733615E-2</v>
      </c>
      <c r="AX9" s="8"/>
    </row>
    <row r="10" spans="1:50" ht="20.100000000000001" customHeight="1">
      <c r="A10" s="47" t="s">
        <v>140</v>
      </c>
      <c r="B10" s="81">
        <v>23592.92</v>
      </c>
      <c r="C10" s="61">
        <v>27495.1</v>
      </c>
      <c r="D10" s="61">
        <v>26505.260000000002</v>
      </c>
      <c r="E10" s="61">
        <v>13216.41</v>
      </c>
      <c r="F10" s="61">
        <v>10253.209999999999</v>
      </c>
      <c r="G10" s="61">
        <v>7582.17</v>
      </c>
      <c r="H10" s="61">
        <v>4459.6899999999996</v>
      </c>
      <c r="I10" s="61">
        <v>23001.960000000003</v>
      </c>
      <c r="J10" s="61">
        <v>25445.01</v>
      </c>
      <c r="K10" s="61">
        <v>27909.1</v>
      </c>
      <c r="L10" s="82">
        <v>42109.79</v>
      </c>
      <c r="M10" s="42">
        <f t="shared" si="0"/>
        <v>0.50881934566145104</v>
      </c>
      <c r="O10" s="361">
        <f t="shared" si="6"/>
        <v>7.9858626768155486E-2</v>
      </c>
      <c r="P10" s="362">
        <f t="shared" si="7"/>
        <v>2.1826744099685699E-2</v>
      </c>
      <c r="Q10" s="362">
        <f t="shared" si="8"/>
        <v>5.9883992533377541E-2</v>
      </c>
      <c r="R10" s="363">
        <f t="shared" si="9"/>
        <v>7.4668832942485844E-2</v>
      </c>
      <c r="T10" s="81">
        <v>5869.085</v>
      </c>
      <c r="U10" s="61">
        <v>6213.674</v>
      </c>
      <c r="V10" s="61">
        <v>6442.9790000000003</v>
      </c>
      <c r="W10" s="61">
        <v>2942.8389999999999</v>
      </c>
      <c r="X10" s="61">
        <v>2525.2620000000002</v>
      </c>
      <c r="Y10" s="61">
        <v>1967.3689999999999</v>
      </c>
      <c r="Z10" s="61">
        <v>1323.6559999999999</v>
      </c>
      <c r="AA10" s="61">
        <v>5302.4750000000004</v>
      </c>
      <c r="AB10" s="61">
        <v>6353.6890000000003</v>
      </c>
      <c r="AC10" s="61">
        <v>6915.01</v>
      </c>
      <c r="AD10" s="82">
        <v>10231.356</v>
      </c>
      <c r="AE10" s="42">
        <f t="shared" si="1"/>
        <v>0.47958658049662972</v>
      </c>
      <c r="AG10" s="361">
        <f t="shared" si="10"/>
        <v>9.3660045608542145E-2</v>
      </c>
      <c r="AH10" s="362">
        <f t="shared" si="11"/>
        <v>2.2205515339169257E-2</v>
      </c>
      <c r="AI10" s="362">
        <f t="shared" si="12"/>
        <v>5.8979499369768942E-2</v>
      </c>
      <c r="AJ10" s="363">
        <f t="shared" si="13"/>
        <v>7.4451231795739051E-2</v>
      </c>
      <c r="AL10" s="52">
        <f t="shared" si="2"/>
        <v>2.4876467177441368</v>
      </c>
      <c r="AM10" s="74">
        <f t="shared" si="2"/>
        <v>2.2599204949245504</v>
      </c>
      <c r="AN10" s="74">
        <f t="shared" si="2"/>
        <v>2.4308303332998809</v>
      </c>
      <c r="AO10" s="74">
        <f t="shared" si="2"/>
        <v>2.2266553474052335</v>
      </c>
      <c r="AP10" s="74">
        <f t="shared" si="2"/>
        <v>2.4628989360405185</v>
      </c>
      <c r="AQ10" s="74">
        <f t="shared" si="2"/>
        <v>2.5947307960649786</v>
      </c>
      <c r="AR10" s="74">
        <f t="shared" si="3"/>
        <v>2.9680448641049044</v>
      </c>
      <c r="AS10" s="74">
        <f t="shared" si="4"/>
        <v>2.3052274675723288</v>
      </c>
      <c r="AT10" s="74">
        <f t="shared" si="5"/>
        <v>2.4970275114845704</v>
      </c>
      <c r="AU10" s="74">
        <f t="shared" si="5"/>
        <v>2.4776900724136572</v>
      </c>
      <c r="AV10" s="17">
        <f t="shared" si="5"/>
        <v>2.4296858284023735</v>
      </c>
      <c r="AW10" s="42">
        <f t="shared" si="14"/>
        <v>-1.9374595937465312E-2</v>
      </c>
      <c r="AX10" s="8"/>
    </row>
    <row r="11" spans="1:50" ht="20.100000000000001" customHeight="1">
      <c r="A11" s="47" t="s">
        <v>142</v>
      </c>
      <c r="B11" s="81">
        <v>7425.71</v>
      </c>
      <c r="C11" s="61">
        <v>10442.77</v>
      </c>
      <c r="D11" s="61">
        <v>10431.08</v>
      </c>
      <c r="E11" s="61">
        <v>12898.94</v>
      </c>
      <c r="F11" s="61">
        <v>14504.26</v>
      </c>
      <c r="G11" s="61">
        <v>17659.68</v>
      </c>
      <c r="H11" s="61">
        <v>22251.99</v>
      </c>
      <c r="I11" s="61">
        <v>22800.039999999997</v>
      </c>
      <c r="J11" s="61">
        <v>25797.24</v>
      </c>
      <c r="K11" s="61">
        <v>31257.489999999998</v>
      </c>
      <c r="L11" s="82">
        <v>34340.81</v>
      </c>
      <c r="M11" s="42">
        <f t="shared" si="0"/>
        <v>9.8642597342269003E-2</v>
      </c>
      <c r="O11" s="361">
        <f t="shared" si="6"/>
        <v>2.5134955884161855E-2</v>
      </c>
      <c r="P11" s="362">
        <f t="shared" si="7"/>
        <v>5.0836807436701832E-2</v>
      </c>
      <c r="Q11" s="362">
        <f t="shared" si="8"/>
        <v>6.7068565370152503E-2</v>
      </c>
      <c r="R11" s="363">
        <f t="shared" si="9"/>
        <v>6.0892923118344856E-2</v>
      </c>
      <c r="T11" s="81">
        <v>1182.9780000000001</v>
      </c>
      <c r="U11" s="61">
        <v>1715.1310000000001</v>
      </c>
      <c r="V11" s="61">
        <v>1997.2329999999999</v>
      </c>
      <c r="W11" s="61">
        <v>2384.6860000000001</v>
      </c>
      <c r="X11" s="61">
        <v>2696.7350000000001</v>
      </c>
      <c r="Y11" s="61">
        <v>3530.9629999999997</v>
      </c>
      <c r="Z11" s="61">
        <v>4655.5810000000001</v>
      </c>
      <c r="AA11" s="61">
        <v>5625.6719999999996</v>
      </c>
      <c r="AB11" s="61">
        <v>6115.8830000000007</v>
      </c>
      <c r="AC11" s="61">
        <v>7060.5899999999992</v>
      </c>
      <c r="AD11" s="82">
        <v>7924.0260000000007</v>
      </c>
      <c r="AE11" s="42">
        <f t="shared" si="1"/>
        <v>0.12228949705336262</v>
      </c>
      <c r="AG11" s="361">
        <f t="shared" si="10"/>
        <v>1.8878202212764338E-2</v>
      </c>
      <c r="AH11" s="362">
        <f t="shared" si="11"/>
        <v>3.9853658901069955E-2</v>
      </c>
      <c r="AI11" s="362">
        <f t="shared" si="12"/>
        <v>6.022118022319517E-2</v>
      </c>
      <c r="AJ11" s="363">
        <f t="shared" si="13"/>
        <v>5.7661320403811875E-2</v>
      </c>
      <c r="AL11" s="52">
        <f t="shared" si="2"/>
        <v>1.5930840283286043</v>
      </c>
      <c r="AM11" s="74">
        <f t="shared" si="2"/>
        <v>1.6424100119029723</v>
      </c>
      <c r="AN11" s="74">
        <f t="shared" si="2"/>
        <v>1.9146943557138858</v>
      </c>
      <c r="AO11" s="74">
        <f t="shared" si="2"/>
        <v>1.8487457108878713</v>
      </c>
      <c r="AP11" s="74">
        <f t="shared" si="2"/>
        <v>1.8592710003819568</v>
      </c>
      <c r="AQ11" s="74">
        <f t="shared" si="2"/>
        <v>1.9994490273889445</v>
      </c>
      <c r="AR11" s="74">
        <f t="shared" si="3"/>
        <v>2.0922088316595504</v>
      </c>
      <c r="AS11" s="74">
        <f t="shared" si="4"/>
        <v>2.4673956712356646</v>
      </c>
      <c r="AT11" s="74">
        <f t="shared" si="5"/>
        <v>2.3707509020344815</v>
      </c>
      <c r="AU11" s="74">
        <f t="shared" si="5"/>
        <v>2.2588473994552984</v>
      </c>
      <c r="AV11" s="17">
        <f t="shared" si="5"/>
        <v>2.3074662478840775</v>
      </c>
      <c r="AW11" s="42">
        <f t="shared" si="14"/>
        <v>2.1523741905054353E-2</v>
      </c>
      <c r="AX11" s="8"/>
    </row>
    <row r="12" spans="1:50" ht="20.100000000000001" customHeight="1">
      <c r="A12" s="47" t="s">
        <v>135</v>
      </c>
      <c r="B12" s="81">
        <v>14839.1</v>
      </c>
      <c r="C12" s="61">
        <v>15629.27</v>
      </c>
      <c r="D12" s="61">
        <v>17966.309999999998</v>
      </c>
      <c r="E12" s="61">
        <v>20203.14</v>
      </c>
      <c r="F12" s="61">
        <v>17048.489999999998</v>
      </c>
      <c r="G12" s="61">
        <v>22021.05</v>
      </c>
      <c r="H12" s="61">
        <v>21661.57</v>
      </c>
      <c r="I12" s="61">
        <v>25068.28</v>
      </c>
      <c r="J12" s="61">
        <v>27883.67</v>
      </c>
      <c r="K12" s="61">
        <v>28874.59</v>
      </c>
      <c r="L12" s="82">
        <v>28416.77</v>
      </c>
      <c r="M12" s="42">
        <f t="shared" si="0"/>
        <v>-1.5855463229088266E-2</v>
      </c>
      <c r="O12" s="361">
        <f t="shared" si="6"/>
        <v>5.0228210347652444E-2</v>
      </c>
      <c r="P12" s="362">
        <f t="shared" si="7"/>
        <v>6.3391855254680884E-2</v>
      </c>
      <c r="Q12" s="362">
        <f t="shared" si="8"/>
        <v>6.1955624938258055E-2</v>
      </c>
      <c r="R12" s="363">
        <f t="shared" si="9"/>
        <v>5.0388450094266526E-2</v>
      </c>
      <c r="T12" s="81">
        <v>4409.5059999999994</v>
      </c>
      <c r="U12" s="61">
        <v>4854.3109999999997</v>
      </c>
      <c r="V12" s="61">
        <v>5459.7309999999998</v>
      </c>
      <c r="W12" s="61">
        <v>6017.473</v>
      </c>
      <c r="X12" s="61">
        <v>5180.7700000000004</v>
      </c>
      <c r="Y12" s="61">
        <v>6255.0559999999996</v>
      </c>
      <c r="Z12" s="61">
        <v>6226.2130000000006</v>
      </c>
      <c r="AA12" s="61">
        <v>7343.7090000000007</v>
      </c>
      <c r="AB12" s="61">
        <v>7699.7870000000003</v>
      </c>
      <c r="AC12" s="61">
        <v>7999.1719999999996</v>
      </c>
      <c r="AD12" s="82">
        <v>7826.5109999999995</v>
      </c>
      <c r="AE12" s="42">
        <f t="shared" si="1"/>
        <v>-2.1584859032909916E-2</v>
      </c>
      <c r="AG12" s="361">
        <f t="shared" si="10"/>
        <v>7.0367788687868749E-2</v>
      </c>
      <c r="AH12" s="362">
        <f t="shared" si="11"/>
        <v>7.0600249345884117E-2</v>
      </c>
      <c r="AI12" s="362">
        <f t="shared" si="12"/>
        <v>6.822653328522639E-2</v>
      </c>
      <c r="AJ12" s="363">
        <f t="shared" si="13"/>
        <v>5.6951726106774257E-2</v>
      </c>
      <c r="AL12" s="52">
        <f t="shared" si="2"/>
        <v>2.9715454441307081</v>
      </c>
      <c r="AM12" s="74">
        <f t="shared" si="2"/>
        <v>3.105910256845009</v>
      </c>
      <c r="AN12" s="74">
        <f t="shared" si="2"/>
        <v>3.0388716436485845</v>
      </c>
      <c r="AO12" s="74">
        <f t="shared" si="2"/>
        <v>2.9784840376297943</v>
      </c>
      <c r="AP12" s="74">
        <f t="shared" si="2"/>
        <v>3.0388439093432913</v>
      </c>
      <c r="AQ12" s="74">
        <f t="shared" si="2"/>
        <v>2.8404894407850669</v>
      </c>
      <c r="AR12" s="74">
        <f t="shared" si="3"/>
        <v>2.8743128960643203</v>
      </c>
      <c r="AS12" s="74">
        <f t="shared" si="4"/>
        <v>2.929482597130717</v>
      </c>
      <c r="AT12" s="74">
        <f t="shared" si="5"/>
        <v>2.7613965450028637</v>
      </c>
      <c r="AU12" s="74">
        <f t="shared" si="5"/>
        <v>2.7703153533954938</v>
      </c>
      <c r="AV12" s="17">
        <f t="shared" si="5"/>
        <v>2.7541874041279146</v>
      </c>
      <c r="AW12" s="42">
        <f t="shared" si="14"/>
        <v>-5.8217015791403167E-3</v>
      </c>
      <c r="AX12" s="8"/>
    </row>
    <row r="13" spans="1:50" ht="20.100000000000001" customHeight="1">
      <c r="A13" s="47" t="s">
        <v>139</v>
      </c>
      <c r="B13" s="81">
        <v>9521.119999999999</v>
      </c>
      <c r="C13" s="61">
        <v>10946.470000000001</v>
      </c>
      <c r="D13" s="61">
        <v>11293.33</v>
      </c>
      <c r="E13" s="61">
        <v>13726.11</v>
      </c>
      <c r="F13" s="61">
        <v>14711.25</v>
      </c>
      <c r="G13" s="61">
        <v>14247.95</v>
      </c>
      <c r="H13" s="61">
        <v>18439.54</v>
      </c>
      <c r="I13" s="61">
        <v>23676</v>
      </c>
      <c r="J13" s="61">
        <v>27559.38</v>
      </c>
      <c r="K13" s="61">
        <v>29145.93</v>
      </c>
      <c r="L13" s="82">
        <v>25695.4</v>
      </c>
      <c r="M13" s="42">
        <f t="shared" si="0"/>
        <v>-0.11838805623975625</v>
      </c>
      <c r="O13" s="361">
        <f t="shared" si="6"/>
        <v>3.2227616102407868E-2</v>
      </c>
      <c r="P13" s="362">
        <f t="shared" si="7"/>
        <v>4.101548218981068E-2</v>
      </c>
      <c r="Q13" s="362">
        <f t="shared" si="8"/>
        <v>6.253783369934339E-2</v>
      </c>
      <c r="R13" s="363">
        <f t="shared" si="9"/>
        <v>4.5562932752463287E-2</v>
      </c>
      <c r="T13" s="81">
        <v>2711.1759999999999</v>
      </c>
      <c r="U13" s="61">
        <v>3051.8879999999999</v>
      </c>
      <c r="V13" s="61">
        <v>3359.473</v>
      </c>
      <c r="W13" s="61">
        <v>4301.3519999999999</v>
      </c>
      <c r="X13" s="61">
        <v>4291.6970000000001</v>
      </c>
      <c r="Y13" s="61">
        <v>4499.2109999999993</v>
      </c>
      <c r="Z13" s="61">
        <v>6121.84</v>
      </c>
      <c r="AA13" s="61">
        <v>7279.4590000000007</v>
      </c>
      <c r="AB13" s="61">
        <v>8389.56</v>
      </c>
      <c r="AC13" s="61">
        <v>8701.0370000000003</v>
      </c>
      <c r="AD13" s="82">
        <v>7793.9219999999996</v>
      </c>
      <c r="AE13" s="42">
        <f t="shared" si="1"/>
        <v>-0.10425366539643501</v>
      </c>
      <c r="AG13" s="361">
        <f t="shared" si="10"/>
        <v>4.3265495015455534E-2</v>
      </c>
      <c r="AH13" s="362">
        <f t="shared" si="11"/>
        <v>5.0782186196213851E-2</v>
      </c>
      <c r="AI13" s="362">
        <f t="shared" si="12"/>
        <v>7.4212879845124771E-2</v>
      </c>
      <c r="AJ13" s="363">
        <f t="shared" si="13"/>
        <v>5.6714583425687672E-2</v>
      </c>
      <c r="AL13" s="52">
        <f t="shared" si="2"/>
        <v>2.8475389449980675</v>
      </c>
      <c r="AM13" s="74">
        <f t="shared" si="2"/>
        <v>2.7880111122581064</v>
      </c>
      <c r="AN13" s="74">
        <f t="shared" si="2"/>
        <v>2.9747408426035542</v>
      </c>
      <c r="AO13" s="74">
        <f t="shared" si="2"/>
        <v>3.1337006624600852</v>
      </c>
      <c r="AP13" s="74">
        <f t="shared" si="2"/>
        <v>2.9172891494604469</v>
      </c>
      <c r="AQ13" s="74">
        <f t="shared" si="2"/>
        <v>3.1577953319600356</v>
      </c>
      <c r="AR13" s="74">
        <f t="shared" si="3"/>
        <v>3.3199526669320383</v>
      </c>
      <c r="AS13" s="74">
        <f t="shared" si="4"/>
        <v>3.0746152221659067</v>
      </c>
      <c r="AT13" s="74">
        <f t="shared" si="5"/>
        <v>3.0441758849437104</v>
      </c>
      <c r="AU13" s="74">
        <f t="shared" si="5"/>
        <v>2.9853351737275151</v>
      </c>
      <c r="AV13" s="17">
        <f t="shared" si="5"/>
        <v>3.03319738163251</v>
      </c>
      <c r="AW13" s="42">
        <f t="shared" si="14"/>
        <v>1.6032440285501905E-2</v>
      </c>
      <c r="AX13" s="8"/>
    </row>
    <row r="14" spans="1:50" ht="20.100000000000001" customHeight="1">
      <c r="A14" s="47" t="s">
        <v>145</v>
      </c>
      <c r="B14" s="81">
        <v>10642.02</v>
      </c>
      <c r="C14" s="61">
        <v>11998.73</v>
      </c>
      <c r="D14" s="61">
        <v>13717.460000000001</v>
      </c>
      <c r="E14" s="61">
        <v>13625.960000000001</v>
      </c>
      <c r="F14" s="61">
        <v>12558.380000000001</v>
      </c>
      <c r="G14" s="61">
        <v>15928.39</v>
      </c>
      <c r="H14" s="61">
        <v>18302.27</v>
      </c>
      <c r="I14" s="61">
        <v>21613.120000000003</v>
      </c>
      <c r="J14" s="61">
        <v>20328.96</v>
      </c>
      <c r="K14" s="61">
        <v>20661.18</v>
      </c>
      <c r="L14" s="82">
        <v>28633.47</v>
      </c>
      <c r="M14" s="42">
        <f t="shared" si="0"/>
        <v>0.38585840692545154</v>
      </c>
      <c r="O14" s="361">
        <f t="shared" si="6"/>
        <v>3.6021700715267384E-2</v>
      </c>
      <c r="P14" s="362">
        <f t="shared" si="7"/>
        <v>4.5852954028990735E-2</v>
      </c>
      <c r="Q14" s="362">
        <f t="shared" si="8"/>
        <v>4.4332276886419462E-2</v>
      </c>
      <c r="R14" s="363">
        <f t="shared" si="9"/>
        <v>5.0772701264805174E-2</v>
      </c>
      <c r="T14" s="81">
        <v>2086.8620000000001</v>
      </c>
      <c r="U14" s="61">
        <v>2244.7200000000003</v>
      </c>
      <c r="V14" s="61">
        <v>2550.5419999999999</v>
      </c>
      <c r="W14" s="61">
        <v>2714.9160000000002</v>
      </c>
      <c r="X14" s="61">
        <v>3682.7090000000003</v>
      </c>
      <c r="Y14" s="61">
        <v>3478.2179999999998</v>
      </c>
      <c r="Z14" s="61">
        <v>3810.9120000000003</v>
      </c>
      <c r="AA14" s="61">
        <v>4363.268</v>
      </c>
      <c r="AB14" s="61">
        <v>4129.991</v>
      </c>
      <c r="AC14" s="61">
        <v>4277.2839999999997</v>
      </c>
      <c r="AD14" s="82">
        <v>5910.1890000000003</v>
      </c>
      <c r="AE14" s="42">
        <f t="shared" si="1"/>
        <v>0.38176211820398198</v>
      </c>
      <c r="AG14" s="361">
        <f t="shared" si="10"/>
        <v>3.3302565919344065E-2</v>
      </c>
      <c r="AH14" s="362">
        <f t="shared" si="11"/>
        <v>3.9258330873351475E-2</v>
      </c>
      <c r="AI14" s="362">
        <f t="shared" si="12"/>
        <v>3.6481808266701388E-2</v>
      </c>
      <c r="AJ14" s="363">
        <f t="shared" si="13"/>
        <v>4.3007090281642749E-2</v>
      </c>
      <c r="AL14" s="52">
        <f t="shared" si="2"/>
        <v>1.9609641778534526</v>
      </c>
      <c r="AM14" s="74">
        <f t="shared" si="2"/>
        <v>1.8707979927875704</v>
      </c>
      <c r="AN14" s="74">
        <f t="shared" si="2"/>
        <v>1.8593398486308688</v>
      </c>
      <c r="AO14" s="74">
        <f t="shared" si="2"/>
        <v>1.9924585130148629</v>
      </c>
      <c r="AP14" s="74">
        <f t="shared" si="2"/>
        <v>2.9324713856405045</v>
      </c>
      <c r="AQ14" s="74">
        <f t="shared" si="2"/>
        <v>2.1836594910094491</v>
      </c>
      <c r="AR14" s="74">
        <f t="shared" si="3"/>
        <v>2.0822072890411953</v>
      </c>
      <c r="AS14" s="74">
        <f t="shared" si="4"/>
        <v>2.0188052442220279</v>
      </c>
      <c r="AT14" s="74">
        <f t="shared" si="5"/>
        <v>2.0315800709923186</v>
      </c>
      <c r="AU14" s="74">
        <f t="shared" si="5"/>
        <v>2.0702031539340924</v>
      </c>
      <c r="AV14" s="17">
        <f t="shared" si="5"/>
        <v>2.0640840945927965</v>
      </c>
      <c r="AW14" s="42">
        <f t="shared" si="14"/>
        <v>-2.9557772287553334E-3</v>
      </c>
      <c r="AX14" s="8"/>
    </row>
    <row r="15" spans="1:50" ht="20.100000000000001" customHeight="1">
      <c r="A15" s="47" t="s">
        <v>131</v>
      </c>
      <c r="B15" s="81">
        <v>17253.150000000001</v>
      </c>
      <c r="C15" s="61">
        <v>16021.23</v>
      </c>
      <c r="D15" s="61">
        <v>15957.189999999999</v>
      </c>
      <c r="E15" s="61">
        <v>13764.22</v>
      </c>
      <c r="F15" s="61">
        <v>19789.5</v>
      </c>
      <c r="G15" s="61">
        <v>18923.36</v>
      </c>
      <c r="H15" s="61">
        <v>20676.260000000002</v>
      </c>
      <c r="I15" s="61">
        <v>19013.77</v>
      </c>
      <c r="J15" s="61">
        <v>15826.08</v>
      </c>
      <c r="K15" s="61">
        <v>21594.39</v>
      </c>
      <c r="L15" s="82">
        <v>20951.349999999999</v>
      </c>
      <c r="M15" s="42">
        <f t="shared" si="0"/>
        <v>-2.9778104405820256E-2</v>
      </c>
      <c r="O15" s="361">
        <f t="shared" si="6"/>
        <v>5.8399420945987275E-2</v>
      </c>
      <c r="P15" s="362">
        <f t="shared" si="7"/>
        <v>5.4474554939579083E-2</v>
      </c>
      <c r="Q15" s="362">
        <f t="shared" si="8"/>
        <v>4.6334646746861871E-2</v>
      </c>
      <c r="R15" s="363">
        <f t="shared" si="9"/>
        <v>3.7150811083825182E-2</v>
      </c>
      <c r="T15" s="81">
        <v>3331.34</v>
      </c>
      <c r="U15" s="61">
        <v>2965.15</v>
      </c>
      <c r="V15" s="61">
        <v>3014.9869999999996</v>
      </c>
      <c r="W15" s="61">
        <v>2782.9349999999999</v>
      </c>
      <c r="X15" s="61">
        <v>3918.9859999999999</v>
      </c>
      <c r="Y15" s="61">
        <v>3745.123</v>
      </c>
      <c r="Z15" s="61">
        <v>4388.7049999999999</v>
      </c>
      <c r="AA15" s="61">
        <v>4081.317</v>
      </c>
      <c r="AB15" s="61">
        <v>3496.3049999999998</v>
      </c>
      <c r="AC15" s="61">
        <v>4217.576</v>
      </c>
      <c r="AD15" s="82">
        <v>3875.75</v>
      </c>
      <c r="AE15" s="42">
        <f t="shared" si="1"/>
        <v>-8.1047976373158429E-2</v>
      </c>
      <c r="AG15" s="361">
        <f t="shared" si="10"/>
        <v>5.3162197572119131E-2</v>
      </c>
      <c r="AH15" s="362">
        <f t="shared" si="11"/>
        <v>4.2270863383318327E-2</v>
      </c>
      <c r="AI15" s="362">
        <f t="shared" si="12"/>
        <v>3.5972546826968092E-2</v>
      </c>
      <c r="AJ15" s="363">
        <f t="shared" si="13"/>
        <v>2.8202944129041708E-2</v>
      </c>
      <c r="AL15" s="52">
        <f t="shared" si="2"/>
        <v>1.9308590025589529</v>
      </c>
      <c r="AM15" s="74">
        <f t="shared" si="2"/>
        <v>1.850763018819404</v>
      </c>
      <c r="AN15" s="74">
        <f t="shared" si="2"/>
        <v>1.8894222604355779</v>
      </c>
      <c r="AO15" s="74">
        <f t="shared" si="2"/>
        <v>2.0218617546072353</v>
      </c>
      <c r="AP15" s="74">
        <f t="shared" si="2"/>
        <v>1.980336036787185</v>
      </c>
      <c r="AQ15" s="74">
        <f t="shared" si="2"/>
        <v>1.9791004345951246</v>
      </c>
      <c r="AR15" s="74">
        <f t="shared" si="3"/>
        <v>2.1225816467775118</v>
      </c>
      <c r="AS15" s="74">
        <f t="shared" si="4"/>
        <v>2.1465059270202596</v>
      </c>
      <c r="AT15" s="74">
        <f t="shared" si="5"/>
        <v>2.2092046798701888</v>
      </c>
      <c r="AU15" s="74">
        <f t="shared" si="5"/>
        <v>1.9530887420297587</v>
      </c>
      <c r="AV15" s="17">
        <f t="shared" si="5"/>
        <v>1.8498807952709493</v>
      </c>
      <c r="AW15" s="42">
        <f t="shared" si="14"/>
        <v>-5.2843449730579035E-2</v>
      </c>
      <c r="AX15" s="8"/>
    </row>
    <row r="16" spans="1:50" ht="20.100000000000001" customHeight="1">
      <c r="A16" s="47" t="s">
        <v>148</v>
      </c>
      <c r="B16" s="81">
        <v>1256.6500000000001</v>
      </c>
      <c r="C16" s="61">
        <v>2820.89</v>
      </c>
      <c r="D16" s="61">
        <v>1546.7</v>
      </c>
      <c r="E16" s="61">
        <v>1074.6600000000001</v>
      </c>
      <c r="F16" s="61">
        <v>1444.73</v>
      </c>
      <c r="G16" s="61">
        <v>2431.04</v>
      </c>
      <c r="H16" s="61">
        <v>1453.76</v>
      </c>
      <c r="I16" s="61">
        <v>2450.17</v>
      </c>
      <c r="J16" s="61">
        <v>2343.0500000000002</v>
      </c>
      <c r="K16" s="61">
        <v>2115.69</v>
      </c>
      <c r="L16" s="82">
        <v>22717.599999999999</v>
      </c>
      <c r="M16" s="42">
        <f t="shared" si="0"/>
        <v>9.7376789605282426</v>
      </c>
      <c r="O16" s="361">
        <f t="shared" si="6"/>
        <v>4.253578757025523E-3</v>
      </c>
      <c r="P16" s="362">
        <f t="shared" si="7"/>
        <v>6.9982192401515549E-3</v>
      </c>
      <c r="Q16" s="362">
        <f t="shared" si="8"/>
        <v>4.5395933284463324E-3</v>
      </c>
      <c r="R16" s="363">
        <f t="shared" si="9"/>
        <v>4.0282715236865732E-2</v>
      </c>
      <c r="T16" s="81">
        <v>271.42399999999998</v>
      </c>
      <c r="U16" s="61">
        <v>587.61599999999999</v>
      </c>
      <c r="V16" s="61">
        <v>333.63900000000001</v>
      </c>
      <c r="W16" s="61">
        <v>267.27499999999998</v>
      </c>
      <c r="X16" s="61">
        <v>316.18900000000002</v>
      </c>
      <c r="Y16" s="61">
        <v>629.447</v>
      </c>
      <c r="Z16" s="61">
        <v>332.76299999999998</v>
      </c>
      <c r="AA16" s="61">
        <v>494.35200000000003</v>
      </c>
      <c r="AB16" s="61">
        <v>501.661</v>
      </c>
      <c r="AC16" s="61">
        <v>514.39499999999998</v>
      </c>
      <c r="AD16" s="82">
        <v>3874.6170000000002</v>
      </c>
      <c r="AE16" s="42">
        <f t="shared" si="1"/>
        <v>6.5323768699151437</v>
      </c>
      <c r="AG16" s="361">
        <f t="shared" si="10"/>
        <v>4.3314390947231029E-3</v>
      </c>
      <c r="AH16" s="362">
        <f t="shared" si="11"/>
        <v>7.1045111586560891E-3</v>
      </c>
      <c r="AI16" s="362">
        <f t="shared" si="12"/>
        <v>4.3873775422323749E-3</v>
      </c>
      <c r="AJ16" s="363">
        <f t="shared" si="13"/>
        <v>2.8194699547812733E-2</v>
      </c>
      <c r="AL16" s="52">
        <f t="shared" si="2"/>
        <v>2.1599013249512589</v>
      </c>
      <c r="AM16" s="74">
        <f t="shared" si="2"/>
        <v>2.0830872526046744</v>
      </c>
      <c r="AN16" s="74">
        <f t="shared" si="2"/>
        <v>2.1571022176246202</v>
      </c>
      <c r="AO16" s="74">
        <f t="shared" si="2"/>
        <v>2.4870656765860826</v>
      </c>
      <c r="AP16" s="74">
        <f t="shared" si="2"/>
        <v>2.1885681061513225</v>
      </c>
      <c r="AQ16" s="74">
        <f t="shared" si="2"/>
        <v>2.5892087337106751</v>
      </c>
      <c r="AR16" s="74">
        <f t="shared" si="3"/>
        <v>2.2889816751045564</v>
      </c>
      <c r="AS16" s="74">
        <f t="shared" si="4"/>
        <v>2.0176232669569867</v>
      </c>
      <c r="AT16" s="74">
        <f t="shared" si="5"/>
        <v>2.1410597298393119</v>
      </c>
      <c r="AU16" s="74">
        <f t="shared" si="5"/>
        <v>2.4313344582618432</v>
      </c>
      <c r="AV16" s="17">
        <f t="shared" si="5"/>
        <v>1.7055573652146356</v>
      </c>
      <c r="AW16" s="42">
        <f t="shared" si="14"/>
        <v>-0.29850977128258382</v>
      </c>
      <c r="AX16" s="8"/>
    </row>
    <row r="17" spans="1:50" ht="20.100000000000001" customHeight="1">
      <c r="A17" s="47" t="s">
        <v>136</v>
      </c>
      <c r="B17" s="81">
        <v>10358.98</v>
      </c>
      <c r="C17" s="61">
        <v>12324.439999999999</v>
      </c>
      <c r="D17" s="61">
        <v>11421.949999999999</v>
      </c>
      <c r="E17" s="61">
        <v>13833.65</v>
      </c>
      <c r="F17" s="61">
        <v>11014.220000000001</v>
      </c>
      <c r="G17" s="61">
        <v>9626.9</v>
      </c>
      <c r="H17" s="61">
        <v>9614.1</v>
      </c>
      <c r="I17" s="61">
        <v>11527.539999999999</v>
      </c>
      <c r="J17" s="61">
        <v>8599.7199999999993</v>
      </c>
      <c r="K17" s="61">
        <v>10151.34</v>
      </c>
      <c r="L17" s="82">
        <v>12971.890000000001</v>
      </c>
      <c r="M17" s="42">
        <f t="shared" si="0"/>
        <v>0.2778500178301585</v>
      </c>
      <c r="O17" s="361">
        <f t="shared" si="6"/>
        <v>3.5063651193611788E-2</v>
      </c>
      <c r="P17" s="362">
        <f t="shared" si="7"/>
        <v>2.7712895223038291E-2</v>
      </c>
      <c r="Q17" s="362">
        <f t="shared" si="8"/>
        <v>2.1781525336315995E-2</v>
      </c>
      <c r="R17" s="363">
        <f t="shared" si="9"/>
        <v>2.3001679356707855E-2</v>
      </c>
      <c r="T17" s="81">
        <v>2198.2669999999998</v>
      </c>
      <c r="U17" s="61">
        <v>2480.1729999999998</v>
      </c>
      <c r="V17" s="61">
        <v>2576.5229999999997</v>
      </c>
      <c r="W17" s="61">
        <v>3338.248</v>
      </c>
      <c r="X17" s="61">
        <v>3042.884</v>
      </c>
      <c r="Y17" s="61">
        <v>2748.69</v>
      </c>
      <c r="Z17" s="61">
        <v>2627.7109999999998</v>
      </c>
      <c r="AA17" s="61">
        <v>2986.232</v>
      </c>
      <c r="AB17" s="61">
        <v>2765.6439999999998</v>
      </c>
      <c r="AC17" s="61">
        <v>2845.8009999999999</v>
      </c>
      <c r="AD17" s="82">
        <v>3805.8920000000003</v>
      </c>
      <c r="AE17" s="42">
        <f t="shared" si="1"/>
        <v>0.33737109516793351</v>
      </c>
      <c r="AG17" s="361">
        <f t="shared" si="10"/>
        <v>3.5080389443968372E-2</v>
      </c>
      <c r="AH17" s="362">
        <f t="shared" si="11"/>
        <v>3.102421455132268E-2</v>
      </c>
      <c r="AI17" s="362">
        <f t="shared" si="12"/>
        <v>2.4272404275046285E-2</v>
      </c>
      <c r="AJ17" s="363">
        <f t="shared" si="13"/>
        <v>2.769460347988565E-2</v>
      </c>
      <c r="AL17" s="52">
        <f t="shared" si="2"/>
        <v>2.122088275100444</v>
      </c>
      <c r="AM17" s="74">
        <f t="shared" si="2"/>
        <v>2.0124021862250943</v>
      </c>
      <c r="AN17" s="74">
        <f t="shared" si="2"/>
        <v>2.2557645585911339</v>
      </c>
      <c r="AO17" s="74">
        <f t="shared" si="2"/>
        <v>2.4131360848366121</v>
      </c>
      <c r="AP17" s="74">
        <f t="shared" si="2"/>
        <v>2.7626867812700304</v>
      </c>
      <c r="AQ17" s="74">
        <f t="shared" si="2"/>
        <v>2.8552181906948242</v>
      </c>
      <c r="AR17" s="74">
        <f t="shared" si="3"/>
        <v>2.7331845934616861</v>
      </c>
      <c r="AS17" s="74">
        <f t="shared" si="4"/>
        <v>2.5905197466241714</v>
      </c>
      <c r="AT17" s="74">
        <f t="shared" si="5"/>
        <v>3.2159698222732835</v>
      </c>
      <c r="AU17" s="74">
        <f t="shared" si="5"/>
        <v>2.8033747268833475</v>
      </c>
      <c r="AV17" s="17">
        <f t="shared" si="5"/>
        <v>2.9339533406465828</v>
      </c>
      <c r="AW17" s="42">
        <f t="shared" si="14"/>
        <v>4.657907931859185E-2</v>
      </c>
      <c r="AX17" s="8"/>
    </row>
    <row r="18" spans="1:50" ht="20.100000000000001" customHeight="1">
      <c r="A18" s="47" t="s">
        <v>146</v>
      </c>
      <c r="B18" s="81">
        <v>5048.24</v>
      </c>
      <c r="C18" s="61">
        <v>8569.2999999999993</v>
      </c>
      <c r="D18" s="61">
        <v>11732.58</v>
      </c>
      <c r="E18" s="61">
        <v>12767.28</v>
      </c>
      <c r="F18" s="61">
        <v>12075.380000000001</v>
      </c>
      <c r="G18" s="61">
        <v>20667.16</v>
      </c>
      <c r="H18" s="61">
        <v>25837.16</v>
      </c>
      <c r="I18" s="61">
        <v>28418.400000000001</v>
      </c>
      <c r="J18" s="61">
        <v>27829.24</v>
      </c>
      <c r="K18" s="61">
        <v>21591.84</v>
      </c>
      <c r="L18" s="82">
        <v>12706.800000000001</v>
      </c>
      <c r="M18" s="42">
        <f t="shared" si="0"/>
        <v>-0.41149989996220787</v>
      </c>
      <c r="O18" s="361">
        <f t="shared" si="6"/>
        <v>1.7087563302722736E-2</v>
      </c>
      <c r="P18" s="362">
        <f t="shared" si="7"/>
        <v>5.949442080397304E-2</v>
      </c>
      <c r="Q18" s="362">
        <f t="shared" si="8"/>
        <v>4.6329175263332842E-2</v>
      </c>
      <c r="R18" s="363">
        <f t="shared" si="9"/>
        <v>2.2531623321645138E-2</v>
      </c>
      <c r="T18" s="81">
        <v>1195.0650000000001</v>
      </c>
      <c r="U18" s="61">
        <v>2395.5830000000001</v>
      </c>
      <c r="V18" s="61">
        <v>3181.328</v>
      </c>
      <c r="W18" s="61">
        <v>3184.1679999999997</v>
      </c>
      <c r="X18" s="61">
        <v>3018.2709999999997</v>
      </c>
      <c r="Y18" s="61">
        <v>5384.3389999999999</v>
      </c>
      <c r="Z18" s="61">
        <v>6649.5889999999999</v>
      </c>
      <c r="AA18" s="61">
        <v>7314.2550000000001</v>
      </c>
      <c r="AB18" s="61">
        <v>7737.4620000000004</v>
      </c>
      <c r="AC18" s="61">
        <v>6223.7460000000001</v>
      </c>
      <c r="AD18" s="82">
        <v>3747.087</v>
      </c>
      <c r="AE18" s="42">
        <f t="shared" si="1"/>
        <v>-0.3979370302065669</v>
      </c>
      <c r="AG18" s="361">
        <f t="shared" si="10"/>
        <v>1.9071089003681565E-2</v>
      </c>
      <c r="AH18" s="362">
        <f t="shared" si="11"/>
        <v>6.0772545595557954E-2</v>
      </c>
      <c r="AI18" s="362">
        <f t="shared" si="12"/>
        <v>5.3083570853057621E-2</v>
      </c>
      <c r="AJ18" s="363">
        <f t="shared" si="13"/>
        <v>2.7266692977529126E-2</v>
      </c>
      <c r="AL18" s="52">
        <f t="shared" si="2"/>
        <v>2.3672903823906948</v>
      </c>
      <c r="AM18" s="74">
        <f t="shared" si="2"/>
        <v>2.7955410593630754</v>
      </c>
      <c r="AN18" s="74">
        <f t="shared" si="2"/>
        <v>2.711533183664633</v>
      </c>
      <c r="AO18" s="74">
        <f t="shared" si="2"/>
        <v>2.4940065542543124</v>
      </c>
      <c r="AP18" s="74">
        <f t="shared" si="2"/>
        <v>2.4995246526403307</v>
      </c>
      <c r="AQ18" s="74">
        <f t="shared" si="2"/>
        <v>2.6052631324284512</v>
      </c>
      <c r="AR18" s="74">
        <f t="shared" si="3"/>
        <v>2.5736532188522263</v>
      </c>
      <c r="AS18" s="74">
        <f t="shared" si="4"/>
        <v>2.5737743856093238</v>
      </c>
      <c r="AT18" s="74">
        <f t="shared" si="5"/>
        <v>2.7803353594995768</v>
      </c>
      <c r="AU18" s="74">
        <f t="shared" si="5"/>
        <v>2.8824528155080809</v>
      </c>
      <c r="AV18" s="17">
        <f t="shared" si="5"/>
        <v>2.9488832750967982</v>
      </c>
      <c r="AW18" s="42">
        <f t="shared" si="14"/>
        <v>2.3046503738520973E-2</v>
      </c>
      <c r="AX18" s="8"/>
    </row>
    <row r="19" spans="1:50" ht="20.100000000000001" customHeight="1">
      <c r="A19" s="47" t="s">
        <v>138</v>
      </c>
      <c r="B19" s="81">
        <v>4172.2</v>
      </c>
      <c r="C19" s="61">
        <v>8095.8499999999995</v>
      </c>
      <c r="D19" s="61">
        <v>6928.1900000000005</v>
      </c>
      <c r="E19" s="61">
        <v>11569.8</v>
      </c>
      <c r="F19" s="61">
        <v>9301.4699999999993</v>
      </c>
      <c r="G19" s="61">
        <v>9968.23</v>
      </c>
      <c r="H19" s="61">
        <v>10911.42</v>
      </c>
      <c r="I19" s="61">
        <v>9455.39</v>
      </c>
      <c r="J19" s="61">
        <v>9984.2100000000009</v>
      </c>
      <c r="K19" s="61">
        <v>9880.6</v>
      </c>
      <c r="L19" s="82">
        <v>12267.59</v>
      </c>
      <c r="M19" s="42">
        <f t="shared" si="0"/>
        <v>0.24158350707446913</v>
      </c>
      <c r="O19" s="361">
        <f t="shared" si="6"/>
        <v>1.412229442570476E-2</v>
      </c>
      <c r="P19" s="362">
        <f t="shared" si="7"/>
        <v>2.8695479702619427E-2</v>
      </c>
      <c r="Q19" s="362">
        <f t="shared" si="8"/>
        <v>2.1200603983119848E-2</v>
      </c>
      <c r="R19" s="363">
        <f t="shared" si="9"/>
        <v>2.1752818722603696E-2</v>
      </c>
      <c r="T19" s="81">
        <v>998.69099999999992</v>
      </c>
      <c r="U19" s="61">
        <v>1816.7160000000001</v>
      </c>
      <c r="V19" s="61">
        <v>1684.021</v>
      </c>
      <c r="W19" s="61">
        <v>2677.4549999999999</v>
      </c>
      <c r="X19" s="61">
        <v>2234.8209999999999</v>
      </c>
      <c r="Y19" s="61">
        <v>2412.1020000000003</v>
      </c>
      <c r="Z19" s="61">
        <v>2701.5549999999998</v>
      </c>
      <c r="AA19" s="61">
        <v>2502.098</v>
      </c>
      <c r="AB19" s="61">
        <v>2774.143</v>
      </c>
      <c r="AC19" s="61">
        <v>2857.5340000000001</v>
      </c>
      <c r="AD19" s="82">
        <v>3266.9860000000003</v>
      </c>
      <c r="AE19" s="42">
        <f t="shared" si="1"/>
        <v>0.14328858379287882</v>
      </c>
      <c r="AG19" s="361">
        <f t="shared" si="10"/>
        <v>1.5937312989817078E-2</v>
      </c>
      <c r="AH19" s="362">
        <f t="shared" si="11"/>
        <v>2.7225176344976898E-2</v>
      </c>
      <c r="AI19" s="362">
        <f t="shared" si="12"/>
        <v>2.4372477371991268E-2</v>
      </c>
      <c r="AJ19" s="363">
        <f t="shared" si="13"/>
        <v>2.377310807672359E-2</v>
      </c>
      <c r="AL19" s="52">
        <f t="shared" si="2"/>
        <v>2.3936795934998321</v>
      </c>
      <c r="AM19" s="74">
        <f t="shared" si="2"/>
        <v>2.2440089675574528</v>
      </c>
      <c r="AN19" s="74">
        <f t="shared" si="2"/>
        <v>2.4306795858658607</v>
      </c>
      <c r="AO19" s="74">
        <f t="shared" si="2"/>
        <v>2.3141756988020536</v>
      </c>
      <c r="AP19" s="74">
        <f t="shared" si="2"/>
        <v>2.4026535590610947</v>
      </c>
      <c r="AQ19" s="74">
        <f t="shared" si="2"/>
        <v>2.4197896717872687</v>
      </c>
      <c r="AR19" s="74">
        <f t="shared" si="3"/>
        <v>2.4758968126971554</v>
      </c>
      <c r="AS19" s="74">
        <f t="shared" si="4"/>
        <v>2.6462134295888378</v>
      </c>
      <c r="AT19" s="74">
        <f t="shared" si="5"/>
        <v>2.7785302993426617</v>
      </c>
      <c r="AU19" s="74">
        <f t="shared" si="5"/>
        <v>2.8920652591947862</v>
      </c>
      <c r="AV19" s="17">
        <f t="shared" si="5"/>
        <v>2.6631033479273434</v>
      </c>
      <c r="AW19" s="42">
        <f t="shared" si="14"/>
        <v>-7.9168998880471589E-2</v>
      </c>
      <c r="AX19" s="8"/>
    </row>
    <row r="20" spans="1:50" ht="20.100000000000001" customHeight="1">
      <c r="A20" s="47" t="s">
        <v>141</v>
      </c>
      <c r="B20" s="81">
        <v>58531.659999999996</v>
      </c>
      <c r="C20" s="61">
        <v>96945.1</v>
      </c>
      <c r="D20" s="61">
        <v>87006.53</v>
      </c>
      <c r="E20" s="61">
        <v>91211.31</v>
      </c>
      <c r="F20" s="61">
        <v>82783.599999999991</v>
      </c>
      <c r="G20" s="61">
        <v>69384.53</v>
      </c>
      <c r="H20" s="61">
        <v>38364.49</v>
      </c>
      <c r="I20" s="61">
        <v>47817.72</v>
      </c>
      <c r="J20" s="61">
        <v>25998.34</v>
      </c>
      <c r="K20" s="61">
        <v>21848.39</v>
      </c>
      <c r="L20" s="82">
        <v>10282.789999999999</v>
      </c>
      <c r="M20" s="42">
        <f t="shared" si="0"/>
        <v>-0.52935708306195561</v>
      </c>
      <c r="O20" s="361">
        <f t="shared" si="6"/>
        <v>0.19812121560453627</v>
      </c>
      <c r="P20" s="362">
        <f t="shared" si="7"/>
        <v>0.19973680104600203</v>
      </c>
      <c r="Q20" s="362">
        <f t="shared" si="8"/>
        <v>4.6879649419949786E-2</v>
      </c>
      <c r="R20" s="363">
        <f t="shared" si="9"/>
        <v>1.823338298986207E-2</v>
      </c>
      <c r="T20" s="81">
        <v>12013.798000000001</v>
      </c>
      <c r="U20" s="61">
        <v>19136.761999999999</v>
      </c>
      <c r="V20" s="61">
        <v>21716.493000000002</v>
      </c>
      <c r="W20" s="61">
        <v>24492.491000000002</v>
      </c>
      <c r="X20" s="61">
        <v>23291.965</v>
      </c>
      <c r="Y20" s="61">
        <v>18083.964</v>
      </c>
      <c r="Z20" s="61">
        <v>9241.1910000000007</v>
      </c>
      <c r="AA20" s="61">
        <v>12768.51</v>
      </c>
      <c r="AB20" s="61">
        <v>7331.143</v>
      </c>
      <c r="AC20" s="61">
        <v>5480.8150000000005</v>
      </c>
      <c r="AD20" s="82">
        <v>3038.91</v>
      </c>
      <c r="AE20" s="42">
        <f t="shared" si="1"/>
        <v>-0.44553684078006656</v>
      </c>
      <c r="AG20" s="361">
        <f t="shared" si="10"/>
        <v>0.19171861859417821</v>
      </c>
      <c r="AH20" s="362">
        <f t="shared" si="11"/>
        <v>0.2041120603176042</v>
      </c>
      <c r="AI20" s="362">
        <f t="shared" si="12"/>
        <v>4.6746964189252102E-2</v>
      </c>
      <c r="AJ20" s="363">
        <f t="shared" si="13"/>
        <v>2.2113451317341451E-2</v>
      </c>
      <c r="AL20" s="52">
        <f t="shared" si="2"/>
        <v>2.0525298616167733</v>
      </c>
      <c r="AM20" s="74">
        <f t="shared" si="2"/>
        <v>1.9739792934351503</v>
      </c>
      <c r="AN20" s="74">
        <f t="shared" si="2"/>
        <v>2.4959612801475939</v>
      </c>
      <c r="AO20" s="74">
        <f t="shared" si="2"/>
        <v>2.685247147530279</v>
      </c>
      <c r="AP20" s="74">
        <f t="shared" si="2"/>
        <v>2.8135965336129383</v>
      </c>
      <c r="AQ20" s="74">
        <f t="shared" si="2"/>
        <v>2.606339482302467</v>
      </c>
      <c r="AR20" s="74">
        <f t="shared" si="3"/>
        <v>2.4087876575447766</v>
      </c>
      <c r="AS20" s="74">
        <f t="shared" si="4"/>
        <v>2.6702465111260008</v>
      </c>
      <c r="AT20" s="74">
        <f t="shared" si="5"/>
        <v>2.819850421219201</v>
      </c>
      <c r="AU20" s="74">
        <f t="shared" si="5"/>
        <v>2.508566992808166</v>
      </c>
      <c r="AV20" s="17">
        <f t="shared" si="5"/>
        <v>2.9553360517913911</v>
      </c>
      <c r="AW20" s="42">
        <f t="shared" si="14"/>
        <v>0.17809732020873731</v>
      </c>
      <c r="AX20" s="8"/>
    </row>
    <row r="21" spans="1:50" ht="20.100000000000001" customHeight="1">
      <c r="A21" s="47" t="s">
        <v>147</v>
      </c>
      <c r="B21" s="81">
        <v>6875.01</v>
      </c>
      <c r="C21" s="61">
        <v>5770.08</v>
      </c>
      <c r="D21" s="61">
        <v>5528.95</v>
      </c>
      <c r="E21" s="61">
        <v>5568.0099999999993</v>
      </c>
      <c r="F21" s="61">
        <v>4171.58</v>
      </c>
      <c r="G21" s="61">
        <v>5981.27</v>
      </c>
      <c r="H21" s="61">
        <v>8146.06</v>
      </c>
      <c r="I21" s="61">
        <v>8991.89</v>
      </c>
      <c r="J21" s="61">
        <v>9069.4699999999993</v>
      </c>
      <c r="K21" s="61">
        <v>7553.2999999999993</v>
      </c>
      <c r="L21" s="82">
        <v>7267.64</v>
      </c>
      <c r="M21" s="42">
        <f t="shared" si="0"/>
        <v>-3.7819231329352596E-2</v>
      </c>
      <c r="O21" s="361">
        <f t="shared" si="6"/>
        <v>2.3270915919578278E-2</v>
      </c>
      <c r="P21" s="362">
        <f t="shared" si="7"/>
        <v>1.7218243547840142E-2</v>
      </c>
      <c r="Q21" s="362">
        <f t="shared" si="8"/>
        <v>1.6206963348956452E-2</v>
      </c>
      <c r="R21" s="363">
        <f t="shared" si="9"/>
        <v>1.2886936673066474E-2</v>
      </c>
      <c r="T21" s="81">
        <v>1321.1289999999999</v>
      </c>
      <c r="U21" s="61">
        <v>1308.893</v>
      </c>
      <c r="V21" s="61">
        <v>1226.7829999999999</v>
      </c>
      <c r="W21" s="61">
        <v>1462.4059999999999</v>
      </c>
      <c r="X21" s="61">
        <v>1108.383</v>
      </c>
      <c r="Y21" s="61">
        <v>1607.7819999999999</v>
      </c>
      <c r="Z21" s="61">
        <v>2073.7889999999998</v>
      </c>
      <c r="AA21" s="61">
        <v>2308.991</v>
      </c>
      <c r="AB21" s="61">
        <v>2324.3319999999999</v>
      </c>
      <c r="AC21" s="61">
        <v>1976.9299999999998</v>
      </c>
      <c r="AD21" s="82">
        <v>2025.8629999999998</v>
      </c>
      <c r="AE21" s="42">
        <f t="shared" si="1"/>
        <v>2.4752014487108797E-2</v>
      </c>
      <c r="AG21" s="361">
        <f t="shared" si="10"/>
        <v>2.1082843815478505E-2</v>
      </c>
      <c r="AH21" s="362">
        <f t="shared" si="11"/>
        <v>1.8146889507276075E-2</v>
      </c>
      <c r="AI21" s="362">
        <f t="shared" si="12"/>
        <v>1.6861630234674616E-2</v>
      </c>
      <c r="AJ21" s="363">
        <f t="shared" si="13"/>
        <v>1.4741740566881975E-2</v>
      </c>
      <c r="AL21" s="52">
        <f t="shared" si="2"/>
        <v>1.9216393867063464</v>
      </c>
      <c r="AM21" s="74">
        <f t="shared" si="2"/>
        <v>2.2684139561323242</v>
      </c>
      <c r="AN21" s="74">
        <f t="shared" si="2"/>
        <v>2.2188354027437396</v>
      </c>
      <c r="AO21" s="74">
        <f t="shared" si="2"/>
        <v>2.6264428404403013</v>
      </c>
      <c r="AP21" s="74">
        <f t="shared" si="2"/>
        <v>2.6569860820120916</v>
      </c>
      <c r="AQ21" s="74">
        <f t="shared" si="2"/>
        <v>2.6880277934284855</v>
      </c>
      <c r="AR21" s="74">
        <f t="shared" si="3"/>
        <v>2.5457570899305919</v>
      </c>
      <c r="AS21" s="74">
        <f t="shared" si="4"/>
        <v>2.5678594822667984</v>
      </c>
      <c r="AT21" s="74">
        <f t="shared" si="5"/>
        <v>2.5628090726359973</v>
      </c>
      <c r="AU21" s="74">
        <f t="shared" si="5"/>
        <v>2.6173063429229608</v>
      </c>
      <c r="AV21" s="17">
        <f t="shared" si="5"/>
        <v>2.7875114892867559</v>
      </c>
      <c r="AW21" s="42">
        <f t="shared" si="14"/>
        <v>6.5030655209322177E-2</v>
      </c>
      <c r="AX21" s="8"/>
    </row>
    <row r="22" spans="1:50" ht="20.100000000000001" customHeight="1">
      <c r="A22" s="47" t="s">
        <v>152</v>
      </c>
      <c r="B22" s="81">
        <v>4034.97</v>
      </c>
      <c r="C22" s="61">
        <v>5637.1799999999994</v>
      </c>
      <c r="D22" s="61">
        <v>4676.2299999999996</v>
      </c>
      <c r="E22" s="61">
        <v>3042.3900000000003</v>
      </c>
      <c r="F22" s="61">
        <v>5617.38</v>
      </c>
      <c r="G22" s="61">
        <v>3930.5699999999997</v>
      </c>
      <c r="H22" s="61">
        <v>3932.82</v>
      </c>
      <c r="I22" s="61">
        <v>4092.1</v>
      </c>
      <c r="J22" s="61">
        <v>3441.87</v>
      </c>
      <c r="K22" s="61">
        <v>3666.21</v>
      </c>
      <c r="L22" s="82">
        <v>3436.37</v>
      </c>
      <c r="M22" s="42">
        <f t="shared" si="0"/>
        <v>-6.2691444298062615E-2</v>
      </c>
      <c r="O22" s="361">
        <f t="shared" si="6"/>
        <v>1.3657790695289281E-2</v>
      </c>
      <c r="P22" s="362">
        <f t="shared" si="7"/>
        <v>1.1314906623816349E-2</v>
      </c>
      <c r="Q22" s="362">
        <f t="shared" si="8"/>
        <v>7.8665127956757501E-3</v>
      </c>
      <c r="R22" s="363">
        <f t="shared" si="9"/>
        <v>6.0933511532251785E-3</v>
      </c>
      <c r="T22" s="81">
        <v>1133.2259999999999</v>
      </c>
      <c r="U22" s="61">
        <v>1682.252</v>
      </c>
      <c r="V22" s="61">
        <v>1900.482</v>
      </c>
      <c r="W22" s="61">
        <v>1188.819</v>
      </c>
      <c r="X22" s="61">
        <v>1619.547</v>
      </c>
      <c r="Y22" s="61">
        <v>1341.902</v>
      </c>
      <c r="Z22" s="61">
        <v>1376.442</v>
      </c>
      <c r="AA22" s="61">
        <v>1807.8229999999999</v>
      </c>
      <c r="AB22" s="61">
        <v>1322.183</v>
      </c>
      <c r="AC22" s="61">
        <v>1512.5029999999999</v>
      </c>
      <c r="AD22" s="82">
        <v>1892.0630000000001</v>
      </c>
      <c r="AE22" s="42">
        <f t="shared" si="1"/>
        <v>0.25094826258195863</v>
      </c>
      <c r="AG22" s="361">
        <f t="shared" si="10"/>
        <v>1.8084249733099071E-2</v>
      </c>
      <c r="AH22" s="362">
        <f t="shared" si="11"/>
        <v>1.5145926079277403E-2</v>
      </c>
      <c r="AI22" s="362">
        <f t="shared" si="12"/>
        <v>1.2900439729700121E-2</v>
      </c>
      <c r="AJ22" s="363">
        <f t="shared" si="13"/>
        <v>1.3768108644166173E-2</v>
      </c>
      <c r="AL22" s="52">
        <f t="shared" si="2"/>
        <v>2.8085115874467466</v>
      </c>
      <c r="AM22" s="74">
        <f t="shared" si="2"/>
        <v>2.9842084162648703</v>
      </c>
      <c r="AN22" s="74">
        <f t="shared" si="2"/>
        <v>4.0641328591621892</v>
      </c>
      <c r="AO22" s="74">
        <f t="shared" si="2"/>
        <v>3.9075167877885475</v>
      </c>
      <c r="AP22" s="74">
        <f t="shared" si="2"/>
        <v>2.8831003065486045</v>
      </c>
      <c r="AQ22" s="74">
        <f t="shared" si="2"/>
        <v>3.4140137435537343</v>
      </c>
      <c r="AR22" s="74">
        <f t="shared" si="3"/>
        <v>3.4998855782873357</v>
      </c>
      <c r="AS22" s="74">
        <f t="shared" si="4"/>
        <v>4.4178368075071477</v>
      </c>
      <c r="AT22" s="74">
        <f t="shared" si="5"/>
        <v>3.8414669932333294</v>
      </c>
      <c r="AU22" s="74">
        <f t="shared" si="5"/>
        <v>4.1255219968305141</v>
      </c>
      <c r="AV22" s="17">
        <f t="shared" si="5"/>
        <v>5.505993242869657</v>
      </c>
      <c r="AW22" s="42">
        <f t="shared" si="14"/>
        <v>0.33461735196169307</v>
      </c>
      <c r="AX22" s="8"/>
    </row>
    <row r="23" spans="1:50" ht="20.100000000000001" customHeight="1">
      <c r="A23" s="47" t="s">
        <v>137</v>
      </c>
      <c r="B23" s="81">
        <v>7317.71</v>
      </c>
      <c r="C23" s="61">
        <v>5966.25</v>
      </c>
      <c r="D23" s="61">
        <v>5399.58</v>
      </c>
      <c r="E23" s="61">
        <v>7535.08</v>
      </c>
      <c r="F23" s="61">
        <v>4714.3799999999992</v>
      </c>
      <c r="G23" s="61">
        <v>5034.21</v>
      </c>
      <c r="H23" s="61">
        <v>6883.97</v>
      </c>
      <c r="I23" s="61">
        <v>7042.84</v>
      </c>
      <c r="J23" s="61">
        <v>5938.68</v>
      </c>
      <c r="K23" s="61">
        <v>6024.95</v>
      </c>
      <c r="L23" s="82">
        <v>7889.96</v>
      </c>
      <c r="M23" s="42">
        <f t="shared" si="0"/>
        <v>0.30954779707715419</v>
      </c>
      <c r="O23" s="361">
        <f t="shared" si="6"/>
        <v>2.4769391482173431E-2</v>
      </c>
      <c r="P23" s="362">
        <f t="shared" si="7"/>
        <v>1.4491948006188035E-2</v>
      </c>
      <c r="Q23" s="362">
        <f t="shared" si="8"/>
        <v>1.2927613603232387E-2</v>
      </c>
      <c r="R23" s="363">
        <f t="shared" si="9"/>
        <v>1.3990430851421858E-2</v>
      </c>
      <c r="T23" s="81">
        <v>1523.828</v>
      </c>
      <c r="U23" s="61">
        <v>1265.2360000000001</v>
      </c>
      <c r="V23" s="61">
        <v>1367.9940000000001</v>
      </c>
      <c r="W23" s="61">
        <v>1761.3980000000001</v>
      </c>
      <c r="X23" s="61">
        <v>1068.2820000000002</v>
      </c>
      <c r="Y23" s="61">
        <v>1209.204</v>
      </c>
      <c r="Z23" s="61">
        <v>1668.183</v>
      </c>
      <c r="AA23" s="61">
        <v>1649.915</v>
      </c>
      <c r="AB23" s="61">
        <v>1372.1670000000001</v>
      </c>
      <c r="AC23" s="61">
        <v>1393.8470000000002</v>
      </c>
      <c r="AD23" s="82">
        <v>1888.818</v>
      </c>
      <c r="AE23" s="42">
        <f t="shared" si="1"/>
        <v>0.35511142901624043</v>
      </c>
      <c r="AG23" s="361">
        <f t="shared" si="10"/>
        <v>2.4317555458742472E-2</v>
      </c>
      <c r="AH23" s="362">
        <f t="shared" si="11"/>
        <v>1.3648175797313479E-2</v>
      </c>
      <c r="AI23" s="362">
        <f t="shared" si="12"/>
        <v>1.1888399041802448E-2</v>
      </c>
      <c r="AJ23" s="363">
        <f t="shared" si="13"/>
        <v>1.374449552317056E-2</v>
      </c>
      <c r="AL23" s="52">
        <f t="shared" si="2"/>
        <v>2.0823836965389444</v>
      </c>
      <c r="AM23" s="74">
        <f t="shared" si="2"/>
        <v>2.1206553530274466</v>
      </c>
      <c r="AN23" s="74">
        <f t="shared" si="2"/>
        <v>2.5335192737212897</v>
      </c>
      <c r="AO23" s="74">
        <f t="shared" si="2"/>
        <v>2.3375969465486763</v>
      </c>
      <c r="AP23" s="74">
        <f t="shared" si="2"/>
        <v>2.2660074071245857</v>
      </c>
      <c r="AQ23" s="74">
        <f t="shared" si="2"/>
        <v>2.401973695972158</v>
      </c>
      <c r="AR23" s="74">
        <f t="shared" si="3"/>
        <v>2.4232862723108903</v>
      </c>
      <c r="AS23" s="74">
        <f t="shared" si="4"/>
        <v>2.3426842012597189</v>
      </c>
      <c r="AT23" s="74">
        <f t="shared" ref="AT23:AV33" si="15">(AB23/J23)*10</f>
        <v>2.3105589120814729</v>
      </c>
      <c r="AU23" s="74">
        <f t="shared" si="15"/>
        <v>2.3134582029726394</v>
      </c>
      <c r="AV23" s="17">
        <f t="shared" si="15"/>
        <v>2.3939513001333341</v>
      </c>
      <c r="AW23" s="42">
        <f t="shared" si="14"/>
        <v>3.4793408870437553E-2</v>
      </c>
      <c r="AX23" s="8"/>
    </row>
    <row r="24" spans="1:50" ht="20.100000000000001" customHeight="1">
      <c r="A24" s="47" t="s">
        <v>155</v>
      </c>
      <c r="B24" s="81">
        <v>1375.99</v>
      </c>
      <c r="C24" s="61">
        <v>1321.86</v>
      </c>
      <c r="D24" s="61">
        <v>1808.2</v>
      </c>
      <c r="E24" s="61">
        <v>1655.05</v>
      </c>
      <c r="F24" s="61">
        <v>951.03</v>
      </c>
      <c r="G24" s="61">
        <v>1657.67</v>
      </c>
      <c r="H24" s="61">
        <v>1928.28</v>
      </c>
      <c r="I24" s="61">
        <v>2488.6</v>
      </c>
      <c r="J24" s="61">
        <v>4072.58</v>
      </c>
      <c r="K24" s="61">
        <v>7337.47</v>
      </c>
      <c r="L24" s="82">
        <v>7191.62</v>
      </c>
      <c r="M24" s="42">
        <f t="shared" si="0"/>
        <v>-1.987742368963694E-2</v>
      </c>
      <c r="O24" s="361">
        <f t="shared" si="6"/>
        <v>4.6575274212227345E-3</v>
      </c>
      <c r="P24" s="362">
        <f t="shared" si="7"/>
        <v>4.7719239863688086E-3</v>
      </c>
      <c r="Q24" s="362">
        <f t="shared" si="8"/>
        <v>1.5743861274418802E-2</v>
      </c>
      <c r="R24" s="363">
        <f t="shared" si="9"/>
        <v>1.2752138454403122E-2</v>
      </c>
      <c r="T24" s="81">
        <v>274.79899999999998</v>
      </c>
      <c r="U24" s="61">
        <v>318.25799999999998</v>
      </c>
      <c r="V24" s="61">
        <v>429.13</v>
      </c>
      <c r="W24" s="61">
        <v>414.68099999999998</v>
      </c>
      <c r="X24" s="61">
        <v>251.11600000000001</v>
      </c>
      <c r="Y24" s="61">
        <v>386.875</v>
      </c>
      <c r="Z24" s="61">
        <v>475.46100000000001</v>
      </c>
      <c r="AA24" s="61">
        <v>569.94500000000005</v>
      </c>
      <c r="AB24" s="61">
        <v>939.346</v>
      </c>
      <c r="AC24" s="61">
        <v>1681.018</v>
      </c>
      <c r="AD24" s="82">
        <v>1609.989</v>
      </c>
      <c r="AE24" s="42">
        <f t="shared" si="1"/>
        <v>-4.2253563019551243E-2</v>
      </c>
      <c r="AG24" s="361">
        <f t="shared" si="10"/>
        <v>4.3852980274066179E-3</v>
      </c>
      <c r="AH24" s="362">
        <f t="shared" si="11"/>
        <v>4.3666230111591197E-3</v>
      </c>
      <c r="AI24" s="362">
        <f t="shared" si="12"/>
        <v>1.4337737772117502E-2</v>
      </c>
      <c r="AJ24" s="363">
        <f t="shared" si="13"/>
        <v>1.1715520819292197E-2</v>
      </c>
      <c r="AL24" s="52">
        <f t="shared" si="2"/>
        <v>1.9971002696240523</v>
      </c>
      <c r="AM24" s="74">
        <f t="shared" si="2"/>
        <v>2.4076528527983294</v>
      </c>
      <c r="AN24" s="74">
        <f t="shared" si="2"/>
        <v>2.3732441101648045</v>
      </c>
      <c r="AO24" s="74">
        <f t="shared" si="2"/>
        <v>2.5055496812785112</v>
      </c>
      <c r="AP24" s="74">
        <f t="shared" si="2"/>
        <v>2.6404634974711634</v>
      </c>
      <c r="AQ24" s="74">
        <f t="shared" si="2"/>
        <v>2.3338481121091652</v>
      </c>
      <c r="AR24" s="74">
        <f t="shared" si="3"/>
        <v>2.4657259319186013</v>
      </c>
      <c r="AS24" s="74">
        <f t="shared" si="4"/>
        <v>2.2902234187896813</v>
      </c>
      <c r="AT24" s="74">
        <f t="shared" si="15"/>
        <v>2.3065133158832976</v>
      </c>
      <c r="AU24" s="74">
        <f t="shared" si="15"/>
        <v>2.2910049376692507</v>
      </c>
      <c r="AV24" s="17">
        <f t="shared" si="15"/>
        <v>2.238701433056808</v>
      </c>
      <c r="AW24" s="42">
        <f t="shared" si="14"/>
        <v>-2.2829939714426619E-2</v>
      </c>
      <c r="AX24" s="8"/>
    </row>
    <row r="25" spans="1:50" ht="20.100000000000001" customHeight="1">
      <c r="A25" s="47" t="s">
        <v>166</v>
      </c>
      <c r="B25" s="81">
        <v>31.5</v>
      </c>
      <c r="C25" s="61">
        <v>0.51</v>
      </c>
      <c r="D25" s="61">
        <v>97.16</v>
      </c>
      <c r="E25" s="61">
        <v>90.23</v>
      </c>
      <c r="F25" s="61">
        <v>156.9</v>
      </c>
      <c r="G25" s="61">
        <v>79.849999999999994</v>
      </c>
      <c r="H25" s="61">
        <v>438.57</v>
      </c>
      <c r="I25" s="61">
        <v>520.38</v>
      </c>
      <c r="J25" s="61">
        <v>498.03000000000003</v>
      </c>
      <c r="K25" s="61">
        <v>942.53</v>
      </c>
      <c r="L25" s="82">
        <v>5167.17</v>
      </c>
      <c r="M25" s="42">
        <f t="shared" si="0"/>
        <v>4.4822339872470911</v>
      </c>
      <c r="O25" s="361">
        <f t="shared" si="6"/>
        <v>1.066229505799578E-4</v>
      </c>
      <c r="P25" s="362">
        <f t="shared" si="7"/>
        <v>2.2986368234422373E-4</v>
      </c>
      <c r="Q25" s="362">
        <f t="shared" si="8"/>
        <v>2.0223675963210687E-3</v>
      </c>
      <c r="R25" s="363">
        <f t="shared" si="9"/>
        <v>9.1623955739371914E-3</v>
      </c>
      <c r="T25" s="81">
        <v>3.948</v>
      </c>
      <c r="U25" s="61">
        <v>7.5999999999999998E-2</v>
      </c>
      <c r="V25" s="61">
        <v>24.722000000000001</v>
      </c>
      <c r="W25" s="61">
        <v>25.364000000000001</v>
      </c>
      <c r="X25" s="61">
        <v>39.357999999999997</v>
      </c>
      <c r="Y25" s="61">
        <v>33.686</v>
      </c>
      <c r="Z25" s="61">
        <v>130.952</v>
      </c>
      <c r="AA25" s="61">
        <v>136.976</v>
      </c>
      <c r="AB25" s="61">
        <v>157.84100000000001</v>
      </c>
      <c r="AC25" s="61">
        <v>286.262</v>
      </c>
      <c r="AD25" s="82">
        <v>1558.3230000000001</v>
      </c>
      <c r="AE25" s="42">
        <f t="shared" si="1"/>
        <v>4.4436949368061436</v>
      </c>
      <c r="AG25" s="361">
        <f t="shared" si="10"/>
        <v>6.3002982588005526E-5</v>
      </c>
      <c r="AH25" s="362">
        <f t="shared" si="11"/>
        <v>3.8021082456583165E-4</v>
      </c>
      <c r="AI25" s="362">
        <f t="shared" si="12"/>
        <v>2.4415856880306459E-3</v>
      </c>
      <c r="AJ25" s="363">
        <f t="shared" si="13"/>
        <v>1.1339559183126017E-2</v>
      </c>
      <c r="AL25" s="52">
        <f t="shared" si="2"/>
        <v>1.2533333333333332</v>
      </c>
      <c r="AM25" s="74">
        <f t="shared" si="2"/>
        <v>1.4901960784313726</v>
      </c>
      <c r="AN25" s="74">
        <f t="shared" si="2"/>
        <v>2.5444627418690824</v>
      </c>
      <c r="AO25" s="74">
        <f t="shared" si="2"/>
        <v>2.8110384572758509</v>
      </c>
      <c r="AP25" s="74">
        <f t="shared" si="2"/>
        <v>2.5084767367750156</v>
      </c>
      <c r="AQ25" s="74">
        <f t="shared" si="2"/>
        <v>4.2186599874765189</v>
      </c>
      <c r="AR25" s="74">
        <f t="shared" si="3"/>
        <v>2.98588594751123</v>
      </c>
      <c r="AS25" s="74">
        <f t="shared" si="4"/>
        <v>2.6322302932472423</v>
      </c>
      <c r="AT25" s="74">
        <f t="shared" si="15"/>
        <v>3.1693070698552295</v>
      </c>
      <c r="AU25" s="74">
        <f t="shared" si="15"/>
        <v>3.0371659257530266</v>
      </c>
      <c r="AV25" s="17">
        <f t="shared" si="15"/>
        <v>3.0158152334837056</v>
      </c>
      <c r="AW25" s="42">
        <f t="shared" si="14"/>
        <v>-7.0298076533396271E-3</v>
      </c>
      <c r="AX25" s="8"/>
    </row>
    <row r="26" spans="1:50" ht="20.100000000000001" customHeight="1">
      <c r="A26" s="47" t="s">
        <v>151</v>
      </c>
      <c r="B26" s="81">
        <v>1263.8399999999999</v>
      </c>
      <c r="C26" s="61">
        <v>1777.7399999999998</v>
      </c>
      <c r="D26" s="61">
        <v>2141.56</v>
      </c>
      <c r="E26" s="61">
        <v>2259.6999999999998</v>
      </c>
      <c r="F26" s="61">
        <v>2070.5</v>
      </c>
      <c r="G26" s="61">
        <v>2636.83</v>
      </c>
      <c r="H26" s="61">
        <v>4288.09</v>
      </c>
      <c r="I26" s="61">
        <v>3508.11</v>
      </c>
      <c r="J26" s="61">
        <v>4947.42</v>
      </c>
      <c r="K26" s="61">
        <v>5212.38</v>
      </c>
      <c r="L26" s="82">
        <v>4160.6000000000004</v>
      </c>
      <c r="M26" s="42">
        <f t="shared" si="0"/>
        <v>-0.20178498114105259</v>
      </c>
      <c r="O26" s="361">
        <f t="shared" si="6"/>
        <v>4.2779158686023448E-3</v>
      </c>
      <c r="P26" s="362">
        <f t="shared" si="7"/>
        <v>7.5906255919313652E-3</v>
      </c>
      <c r="Q26" s="362">
        <f t="shared" si="8"/>
        <v>1.1184098555708583E-2</v>
      </c>
      <c r="R26" s="363">
        <f t="shared" si="9"/>
        <v>7.3775515465763809E-3</v>
      </c>
      <c r="T26" s="81">
        <v>233.26899999999998</v>
      </c>
      <c r="U26" s="61">
        <v>350.48900000000003</v>
      </c>
      <c r="V26" s="61">
        <v>455.98099999999999</v>
      </c>
      <c r="W26" s="61">
        <v>469.37100000000004</v>
      </c>
      <c r="X26" s="61">
        <v>447.30200000000002</v>
      </c>
      <c r="Y26" s="61">
        <v>573.44799999999998</v>
      </c>
      <c r="Z26" s="61">
        <v>1039.499</v>
      </c>
      <c r="AA26" s="61">
        <v>953.80399999999997</v>
      </c>
      <c r="AB26" s="61">
        <v>1430.8980000000001</v>
      </c>
      <c r="AC26" s="61">
        <v>1537.5330000000001</v>
      </c>
      <c r="AD26" s="82">
        <v>1102.902</v>
      </c>
      <c r="AE26" s="42">
        <f t="shared" si="1"/>
        <v>-0.28268076197388936</v>
      </c>
      <c r="AG26" s="361">
        <f t="shared" si="10"/>
        <v>3.7225538868595385E-3</v>
      </c>
      <c r="AH26" s="362">
        <f t="shared" si="11"/>
        <v>6.4724555282796121E-3</v>
      </c>
      <c r="AI26" s="362">
        <f t="shared" si="12"/>
        <v>1.311392559150297E-2</v>
      </c>
      <c r="AJ26" s="363">
        <f t="shared" si="13"/>
        <v>8.0255649837601382E-3</v>
      </c>
      <c r="AL26" s="52">
        <f t="shared" si="2"/>
        <v>1.8457162299025192</v>
      </c>
      <c r="AM26" s="74">
        <f t="shared" si="2"/>
        <v>1.9715425202785564</v>
      </c>
      <c r="AN26" s="74">
        <f t="shared" si="2"/>
        <v>2.1292002091932987</v>
      </c>
      <c r="AO26" s="74">
        <f t="shared" si="2"/>
        <v>2.0771385582156925</v>
      </c>
      <c r="AP26" s="74">
        <f t="shared" si="2"/>
        <v>2.1603574015938181</v>
      </c>
      <c r="AQ26" s="74">
        <f t="shared" si="2"/>
        <v>2.1747628781529333</v>
      </c>
      <c r="AR26" s="74">
        <f t="shared" si="3"/>
        <v>2.4241538773673126</v>
      </c>
      <c r="AS26" s="74">
        <f t="shared" si="4"/>
        <v>2.718854311865933</v>
      </c>
      <c r="AT26" s="74">
        <f t="shared" si="15"/>
        <v>2.892210485465152</v>
      </c>
      <c r="AU26" s="74">
        <f t="shared" si="15"/>
        <v>2.9497715055310629</v>
      </c>
      <c r="AV26" s="17">
        <f t="shared" si="15"/>
        <v>2.6508244003268762</v>
      </c>
      <c r="AW26" s="42">
        <f t="shared" si="14"/>
        <v>-0.10134585158329602</v>
      </c>
      <c r="AX26" s="8"/>
    </row>
    <row r="27" spans="1:50" ht="20.100000000000001" customHeight="1">
      <c r="A27" s="47" t="s">
        <v>144</v>
      </c>
      <c r="B27" s="81">
        <v>1291.22</v>
      </c>
      <c r="C27" s="61">
        <v>1360.01</v>
      </c>
      <c r="D27" s="61">
        <v>6741.7199999999993</v>
      </c>
      <c r="E27" s="61">
        <v>1419.33</v>
      </c>
      <c r="F27" s="61">
        <v>3276.77</v>
      </c>
      <c r="G27" s="61">
        <v>3655.79</v>
      </c>
      <c r="H27" s="61">
        <v>2818.47</v>
      </c>
      <c r="I27" s="61">
        <v>5734.9</v>
      </c>
      <c r="J27" s="61">
        <v>4395.07</v>
      </c>
      <c r="K27" s="61">
        <v>2978.59</v>
      </c>
      <c r="L27" s="82">
        <v>3554.0299999999997</v>
      </c>
      <c r="M27" s="42">
        <f t="shared" si="0"/>
        <v>0.19319208081676215</v>
      </c>
      <c r="O27" s="361">
        <f t="shared" si="6"/>
        <v>4.3705932142175594E-3</v>
      </c>
      <c r="P27" s="362">
        <f t="shared" si="7"/>
        <v>1.0523899201968563E-2</v>
      </c>
      <c r="Q27" s="362">
        <f t="shared" si="8"/>
        <v>6.3911004410745252E-3</v>
      </c>
      <c r="R27" s="363">
        <f t="shared" si="9"/>
        <v>6.3019851759551155E-3</v>
      </c>
      <c r="T27" s="81">
        <v>280.05900000000003</v>
      </c>
      <c r="U27" s="61">
        <v>294.20800000000003</v>
      </c>
      <c r="V27" s="61">
        <v>449.31099999999998</v>
      </c>
      <c r="W27" s="61">
        <v>562.71299999999997</v>
      </c>
      <c r="X27" s="61">
        <v>774.97200000000009</v>
      </c>
      <c r="Y27" s="61">
        <v>859.01</v>
      </c>
      <c r="Z27" s="61">
        <v>766.43700000000001</v>
      </c>
      <c r="AA27" s="61">
        <v>1325.6000000000001</v>
      </c>
      <c r="AB27" s="61">
        <v>681.798</v>
      </c>
      <c r="AC27" s="61">
        <v>1019.414</v>
      </c>
      <c r="AD27" s="82">
        <v>999.09399999999994</v>
      </c>
      <c r="AE27" s="42">
        <f t="shared" si="1"/>
        <v>-1.9933020343059885E-2</v>
      </c>
      <c r="AG27" s="361">
        <f t="shared" si="10"/>
        <v>4.4692381713815196E-3</v>
      </c>
      <c r="AH27" s="362">
        <f t="shared" si="11"/>
        <v>9.6955679038857392E-3</v>
      </c>
      <c r="AI27" s="362">
        <f t="shared" si="12"/>
        <v>8.6947853105828667E-3</v>
      </c>
      <c r="AJ27" s="363">
        <f t="shared" si="13"/>
        <v>7.2701779685637085E-3</v>
      </c>
      <c r="AL27" s="52">
        <f t="shared" si="2"/>
        <v>2.1689487461470551</v>
      </c>
      <c r="AM27" s="74">
        <f t="shared" si="2"/>
        <v>2.1632782111896236</v>
      </c>
      <c r="AN27" s="74">
        <f t="shared" si="2"/>
        <v>0.66646345443002686</v>
      </c>
      <c r="AO27" s="74">
        <f t="shared" si="2"/>
        <v>3.9646382448056476</v>
      </c>
      <c r="AP27" s="74">
        <f t="shared" si="2"/>
        <v>2.3650485081345352</v>
      </c>
      <c r="AQ27" s="74">
        <f t="shared" si="2"/>
        <v>2.3497246833105838</v>
      </c>
      <c r="AR27" s="74">
        <f t="shared" si="3"/>
        <v>2.7193370871430247</v>
      </c>
      <c r="AS27" s="74">
        <f t="shared" si="4"/>
        <v>2.3114614029887188</v>
      </c>
      <c r="AT27" s="74">
        <f t="shared" si="15"/>
        <v>1.5512790467501087</v>
      </c>
      <c r="AU27" s="74">
        <f t="shared" si="15"/>
        <v>3.4224717064114225</v>
      </c>
      <c r="AV27" s="17">
        <f t="shared" si="15"/>
        <v>2.811158037495463</v>
      </c>
      <c r="AW27" s="42">
        <f t="shared" si="14"/>
        <v>-0.17861759609897332</v>
      </c>
      <c r="AX27" s="8"/>
    </row>
    <row r="28" spans="1:50" ht="20.100000000000001" customHeight="1">
      <c r="A28" s="47" t="s">
        <v>168</v>
      </c>
      <c r="B28" s="81">
        <v>3242.6000000000004</v>
      </c>
      <c r="C28" s="61">
        <v>3619.2999999999997</v>
      </c>
      <c r="D28" s="61">
        <v>4574.1900000000005</v>
      </c>
      <c r="E28" s="61">
        <v>4007.8500000000004</v>
      </c>
      <c r="F28" s="61">
        <v>5386.16</v>
      </c>
      <c r="G28" s="61">
        <v>4725.5899999999992</v>
      </c>
      <c r="H28" s="61">
        <v>5677.8899999999994</v>
      </c>
      <c r="I28" s="61">
        <v>1785.72</v>
      </c>
      <c r="J28" s="61">
        <v>3543.6899999999996</v>
      </c>
      <c r="K28" s="61">
        <v>2241.91</v>
      </c>
      <c r="L28" s="82">
        <v>4732.9000000000005</v>
      </c>
      <c r="M28" s="42">
        <f t="shared" si="0"/>
        <v>1.1111016945372476</v>
      </c>
      <c r="O28" s="361">
        <f t="shared" si="6"/>
        <v>1.0975732684145117E-2</v>
      </c>
      <c r="P28" s="362">
        <f t="shared" si="7"/>
        <v>1.3603525593601003E-2</v>
      </c>
      <c r="Q28" s="362">
        <f t="shared" si="8"/>
        <v>4.8104210347343496E-3</v>
      </c>
      <c r="R28" s="363">
        <f t="shared" si="9"/>
        <v>8.3923505539564864E-3</v>
      </c>
      <c r="T28" s="81">
        <v>523.20699999999999</v>
      </c>
      <c r="U28" s="61">
        <v>727.97500000000002</v>
      </c>
      <c r="V28" s="61">
        <v>913.38900000000001</v>
      </c>
      <c r="W28" s="61">
        <v>979.27199999999993</v>
      </c>
      <c r="X28" s="61">
        <v>1412.963</v>
      </c>
      <c r="Y28" s="61">
        <v>1063.914</v>
      </c>
      <c r="Z28" s="61">
        <v>1177.7439999999999</v>
      </c>
      <c r="AA28" s="61">
        <v>414.2</v>
      </c>
      <c r="AB28" s="61">
        <v>719.59899999999993</v>
      </c>
      <c r="AC28" s="61">
        <v>495.54199999999997</v>
      </c>
      <c r="AD28" s="82">
        <v>928.45500000000004</v>
      </c>
      <c r="AE28" s="42">
        <f t="shared" si="1"/>
        <v>0.8736151527014866</v>
      </c>
      <c r="AG28" s="361">
        <f t="shared" si="10"/>
        <v>8.349443138531561E-3</v>
      </c>
      <c r="AH28" s="362">
        <f t="shared" si="11"/>
        <v>1.2008300754234168E-2</v>
      </c>
      <c r="AI28" s="362">
        <f t="shared" si="12"/>
        <v>4.2265765453258983E-3</v>
      </c>
      <c r="AJ28" s="363">
        <f t="shared" si="13"/>
        <v>6.7561541614731139E-3</v>
      </c>
      <c r="AL28" s="52">
        <f t="shared" si="2"/>
        <v>1.6135416024178126</v>
      </c>
      <c r="AM28" s="74">
        <f t="shared" si="2"/>
        <v>2.0113696018567131</v>
      </c>
      <c r="AN28" s="74">
        <f t="shared" si="2"/>
        <v>1.9968322260334614</v>
      </c>
      <c r="AO28" s="74">
        <f t="shared" si="2"/>
        <v>2.4433848572177101</v>
      </c>
      <c r="AP28" s="74">
        <f t="shared" si="2"/>
        <v>2.6233216243111981</v>
      </c>
      <c r="AQ28" s="74">
        <f t="shared" si="2"/>
        <v>2.2513887154831465</v>
      </c>
      <c r="AR28" s="74">
        <f t="shared" si="3"/>
        <v>2.0742635028153065</v>
      </c>
      <c r="AS28" s="74">
        <f t="shared" si="4"/>
        <v>2.3195125775597516</v>
      </c>
      <c r="AT28" s="74">
        <f t="shared" si="15"/>
        <v>2.0306488434372079</v>
      </c>
      <c r="AU28" s="74">
        <f t="shared" si="15"/>
        <v>2.2103563479354658</v>
      </c>
      <c r="AV28" s="17">
        <f t="shared" si="15"/>
        <v>1.9617042405290626</v>
      </c>
      <c r="AW28" s="42">
        <f t="shared" si="14"/>
        <v>-0.11249412685816527</v>
      </c>
      <c r="AX28" s="8"/>
    </row>
    <row r="29" spans="1:50" ht="20.100000000000001" customHeight="1">
      <c r="A29" s="47" t="s">
        <v>143</v>
      </c>
      <c r="B29" s="81">
        <v>7738.9</v>
      </c>
      <c r="C29" s="61">
        <v>8387.7200000000012</v>
      </c>
      <c r="D29" s="61">
        <v>4724.0300000000007</v>
      </c>
      <c r="E29" s="61">
        <v>3323.11</v>
      </c>
      <c r="F29" s="61">
        <v>3972.21</v>
      </c>
      <c r="G29" s="61">
        <v>4653.3600000000006</v>
      </c>
      <c r="H29" s="61">
        <v>4748.0099999999993</v>
      </c>
      <c r="I29" s="61">
        <v>5201.6799999999994</v>
      </c>
      <c r="J29" s="61">
        <v>2787.79</v>
      </c>
      <c r="K29" s="61">
        <v>2610.0100000000002</v>
      </c>
      <c r="L29" s="82">
        <v>2850.2599999999998</v>
      </c>
      <c r="M29" s="42">
        <f t="shared" si="0"/>
        <v>9.2049455749211501E-2</v>
      </c>
      <c r="O29" s="361">
        <f t="shared" si="6"/>
        <v>2.6195058801372552E-2</v>
      </c>
      <c r="P29" s="362">
        <f t="shared" si="7"/>
        <v>1.3395597556334592E-2</v>
      </c>
      <c r="Q29" s="362">
        <f t="shared" si="8"/>
        <v>5.6002457747487645E-3</v>
      </c>
      <c r="R29" s="363">
        <f t="shared" si="9"/>
        <v>5.054064334746141E-3</v>
      </c>
      <c r="T29" s="81">
        <v>1276.732</v>
      </c>
      <c r="U29" s="61">
        <v>1607.239</v>
      </c>
      <c r="V29" s="61">
        <v>836.7399999999999</v>
      </c>
      <c r="W29" s="61">
        <v>875.44600000000003</v>
      </c>
      <c r="X29" s="61">
        <v>1116.1580000000001</v>
      </c>
      <c r="Y29" s="61">
        <v>1207.3539999999998</v>
      </c>
      <c r="Z29" s="61">
        <v>1375.605</v>
      </c>
      <c r="AA29" s="61">
        <v>1428.077</v>
      </c>
      <c r="AB29" s="61">
        <v>744.39300000000003</v>
      </c>
      <c r="AC29" s="61">
        <v>756.87800000000004</v>
      </c>
      <c r="AD29" s="82">
        <v>910.05799999999999</v>
      </c>
      <c r="AE29" s="42">
        <f t="shared" si="1"/>
        <v>0.20238400376282564</v>
      </c>
      <c r="AG29" s="361">
        <f t="shared" si="10"/>
        <v>2.0374347509004423E-2</v>
      </c>
      <c r="AH29" s="362">
        <f t="shared" si="11"/>
        <v>1.3627295015224574E-2</v>
      </c>
      <c r="AI29" s="362">
        <f t="shared" si="12"/>
        <v>6.4555634082947063E-3</v>
      </c>
      <c r="AJ29" s="363">
        <f t="shared" si="13"/>
        <v>6.622283410485051E-3</v>
      </c>
      <c r="AL29" s="52">
        <f t="shared" si="2"/>
        <v>1.6497590096783781</v>
      </c>
      <c r="AM29" s="74">
        <f t="shared" si="2"/>
        <v>1.9161810360860876</v>
      </c>
      <c r="AN29" s="74">
        <f t="shared" si="2"/>
        <v>1.771241926914096</v>
      </c>
      <c r="AO29" s="74">
        <f t="shared" si="2"/>
        <v>2.6344177592676736</v>
      </c>
      <c r="AP29" s="74">
        <f t="shared" si="2"/>
        <v>2.8099168976463984</v>
      </c>
      <c r="AQ29" s="74">
        <f t="shared" si="2"/>
        <v>2.5945854178486076</v>
      </c>
      <c r="AR29" s="74">
        <f t="shared" si="3"/>
        <v>2.8972243108165321</v>
      </c>
      <c r="AS29" s="74">
        <f t="shared" si="4"/>
        <v>2.7454149428646133</v>
      </c>
      <c r="AT29" s="74">
        <f t="shared" si="15"/>
        <v>2.6701903658453476</v>
      </c>
      <c r="AU29" s="74">
        <f t="shared" si="15"/>
        <v>2.8999045980666738</v>
      </c>
      <c r="AV29" s="17">
        <f t="shared" si="15"/>
        <v>3.1928946832920508</v>
      </c>
      <c r="AW29" s="42">
        <f t="shared" si="14"/>
        <v>0.10103438762113398</v>
      </c>
      <c r="AX29" s="8"/>
    </row>
    <row r="30" spans="1:50" ht="20.100000000000001" customHeight="1">
      <c r="A30" s="47" t="s">
        <v>174</v>
      </c>
      <c r="B30" s="81">
        <v>16.190000000000001</v>
      </c>
      <c r="C30" s="61">
        <v>10.8</v>
      </c>
      <c r="D30" s="61">
        <v>2.25</v>
      </c>
      <c r="E30" s="61">
        <v>0.32</v>
      </c>
      <c r="F30" s="61">
        <v>36.880000000000003</v>
      </c>
      <c r="G30" s="61">
        <v>318.45999999999998</v>
      </c>
      <c r="H30" s="61">
        <v>951.53</v>
      </c>
      <c r="I30" s="61">
        <v>971.73</v>
      </c>
      <c r="J30" s="61">
        <v>751.3</v>
      </c>
      <c r="K30" s="61">
        <v>2230.77</v>
      </c>
      <c r="L30" s="82">
        <v>4052.77</v>
      </c>
      <c r="M30" s="42">
        <f t="shared" si="0"/>
        <v>0.81675833904884865</v>
      </c>
      <c r="O30" s="361">
        <f t="shared" si="6"/>
        <v>5.4800811742524351E-5</v>
      </c>
      <c r="P30" s="362">
        <f t="shared" si="7"/>
        <v>9.1674875741191595E-4</v>
      </c>
      <c r="Q30" s="362">
        <f t="shared" si="8"/>
        <v>4.7865181615918328E-3</v>
      </c>
      <c r="R30" s="363">
        <f t="shared" si="9"/>
        <v>7.1863480222608177E-3</v>
      </c>
      <c r="T30" s="81">
        <v>6.5279999999999996</v>
      </c>
      <c r="U30" s="61">
        <v>3.77</v>
      </c>
      <c r="V30" s="61">
        <v>2.04</v>
      </c>
      <c r="W30" s="61">
        <v>4.2000000000000003E-2</v>
      </c>
      <c r="X30" s="61">
        <v>7.9169999999999998</v>
      </c>
      <c r="Y30" s="61">
        <v>57.503</v>
      </c>
      <c r="Z30" s="61">
        <v>172.18199999999999</v>
      </c>
      <c r="AA30" s="61">
        <v>177.83600000000001</v>
      </c>
      <c r="AB30" s="61">
        <v>133.99199999999999</v>
      </c>
      <c r="AC30" s="61">
        <v>396.39299999999997</v>
      </c>
      <c r="AD30" s="82">
        <v>889.16200000000003</v>
      </c>
      <c r="AE30" s="42">
        <f t="shared" si="1"/>
        <v>1.2431324468393743</v>
      </c>
      <c r="AG30" s="361">
        <f t="shared" si="10"/>
        <v>1.0417514446162614E-4</v>
      </c>
      <c r="AH30" s="362">
        <f t="shared" si="11"/>
        <v>6.4903114186929333E-4</v>
      </c>
      <c r="AI30" s="362">
        <f t="shared" si="12"/>
        <v>3.3809149507637469E-3</v>
      </c>
      <c r="AJ30" s="363">
        <f t="shared" si="13"/>
        <v>6.4702280094606161E-3</v>
      </c>
      <c r="AL30" s="52">
        <f t="shared" si="2"/>
        <v>4.0321185917232851</v>
      </c>
      <c r="AM30" s="74">
        <f t="shared" si="2"/>
        <v>3.4907407407407405</v>
      </c>
      <c r="AN30" s="74">
        <f t="shared" si="2"/>
        <v>9.0666666666666664</v>
      </c>
      <c r="AO30" s="74">
        <f t="shared" si="2"/>
        <v>1.3125</v>
      </c>
      <c r="AP30" s="74">
        <f t="shared" si="2"/>
        <v>2.1466919739696309</v>
      </c>
      <c r="AQ30" s="74">
        <f t="shared" si="2"/>
        <v>1.8056584814419394</v>
      </c>
      <c r="AR30" s="74">
        <f t="shared" si="3"/>
        <v>1.8095278131010057</v>
      </c>
      <c r="AS30" s="74">
        <f t="shared" si="4"/>
        <v>1.8300968375989215</v>
      </c>
      <c r="AT30" s="74">
        <f t="shared" si="15"/>
        <v>1.7834686543324905</v>
      </c>
      <c r="AU30" s="74">
        <f t="shared" si="15"/>
        <v>1.7769335251953362</v>
      </c>
      <c r="AV30" s="17">
        <f t="shared" si="15"/>
        <v>2.1939611673003898</v>
      </c>
      <c r="AW30" s="42">
        <f t="shared" si="14"/>
        <v>0.23468950086875662</v>
      </c>
      <c r="AX30" s="8"/>
    </row>
    <row r="31" spans="1:50" ht="20.100000000000001" customHeight="1">
      <c r="A31" s="47" t="s">
        <v>149</v>
      </c>
      <c r="B31" s="81">
        <v>361.44</v>
      </c>
      <c r="C31" s="61">
        <v>1250.8399999999999</v>
      </c>
      <c r="D31" s="61">
        <v>726.2</v>
      </c>
      <c r="E31" s="61">
        <v>843.66</v>
      </c>
      <c r="F31" s="61">
        <v>1565.03</v>
      </c>
      <c r="G31" s="61">
        <v>2342.52</v>
      </c>
      <c r="H31" s="61">
        <v>4102.1499999999996</v>
      </c>
      <c r="I31" s="61">
        <v>4618.26</v>
      </c>
      <c r="J31" s="61">
        <v>3453.35</v>
      </c>
      <c r="K31" s="61">
        <v>5562.7</v>
      </c>
      <c r="L31" s="82">
        <v>5005.13</v>
      </c>
      <c r="M31" s="42">
        <f t="shared" si="0"/>
        <v>-0.10023369946249119</v>
      </c>
      <c r="O31" s="361">
        <f t="shared" si="6"/>
        <v>1.2234221986546015E-3</v>
      </c>
      <c r="P31" s="362">
        <f t="shared" si="7"/>
        <v>6.7433972844707707E-3</v>
      </c>
      <c r="Q31" s="362">
        <f t="shared" si="8"/>
        <v>1.1935773108606842E-2</v>
      </c>
      <c r="R31" s="363">
        <f t="shared" si="9"/>
        <v>8.8750671951920018E-3</v>
      </c>
      <c r="T31" s="81">
        <v>53.867000000000004</v>
      </c>
      <c r="U31" s="61">
        <v>291.85199999999998</v>
      </c>
      <c r="V31" s="61">
        <v>154.57400000000001</v>
      </c>
      <c r="W31" s="61">
        <v>141.21899999999999</v>
      </c>
      <c r="X31" s="61">
        <v>265.66399999999999</v>
      </c>
      <c r="Y31" s="61">
        <v>347.12700000000001</v>
      </c>
      <c r="Z31" s="61">
        <v>650.94100000000003</v>
      </c>
      <c r="AA31" s="61">
        <v>742.178</v>
      </c>
      <c r="AB31" s="61">
        <v>634.28599999999994</v>
      </c>
      <c r="AC31" s="61">
        <v>1060.664</v>
      </c>
      <c r="AD31" s="82">
        <v>867.19299999999998</v>
      </c>
      <c r="AE31" s="42">
        <f t="shared" si="1"/>
        <v>-0.18240554973111184</v>
      </c>
      <c r="AG31" s="361">
        <f t="shared" si="10"/>
        <v>8.5962048203345836E-4</v>
      </c>
      <c r="AH31" s="362">
        <f t="shared" si="11"/>
        <v>3.91799094279711E-3</v>
      </c>
      <c r="AI31" s="362">
        <f t="shared" si="12"/>
        <v>9.0466147871856445E-3</v>
      </c>
      <c r="AJ31" s="363">
        <f t="shared" si="13"/>
        <v>6.3103646334505747E-3</v>
      </c>
      <c r="AL31" s="52">
        <f t="shared" si="2"/>
        <v>1.490344178840195</v>
      </c>
      <c r="AM31" s="74">
        <f t="shared" si="2"/>
        <v>2.3332480573054908</v>
      </c>
      <c r="AN31" s="74">
        <f t="shared" si="2"/>
        <v>2.128532084825117</v>
      </c>
      <c r="AO31" s="74">
        <f t="shared" si="2"/>
        <v>1.6738852144228717</v>
      </c>
      <c r="AP31" s="74">
        <f t="shared" si="2"/>
        <v>1.697501006370485</v>
      </c>
      <c r="AQ31" s="74">
        <f t="shared" si="2"/>
        <v>1.4818528763895291</v>
      </c>
      <c r="AR31" s="74">
        <f t="shared" si="3"/>
        <v>1.5868288580378584</v>
      </c>
      <c r="AS31" s="74">
        <f t="shared" si="4"/>
        <v>1.6070511404728185</v>
      </c>
      <c r="AT31" s="74">
        <f t="shared" si="15"/>
        <v>1.8367266567246296</v>
      </c>
      <c r="AU31" s="74">
        <f t="shared" si="15"/>
        <v>1.9067431283369587</v>
      </c>
      <c r="AV31" s="17">
        <f t="shared" si="15"/>
        <v>1.732608343839221</v>
      </c>
      <c r="AW31" s="42">
        <f t="shared" si="14"/>
        <v>-9.1325770057771857E-2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37364.079999999871</v>
      </c>
      <c r="C32" s="61">
        <f t="shared" si="16"/>
        <v>21784.849999999744</v>
      </c>
      <c r="D32" s="61">
        <f t="shared" si="16"/>
        <v>17732.250000000116</v>
      </c>
      <c r="E32" s="61">
        <f t="shared" si="16"/>
        <v>19859.229999999981</v>
      </c>
      <c r="F32" s="61">
        <f t="shared" si="16"/>
        <v>20609.389999999956</v>
      </c>
      <c r="G32" s="61">
        <f t="shared" si="16"/>
        <v>22499.690000000061</v>
      </c>
      <c r="H32" s="61">
        <f t="shared" si="16"/>
        <v>27345.479999999632</v>
      </c>
      <c r="I32" s="61">
        <f t="shared" si="16"/>
        <v>26201.240000000165</v>
      </c>
      <c r="J32" s="61">
        <f t="shared" si="16"/>
        <v>21434.470000000088</v>
      </c>
      <c r="K32" s="61">
        <f t="shared" ref="K32:L32" si="17">K33-SUM(K7:K31)</f>
        <v>28474.739999999991</v>
      </c>
      <c r="L32" s="82">
        <f t="shared" si="17"/>
        <v>26949.910000000265</v>
      </c>
      <c r="M32" s="42">
        <f t="shared" si="0"/>
        <v>-5.3550269466893313E-2</v>
      </c>
      <c r="O32" s="361">
        <f t="shared" si="6"/>
        <v>0.12647201445414527</v>
      </c>
      <c r="P32" s="370">
        <f t="shared" si="7"/>
        <v>6.4769713149699704E-2</v>
      </c>
      <c r="Q32" s="370">
        <f t="shared" si="8"/>
        <v>6.109767486410763E-2</v>
      </c>
      <c r="R32" s="363">
        <f t="shared" si="9"/>
        <v>4.7787422535354569E-2</v>
      </c>
      <c r="T32" s="81">
        <f t="shared" ref="T32:AD32" si="18">T33-SUM(T7:T31)</f>
        <v>4805.6049999999668</v>
      </c>
      <c r="U32" s="61">
        <f t="shared" si="18"/>
        <v>4770.6549999999843</v>
      </c>
      <c r="V32" s="61">
        <f t="shared" si="18"/>
        <v>4708.1940000000031</v>
      </c>
      <c r="W32" s="61">
        <f t="shared" si="18"/>
        <v>4816.248000000036</v>
      </c>
      <c r="X32" s="61">
        <f t="shared" si="18"/>
        <v>4982.7680000000837</v>
      </c>
      <c r="Y32" s="61">
        <f t="shared" si="18"/>
        <v>5622.9889999999723</v>
      </c>
      <c r="Z32" s="61">
        <f t="shared" si="18"/>
        <v>6748.2019999999611</v>
      </c>
      <c r="AA32" s="61">
        <f t="shared" si="18"/>
        <v>6872.0219999999244</v>
      </c>
      <c r="AB32" s="61">
        <f t="shared" si="18"/>
        <v>5910.3349999999482</v>
      </c>
      <c r="AC32" s="61">
        <f t="shared" si="18"/>
        <v>7453.6559999999736</v>
      </c>
      <c r="AD32" s="82">
        <f t="shared" si="18"/>
        <v>6621.0380000000005</v>
      </c>
      <c r="AE32" s="42">
        <f t="shared" si="1"/>
        <v>-0.11170598696800282</v>
      </c>
      <c r="AG32" s="361">
        <f t="shared" si="10"/>
        <v>7.6688816651426087E-2</v>
      </c>
      <c r="AH32" s="370">
        <f t="shared" si="11"/>
        <v>6.3466166485026135E-2</v>
      </c>
      <c r="AI32" s="370">
        <f t="shared" si="12"/>
        <v>6.3573718527445797E-2</v>
      </c>
      <c r="AJ32" s="363">
        <f t="shared" si="13"/>
        <v>4.8179775473201847E-2</v>
      </c>
      <c r="AL32" s="52">
        <f t="shared" si="2"/>
        <v>1.2861563833499936</v>
      </c>
      <c r="AM32" s="76">
        <f t="shared" si="2"/>
        <v>2.1898957302896465</v>
      </c>
      <c r="AN32" s="76">
        <f t="shared" si="2"/>
        <v>2.6551588207926082</v>
      </c>
      <c r="AO32" s="76">
        <f t="shared" si="2"/>
        <v>2.4251937260407579</v>
      </c>
      <c r="AP32" s="76">
        <f t="shared" si="2"/>
        <v>2.4177173608729294</v>
      </c>
      <c r="AQ32" s="76">
        <f t="shared" si="2"/>
        <v>2.4991406548267809</v>
      </c>
      <c r="AR32" s="76">
        <f t="shared" si="3"/>
        <v>2.4677577427787161</v>
      </c>
      <c r="AS32" s="76">
        <f t="shared" si="4"/>
        <v>2.6227850284947891</v>
      </c>
      <c r="AT32" s="76">
        <f t="shared" si="15"/>
        <v>2.7573973137660617</v>
      </c>
      <c r="AU32" s="76">
        <f t="shared" si="15"/>
        <v>2.6176379485817876</v>
      </c>
      <c r="AV32" s="17">
        <f t="shared" si="15"/>
        <v>2.4567941043216601</v>
      </c>
      <c r="AW32" s="42">
        <f t="shared" si="14"/>
        <v>-6.1446176827957118E-2</v>
      </c>
      <c r="AX32" s="8"/>
    </row>
    <row r="33" spans="1:50" s="6" customFormat="1" ht="26.25" customHeight="1" thickBot="1">
      <c r="A33" s="56" t="s">
        <v>34</v>
      </c>
      <c r="B33" s="84">
        <v>295433.5799999999</v>
      </c>
      <c r="C33" s="69">
        <v>349837.66999999981</v>
      </c>
      <c r="D33" s="69">
        <v>342918.19000000012</v>
      </c>
      <c r="E33" s="69">
        <v>335436.88999999996</v>
      </c>
      <c r="F33" s="69">
        <v>334676.24000000011</v>
      </c>
      <c r="G33" s="69">
        <v>347379.8000000001</v>
      </c>
      <c r="H33" s="69">
        <v>357213.91999999975</v>
      </c>
      <c r="I33" s="69">
        <v>437171.33000000013</v>
      </c>
      <c r="J33" s="69">
        <v>427496.43000000005</v>
      </c>
      <c r="K33" s="69">
        <v>466052.76000000007</v>
      </c>
      <c r="L33" s="85">
        <v>563954.04000000027</v>
      </c>
      <c r="M33" s="86">
        <f t="shared" si="0"/>
        <v>0.2100648003886946</v>
      </c>
      <c r="N33"/>
      <c r="O33" s="355">
        <f>SUM(O7:O32)</f>
        <v>0.99999999999999978</v>
      </c>
      <c r="P33" s="359">
        <f t="shared" ref="P33:R33" si="19">SUM(P7:P32)</f>
        <v>1</v>
      </c>
      <c r="Q33" s="359">
        <f t="shared" si="19"/>
        <v>0.99999999999999967</v>
      </c>
      <c r="R33" s="356">
        <f t="shared" si="19"/>
        <v>1</v>
      </c>
      <c r="T33" s="99">
        <v>62663.699999999975</v>
      </c>
      <c r="U33" s="69">
        <v>78141.620999999999</v>
      </c>
      <c r="V33" s="69">
        <v>83802.55</v>
      </c>
      <c r="W33" s="69">
        <v>86070.164000000033</v>
      </c>
      <c r="X33" s="69">
        <v>86933.257000000071</v>
      </c>
      <c r="Y33" s="69">
        <v>88598.213999999978</v>
      </c>
      <c r="Z33" s="69">
        <v>88678.569999999992</v>
      </c>
      <c r="AA33" s="69">
        <v>110463.61099999993</v>
      </c>
      <c r="AB33" s="69">
        <v>110595.54399999991</v>
      </c>
      <c r="AC33" s="69">
        <v>117244.29799999997</v>
      </c>
      <c r="AD33" s="85">
        <v>137423.59600000002</v>
      </c>
      <c r="AE33" s="86">
        <f t="shared" si="1"/>
        <v>0.17211325705579353</v>
      </c>
      <c r="AF33"/>
      <c r="AG33" s="355">
        <f>SUM(AG7:AG32)</f>
        <v>1</v>
      </c>
      <c r="AH33" s="359">
        <f t="shared" ref="AH33:AJ33" si="20">SUM(AH7:AH32)</f>
        <v>0.99999999999999978</v>
      </c>
      <c r="AI33" s="359">
        <f t="shared" si="20"/>
        <v>0.99999999999999989</v>
      </c>
      <c r="AJ33" s="356">
        <f t="shared" si="20"/>
        <v>0.99999999999999989</v>
      </c>
      <c r="AL33" s="72">
        <f t="shared" si="2"/>
        <v>2.1210757423039044</v>
      </c>
      <c r="AM33" s="77">
        <f t="shared" si="2"/>
        <v>2.2336537114485138</v>
      </c>
      <c r="AN33" s="77">
        <f t="shared" si="2"/>
        <v>2.4438059118415376</v>
      </c>
      <c r="AO33" s="77">
        <f t="shared" si="2"/>
        <v>2.5659122942619712</v>
      </c>
      <c r="AP33" s="77">
        <f t="shared" si="2"/>
        <v>2.5975329769451228</v>
      </c>
      <c r="AQ33" s="77">
        <f t="shared" si="2"/>
        <v>2.5504710982043273</v>
      </c>
      <c r="AR33" s="77">
        <f t="shared" si="3"/>
        <v>2.4825060008859694</v>
      </c>
      <c r="AS33" s="77">
        <f t="shared" si="4"/>
        <v>2.5267807703675333</v>
      </c>
      <c r="AT33" s="77">
        <f t="shared" si="15"/>
        <v>2.5870518731583303</v>
      </c>
      <c r="AU33" s="77">
        <f t="shared" si="15"/>
        <v>2.5156872367840917</v>
      </c>
      <c r="AV33" s="87">
        <f t="shared" si="15"/>
        <v>2.4367871537900494</v>
      </c>
      <c r="AW33" s="86">
        <f t="shared" si="14"/>
        <v>-3.1363232217572305E-2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140</v>
      </c>
      <c r="B39" s="89">
        <v>23592.92</v>
      </c>
      <c r="C39" s="60">
        <v>27495.1</v>
      </c>
      <c r="D39" s="60">
        <v>26505.260000000002</v>
      </c>
      <c r="E39" s="60">
        <v>13216.41</v>
      </c>
      <c r="F39" s="60">
        <v>10253.209999999999</v>
      </c>
      <c r="G39" s="60">
        <v>7582.17</v>
      </c>
      <c r="H39" s="60">
        <v>4459.6899999999996</v>
      </c>
      <c r="I39" s="60">
        <v>23001.960000000003</v>
      </c>
      <c r="J39" s="60">
        <v>25445.01</v>
      </c>
      <c r="K39" s="60">
        <v>27909.1</v>
      </c>
      <c r="L39" s="80">
        <v>42109.79</v>
      </c>
      <c r="M39" s="42">
        <f>(L39-K39)/K39</f>
        <v>0.50881934566145104</v>
      </c>
      <c r="O39" s="361">
        <f>B39/$B$66</f>
        <v>0.21355583114938648</v>
      </c>
      <c r="P39" s="362">
        <f>G39/$G$66</f>
        <v>6.9068902474017757E-2</v>
      </c>
      <c r="Q39" s="362">
        <f>K39/$K$66</f>
        <v>0.17636515678015718</v>
      </c>
      <c r="R39" s="363">
        <f>L39/$L$66</f>
        <v>0.24217720869332524</v>
      </c>
      <c r="T39" s="97">
        <v>5869.085</v>
      </c>
      <c r="U39" s="60">
        <v>6213.674</v>
      </c>
      <c r="V39" s="60">
        <v>6442.9790000000003</v>
      </c>
      <c r="W39" s="60">
        <v>2942.8389999999999</v>
      </c>
      <c r="X39" s="60">
        <v>2525.2620000000002</v>
      </c>
      <c r="Y39" s="60">
        <v>1967.3689999999999</v>
      </c>
      <c r="Z39" s="60">
        <v>1323.6559999999999</v>
      </c>
      <c r="AA39" s="60">
        <v>5302.4750000000004</v>
      </c>
      <c r="AB39" s="60">
        <v>6353.6890000000003</v>
      </c>
      <c r="AC39" s="60">
        <v>6915.01</v>
      </c>
      <c r="AD39" s="80">
        <v>10231.356</v>
      </c>
      <c r="AE39" s="42">
        <f t="shared" ref="AE39:AE66" si="21">(AD39-AC39)/AC39</f>
        <v>0.47958658049662972</v>
      </c>
      <c r="AG39" s="361">
        <f>T39/$T$66</f>
        <v>0.25367125364558002</v>
      </c>
      <c r="AH39" s="362">
        <f>Y39/$Y$66</f>
        <v>7.619362796831218E-2</v>
      </c>
      <c r="AI39" s="362">
        <f>AC39/$AC$66</f>
        <v>0.18100331708057646</v>
      </c>
      <c r="AJ39" s="363">
        <f>AD39/$AD$66</f>
        <v>0.25203575033883596</v>
      </c>
      <c r="AL39" s="100">
        <f t="shared" ref="AL39:AV62" si="22">(T39/B39)*10</f>
        <v>2.4876467177441368</v>
      </c>
      <c r="AM39" s="73">
        <f t="shared" si="22"/>
        <v>2.2599204949245504</v>
      </c>
      <c r="AN39" s="73">
        <f t="shared" si="22"/>
        <v>2.4308303332998809</v>
      </c>
      <c r="AO39" s="73">
        <f t="shared" si="22"/>
        <v>2.2266553474052335</v>
      </c>
      <c r="AP39" s="73">
        <f t="shared" si="22"/>
        <v>2.4628989360405185</v>
      </c>
      <c r="AQ39" s="73">
        <f t="shared" si="22"/>
        <v>2.5947307960649786</v>
      </c>
      <c r="AR39" s="73">
        <f t="shared" si="22"/>
        <v>2.9680448641049044</v>
      </c>
      <c r="AS39" s="73">
        <f t="shared" si="22"/>
        <v>2.3052274675723288</v>
      </c>
      <c r="AT39" s="73">
        <f t="shared" si="22"/>
        <v>2.4970275114845704</v>
      </c>
      <c r="AU39" s="73">
        <f t="shared" si="22"/>
        <v>2.4776900724136572</v>
      </c>
      <c r="AV39" s="101">
        <f t="shared" si="22"/>
        <v>2.4296858284023735</v>
      </c>
      <c r="AW39" s="42">
        <f>(AV39-AU39)/AU39</f>
        <v>-1.9374595937465312E-2</v>
      </c>
    </row>
    <row r="40" spans="1:50" ht="20.100000000000001" customHeight="1">
      <c r="A40" s="88" t="s">
        <v>142</v>
      </c>
      <c r="B40" s="90">
        <v>7425.71</v>
      </c>
      <c r="C40" s="61">
        <v>10442.77</v>
      </c>
      <c r="D40" s="61">
        <v>10431.08</v>
      </c>
      <c r="E40" s="61">
        <v>12898.94</v>
      </c>
      <c r="F40" s="61">
        <v>14504.26</v>
      </c>
      <c r="G40" s="61">
        <v>17659.68</v>
      </c>
      <c r="H40" s="61">
        <v>22251.99</v>
      </c>
      <c r="I40" s="61">
        <v>22800.039999999997</v>
      </c>
      <c r="J40" s="61">
        <v>25797.24</v>
      </c>
      <c r="K40" s="61">
        <v>31257.489999999998</v>
      </c>
      <c r="L40" s="82">
        <v>34340.81</v>
      </c>
      <c r="M40" s="42">
        <f t="shared" ref="M40:M66" si="23">(L40-K40)/K40</f>
        <v>9.8642597342269003E-2</v>
      </c>
      <c r="O40" s="361">
        <f t="shared" ref="O40:O65" si="24">B40/$B$66</f>
        <v>6.7215235372489329E-2</v>
      </c>
      <c r="P40" s="362">
        <f t="shared" ref="P40:P65" si="25">G40/$G$66</f>
        <v>0.16086881666361502</v>
      </c>
      <c r="Q40" s="362">
        <f t="shared" ref="Q40:Q65" si="26">K40/$K$66</f>
        <v>0.19752453946577264</v>
      </c>
      <c r="R40" s="363">
        <f t="shared" ref="R40:R65" si="27">L40/$L$66</f>
        <v>0.19749710245688304</v>
      </c>
      <c r="T40" s="97">
        <v>1182.9780000000001</v>
      </c>
      <c r="U40" s="61">
        <v>1715.1310000000001</v>
      </c>
      <c r="V40" s="61">
        <v>1997.2329999999999</v>
      </c>
      <c r="W40" s="61">
        <v>2384.6860000000001</v>
      </c>
      <c r="X40" s="61">
        <v>2696.7350000000001</v>
      </c>
      <c r="Y40" s="61">
        <v>3530.9629999999997</v>
      </c>
      <c r="Z40" s="61">
        <v>4655.5810000000001</v>
      </c>
      <c r="AA40" s="61">
        <v>5625.6719999999996</v>
      </c>
      <c r="AB40" s="61">
        <v>6115.8830000000007</v>
      </c>
      <c r="AC40" s="61">
        <v>7060.5899999999992</v>
      </c>
      <c r="AD40" s="82">
        <v>7924.0260000000007</v>
      </c>
      <c r="AE40" s="42">
        <f t="shared" si="21"/>
        <v>0.12228949705336262</v>
      </c>
      <c r="AG40" s="361">
        <f t="shared" ref="AG40:AG65" si="28">T40/$T$66</f>
        <v>5.1130203821403326E-2</v>
      </c>
      <c r="AH40" s="362">
        <f t="shared" ref="AH40:AH65" si="29">Y40/$Y$66</f>
        <v>0.13674957834136628</v>
      </c>
      <c r="AI40" s="362">
        <f t="shared" ref="AI40:AI65" si="30">AC40/$AC$66</f>
        <v>0.18481393527210332</v>
      </c>
      <c r="AJ40" s="363">
        <f t="shared" ref="AJ40:AJ65" si="31">AD40/$AD$66</f>
        <v>0.19519776641673353</v>
      </c>
      <c r="AL40" s="102">
        <f t="shared" si="22"/>
        <v>1.5930840283286043</v>
      </c>
      <c r="AM40" s="74">
        <f t="shared" si="22"/>
        <v>1.6424100119029723</v>
      </c>
      <c r="AN40" s="74">
        <f t="shared" si="22"/>
        <v>1.9146943557138858</v>
      </c>
      <c r="AO40" s="74">
        <f t="shared" si="22"/>
        <v>1.8487457108878713</v>
      </c>
      <c r="AP40" s="74">
        <f t="shared" si="22"/>
        <v>1.8592710003819568</v>
      </c>
      <c r="AQ40" s="74">
        <f t="shared" si="22"/>
        <v>1.9994490273889445</v>
      </c>
      <c r="AR40" s="74">
        <f t="shared" si="22"/>
        <v>2.0922088316595504</v>
      </c>
      <c r="AS40" s="74">
        <f t="shared" si="22"/>
        <v>2.4673956712356646</v>
      </c>
      <c r="AT40" s="74">
        <f t="shared" si="22"/>
        <v>2.3707509020344815</v>
      </c>
      <c r="AU40" s="74">
        <f t="shared" si="22"/>
        <v>2.2588473994552984</v>
      </c>
      <c r="AV40" s="103">
        <f t="shared" si="22"/>
        <v>2.3074662478840775</v>
      </c>
      <c r="AW40" s="42">
        <f t="shared" ref="AW40:AW66" si="32">(AV40-AU40)/AU40</f>
        <v>2.1523741905054353E-2</v>
      </c>
    </row>
    <row r="41" spans="1:50" ht="20.100000000000001" customHeight="1">
      <c r="A41" s="88" t="s">
        <v>131</v>
      </c>
      <c r="B41" s="90">
        <v>17253.150000000001</v>
      </c>
      <c r="C41" s="61">
        <v>16021.23</v>
      </c>
      <c r="D41" s="61">
        <v>15957.189999999999</v>
      </c>
      <c r="E41" s="61">
        <v>13764.22</v>
      </c>
      <c r="F41" s="61">
        <v>19789.5</v>
      </c>
      <c r="G41" s="61">
        <v>18923.36</v>
      </c>
      <c r="H41" s="61">
        <v>20676.260000000002</v>
      </c>
      <c r="I41" s="61">
        <v>19013.77</v>
      </c>
      <c r="J41" s="61">
        <v>15826.08</v>
      </c>
      <c r="K41" s="61">
        <v>21594.39</v>
      </c>
      <c r="L41" s="82">
        <v>20951.349999999999</v>
      </c>
      <c r="M41" s="42">
        <f t="shared" si="23"/>
        <v>-2.9778104405820256E-2</v>
      </c>
      <c r="O41" s="361">
        <f t="shared" si="24"/>
        <v>0.15617018953970249</v>
      </c>
      <c r="P41" s="362">
        <f t="shared" si="25"/>
        <v>0.17238016376851598</v>
      </c>
      <c r="Q41" s="362">
        <f t="shared" si="26"/>
        <v>0.13646079515003562</v>
      </c>
      <c r="R41" s="363">
        <f t="shared" si="27"/>
        <v>0.12049310769198562</v>
      </c>
      <c r="T41" s="97">
        <v>3331.34</v>
      </c>
      <c r="U41" s="61">
        <v>2965.15</v>
      </c>
      <c r="V41" s="61">
        <v>3014.9869999999996</v>
      </c>
      <c r="W41" s="61">
        <v>2782.9349999999999</v>
      </c>
      <c r="X41" s="61">
        <v>3918.9859999999999</v>
      </c>
      <c r="Y41" s="61">
        <v>3745.123</v>
      </c>
      <c r="Z41" s="61">
        <v>4388.7049999999999</v>
      </c>
      <c r="AA41" s="61">
        <v>4081.317</v>
      </c>
      <c r="AB41" s="61">
        <v>3496.3049999999998</v>
      </c>
      <c r="AC41" s="61">
        <v>4217.576</v>
      </c>
      <c r="AD41" s="82">
        <v>3875.75</v>
      </c>
      <c r="AE41" s="42">
        <f t="shared" si="21"/>
        <v>-8.1047976373158429E-2</v>
      </c>
      <c r="AG41" s="361">
        <f t="shared" si="28"/>
        <v>0.14398585028495353</v>
      </c>
      <c r="AH41" s="362">
        <f t="shared" si="29"/>
        <v>0.14504371501104735</v>
      </c>
      <c r="AI41" s="362">
        <f t="shared" si="30"/>
        <v>0.11039683905582628</v>
      </c>
      <c r="AJ41" s="363">
        <f t="shared" si="31"/>
        <v>9.5473909751135969E-2</v>
      </c>
      <c r="AL41" s="102">
        <f t="shared" si="22"/>
        <v>1.9308590025589529</v>
      </c>
      <c r="AM41" s="74">
        <f t="shared" si="22"/>
        <v>1.850763018819404</v>
      </c>
      <c r="AN41" s="74">
        <f t="shared" si="22"/>
        <v>1.8894222604355779</v>
      </c>
      <c r="AO41" s="74">
        <f t="shared" si="22"/>
        <v>2.0218617546072353</v>
      </c>
      <c r="AP41" s="74">
        <f t="shared" si="22"/>
        <v>1.980336036787185</v>
      </c>
      <c r="AQ41" s="74">
        <f t="shared" si="22"/>
        <v>1.9791004345951246</v>
      </c>
      <c r="AR41" s="74">
        <f t="shared" si="22"/>
        <v>2.1225816467775118</v>
      </c>
      <c r="AS41" s="74">
        <f t="shared" si="22"/>
        <v>2.1465059270202596</v>
      </c>
      <c r="AT41" s="74">
        <f t="shared" si="22"/>
        <v>2.2092046798701888</v>
      </c>
      <c r="AU41" s="74">
        <f t="shared" si="22"/>
        <v>1.9530887420297587</v>
      </c>
      <c r="AV41" s="103">
        <f t="shared" si="22"/>
        <v>1.8498807952709493</v>
      </c>
      <c r="AW41" s="42">
        <f t="shared" si="32"/>
        <v>-5.2843449730579035E-2</v>
      </c>
    </row>
    <row r="42" spans="1:50" ht="20.100000000000001" customHeight="1">
      <c r="A42" s="88" t="s">
        <v>148</v>
      </c>
      <c r="B42" s="90">
        <v>1256.6500000000001</v>
      </c>
      <c r="C42" s="61">
        <v>2820.89</v>
      </c>
      <c r="D42" s="61">
        <v>1546.7</v>
      </c>
      <c r="E42" s="61">
        <v>1074.6600000000001</v>
      </c>
      <c r="F42" s="61">
        <v>1444.73</v>
      </c>
      <c r="G42" s="61">
        <v>2431.04</v>
      </c>
      <c r="H42" s="61">
        <v>1453.76</v>
      </c>
      <c r="I42" s="61">
        <v>2450.17</v>
      </c>
      <c r="J42" s="61">
        <v>2343.0500000000002</v>
      </c>
      <c r="K42" s="61">
        <v>2115.69</v>
      </c>
      <c r="L42" s="82">
        <v>22717.599999999999</v>
      </c>
      <c r="M42" s="42">
        <f t="shared" si="23"/>
        <v>9.7376789605282426</v>
      </c>
      <c r="O42" s="361">
        <f t="shared" si="24"/>
        <v>1.1374808002310718E-2</v>
      </c>
      <c r="P42" s="362">
        <f t="shared" si="25"/>
        <v>2.2145278287144198E-2</v>
      </c>
      <c r="Q42" s="362">
        <f t="shared" si="26"/>
        <v>1.3369617742894281E-2</v>
      </c>
      <c r="R42" s="363">
        <f t="shared" si="27"/>
        <v>0.13065097109749263</v>
      </c>
      <c r="T42" s="97">
        <v>271.42399999999998</v>
      </c>
      <c r="U42" s="61">
        <v>587.61599999999999</v>
      </c>
      <c r="V42" s="61">
        <v>333.63900000000001</v>
      </c>
      <c r="W42" s="61">
        <v>267.27499999999998</v>
      </c>
      <c r="X42" s="61">
        <v>316.18900000000002</v>
      </c>
      <c r="Y42" s="61">
        <v>629.447</v>
      </c>
      <c r="Z42" s="61">
        <v>332.76299999999998</v>
      </c>
      <c r="AA42" s="61">
        <v>494.35200000000003</v>
      </c>
      <c r="AB42" s="61">
        <v>501.661</v>
      </c>
      <c r="AC42" s="61">
        <v>514.39499999999998</v>
      </c>
      <c r="AD42" s="82">
        <v>3874.6170000000002</v>
      </c>
      <c r="AE42" s="42">
        <f t="shared" si="21"/>
        <v>6.5323768699151437</v>
      </c>
      <c r="AG42" s="361">
        <f t="shared" si="28"/>
        <v>1.1731379993559115E-2</v>
      </c>
      <c r="AH42" s="362">
        <f t="shared" si="29"/>
        <v>2.4377658966757226E-2</v>
      </c>
      <c r="AI42" s="362">
        <f t="shared" si="30"/>
        <v>1.3464507106954744E-2</v>
      </c>
      <c r="AJ42" s="363">
        <f t="shared" si="31"/>
        <v>9.5445999813769514E-2</v>
      </c>
      <c r="AL42" s="102">
        <f t="shared" si="22"/>
        <v>2.1599013249512589</v>
      </c>
      <c r="AM42" s="74">
        <f t="shared" si="22"/>
        <v>2.0830872526046744</v>
      </c>
      <c r="AN42" s="74">
        <f t="shared" si="22"/>
        <v>2.1571022176246202</v>
      </c>
      <c r="AO42" s="74">
        <f t="shared" si="22"/>
        <v>2.4870656765860826</v>
      </c>
      <c r="AP42" s="74">
        <f t="shared" si="22"/>
        <v>2.1885681061513225</v>
      </c>
      <c r="AQ42" s="74">
        <f t="shared" si="22"/>
        <v>2.5892087337106751</v>
      </c>
      <c r="AR42" s="74">
        <f t="shared" si="22"/>
        <v>2.2889816751045564</v>
      </c>
      <c r="AS42" s="74">
        <f t="shared" si="22"/>
        <v>2.0176232669569867</v>
      </c>
      <c r="AT42" s="74">
        <f t="shared" si="22"/>
        <v>2.1410597298393119</v>
      </c>
      <c r="AU42" s="74">
        <f t="shared" si="22"/>
        <v>2.4313344582618432</v>
      </c>
      <c r="AV42" s="103">
        <f t="shared" si="22"/>
        <v>1.7055573652146356</v>
      </c>
      <c r="AW42" s="42">
        <f t="shared" si="32"/>
        <v>-0.29850977128258382</v>
      </c>
    </row>
    <row r="43" spans="1:50" ht="20.100000000000001" customHeight="1">
      <c r="A43" s="88" t="s">
        <v>136</v>
      </c>
      <c r="B43" s="90">
        <v>10358.98</v>
      </c>
      <c r="C43" s="61">
        <v>12324.439999999999</v>
      </c>
      <c r="D43" s="61">
        <v>11421.949999999999</v>
      </c>
      <c r="E43" s="61">
        <v>13833.65</v>
      </c>
      <c r="F43" s="61">
        <v>11014.220000000001</v>
      </c>
      <c r="G43" s="61">
        <v>9626.9</v>
      </c>
      <c r="H43" s="61">
        <v>9614.1</v>
      </c>
      <c r="I43" s="61">
        <v>11527.539999999999</v>
      </c>
      <c r="J43" s="61">
        <v>8599.7199999999993</v>
      </c>
      <c r="K43" s="61">
        <v>10151.34</v>
      </c>
      <c r="L43" s="82">
        <v>12971.890000000001</v>
      </c>
      <c r="M43" s="42">
        <f t="shared" si="23"/>
        <v>0.2778500178301585</v>
      </c>
      <c r="O43" s="361">
        <f t="shared" si="24"/>
        <v>9.3766290215872877E-2</v>
      </c>
      <c r="P43" s="362">
        <f t="shared" si="25"/>
        <v>8.7695134404414773E-2</v>
      </c>
      <c r="Q43" s="362">
        <f t="shared" si="26"/>
        <v>6.414906502283059E-2</v>
      </c>
      <c r="R43" s="363">
        <f t="shared" si="27"/>
        <v>7.4602511949759392E-2</v>
      </c>
      <c r="T43" s="97">
        <v>2198.2669999999998</v>
      </c>
      <c r="U43" s="61">
        <v>2480.1729999999998</v>
      </c>
      <c r="V43" s="61">
        <v>2576.5229999999997</v>
      </c>
      <c r="W43" s="61">
        <v>3338.248</v>
      </c>
      <c r="X43" s="61">
        <v>3042.884</v>
      </c>
      <c r="Y43" s="61">
        <v>2748.69</v>
      </c>
      <c r="Z43" s="61">
        <v>2627.7109999999998</v>
      </c>
      <c r="AA43" s="61">
        <v>2986.232</v>
      </c>
      <c r="AB43" s="61">
        <v>2765.6439999999998</v>
      </c>
      <c r="AC43" s="61">
        <v>2845.8009999999999</v>
      </c>
      <c r="AD43" s="82">
        <v>3805.8920000000003</v>
      </c>
      <c r="AE43" s="42">
        <f t="shared" si="21"/>
        <v>0.33737109516793351</v>
      </c>
      <c r="AG43" s="361">
        <f t="shared" si="28"/>
        <v>9.5012620491560132E-2</v>
      </c>
      <c r="AH43" s="362">
        <f t="shared" si="29"/>
        <v>0.10645316829746733</v>
      </c>
      <c r="AI43" s="362">
        <f t="shared" si="30"/>
        <v>7.4490047122306627E-2</v>
      </c>
      <c r="AJ43" s="363">
        <f t="shared" si="31"/>
        <v>9.3753051494696607E-2</v>
      </c>
      <c r="AL43" s="102">
        <f t="shared" si="22"/>
        <v>2.122088275100444</v>
      </c>
      <c r="AM43" s="74">
        <f t="shared" si="22"/>
        <v>2.0124021862250943</v>
      </c>
      <c r="AN43" s="74">
        <f t="shared" si="22"/>
        <v>2.2557645585911339</v>
      </c>
      <c r="AO43" s="74">
        <f t="shared" si="22"/>
        <v>2.4131360848366121</v>
      </c>
      <c r="AP43" s="74">
        <f t="shared" si="22"/>
        <v>2.7626867812700304</v>
      </c>
      <c r="AQ43" s="74">
        <f t="shared" si="22"/>
        <v>2.8552181906948242</v>
      </c>
      <c r="AR43" s="74">
        <f t="shared" si="22"/>
        <v>2.7331845934616861</v>
      </c>
      <c r="AS43" s="74">
        <f t="shared" si="22"/>
        <v>2.5905197466241714</v>
      </c>
      <c r="AT43" s="74">
        <f t="shared" si="22"/>
        <v>3.2159698222732835</v>
      </c>
      <c r="AU43" s="74">
        <f t="shared" si="22"/>
        <v>2.8033747268833475</v>
      </c>
      <c r="AV43" s="103">
        <f t="shared" si="22"/>
        <v>2.9339533406465828</v>
      </c>
      <c r="AW43" s="42">
        <f t="shared" si="32"/>
        <v>4.657907931859185E-2</v>
      </c>
    </row>
    <row r="44" spans="1:50" ht="20.100000000000001" customHeight="1">
      <c r="A44" s="88" t="s">
        <v>138</v>
      </c>
      <c r="B44" s="90">
        <v>4172.2</v>
      </c>
      <c r="C44" s="61">
        <v>8095.8499999999995</v>
      </c>
      <c r="D44" s="61">
        <v>6928.1900000000005</v>
      </c>
      <c r="E44" s="61">
        <v>11569.8</v>
      </c>
      <c r="F44" s="61">
        <v>9301.4699999999993</v>
      </c>
      <c r="G44" s="61">
        <v>9968.23</v>
      </c>
      <c r="H44" s="61">
        <v>10911.42</v>
      </c>
      <c r="I44" s="61">
        <v>9455.39</v>
      </c>
      <c r="J44" s="61">
        <v>9984.2100000000009</v>
      </c>
      <c r="K44" s="61">
        <v>9880.6</v>
      </c>
      <c r="L44" s="82">
        <v>12267.59</v>
      </c>
      <c r="M44" s="42">
        <f t="shared" si="23"/>
        <v>0.24158350707446913</v>
      </c>
      <c r="O44" s="361">
        <f t="shared" si="24"/>
        <v>3.776546687402281E-2</v>
      </c>
      <c r="P44" s="362">
        <f t="shared" si="25"/>
        <v>9.0804440642794609E-2</v>
      </c>
      <c r="Q44" s="362">
        <f t="shared" si="26"/>
        <v>6.2438185684311615E-2</v>
      </c>
      <c r="R44" s="363">
        <f t="shared" si="27"/>
        <v>7.0552018986419773E-2</v>
      </c>
      <c r="T44" s="97">
        <v>998.69099999999992</v>
      </c>
      <c r="U44" s="61">
        <v>1816.7160000000001</v>
      </c>
      <c r="V44" s="61">
        <v>1684.021</v>
      </c>
      <c r="W44" s="61">
        <v>2677.4549999999999</v>
      </c>
      <c r="X44" s="61">
        <v>2234.8209999999999</v>
      </c>
      <c r="Y44" s="61">
        <v>2412.1020000000003</v>
      </c>
      <c r="Z44" s="61">
        <v>2701.5549999999998</v>
      </c>
      <c r="AA44" s="61">
        <v>2502.098</v>
      </c>
      <c r="AB44" s="61">
        <v>2774.143</v>
      </c>
      <c r="AC44" s="61">
        <v>2857.5340000000001</v>
      </c>
      <c r="AD44" s="82">
        <v>3266.9860000000003</v>
      </c>
      <c r="AE44" s="42">
        <f t="shared" si="21"/>
        <v>0.14328858379287882</v>
      </c>
      <c r="AG44" s="361">
        <f t="shared" si="28"/>
        <v>4.316502452674615E-2</v>
      </c>
      <c r="AH44" s="362">
        <f t="shared" si="29"/>
        <v>9.341755532877756E-2</v>
      </c>
      <c r="AI44" s="362">
        <f t="shared" si="30"/>
        <v>7.4797163369326722E-2</v>
      </c>
      <c r="AJ44" s="363">
        <f t="shared" si="31"/>
        <v>8.0477824039792228E-2</v>
      </c>
      <c r="AL44" s="102">
        <f t="shared" si="22"/>
        <v>2.3936795934998321</v>
      </c>
      <c r="AM44" s="74">
        <f t="shared" si="22"/>
        <v>2.2440089675574528</v>
      </c>
      <c r="AN44" s="74">
        <f t="shared" si="22"/>
        <v>2.4306795858658607</v>
      </c>
      <c r="AO44" s="74">
        <f t="shared" si="22"/>
        <v>2.3141756988020536</v>
      </c>
      <c r="AP44" s="74">
        <f t="shared" si="22"/>
        <v>2.4026535590610947</v>
      </c>
      <c r="AQ44" s="74">
        <f t="shared" si="22"/>
        <v>2.4197896717872687</v>
      </c>
      <c r="AR44" s="74">
        <f t="shared" si="22"/>
        <v>2.4758968126971554</v>
      </c>
      <c r="AS44" s="74">
        <f t="shared" si="22"/>
        <v>2.6462134295888378</v>
      </c>
      <c r="AT44" s="74">
        <f t="shared" si="22"/>
        <v>2.7785302993426617</v>
      </c>
      <c r="AU44" s="74">
        <f t="shared" si="22"/>
        <v>2.8920652591947862</v>
      </c>
      <c r="AV44" s="103">
        <f t="shared" si="22"/>
        <v>2.6631033479273434</v>
      </c>
      <c r="AW44" s="42">
        <f t="shared" si="32"/>
        <v>-7.9168998880471589E-2</v>
      </c>
    </row>
    <row r="45" spans="1:50" ht="20.100000000000001" customHeight="1">
      <c r="A45" s="88" t="s">
        <v>147</v>
      </c>
      <c r="B45" s="90">
        <v>6875.01</v>
      </c>
      <c r="C45" s="61">
        <v>5770.08</v>
      </c>
      <c r="D45" s="61">
        <v>5528.95</v>
      </c>
      <c r="E45" s="61">
        <v>5568.0099999999993</v>
      </c>
      <c r="F45" s="61">
        <v>4171.58</v>
      </c>
      <c r="G45" s="61">
        <v>5981.27</v>
      </c>
      <c r="H45" s="61">
        <v>8146.06</v>
      </c>
      <c r="I45" s="61">
        <v>8991.89</v>
      </c>
      <c r="J45" s="61">
        <v>9069.4699999999993</v>
      </c>
      <c r="K45" s="61">
        <v>7553.2999999999993</v>
      </c>
      <c r="L45" s="82">
        <v>7267.64</v>
      </c>
      <c r="M45" s="42">
        <f t="shared" si="23"/>
        <v>-3.7819231329352596E-2</v>
      </c>
      <c r="O45" s="361">
        <f t="shared" si="24"/>
        <v>6.2230468916536982E-2</v>
      </c>
      <c r="P45" s="362">
        <f t="shared" si="25"/>
        <v>5.4485688701357032E-2</v>
      </c>
      <c r="Q45" s="362">
        <f t="shared" si="26"/>
        <v>4.7731347077030833E-2</v>
      </c>
      <c r="R45" s="363">
        <f t="shared" si="27"/>
        <v>4.1796854579136067E-2</v>
      </c>
      <c r="T45" s="97">
        <v>1321.1289999999999</v>
      </c>
      <c r="U45" s="61">
        <v>1308.893</v>
      </c>
      <c r="V45" s="61">
        <v>1226.7829999999999</v>
      </c>
      <c r="W45" s="61">
        <v>1462.4059999999999</v>
      </c>
      <c r="X45" s="61">
        <v>1108.383</v>
      </c>
      <c r="Y45" s="61">
        <v>1607.7819999999999</v>
      </c>
      <c r="Z45" s="61">
        <v>2073.7889999999998</v>
      </c>
      <c r="AA45" s="61">
        <v>2308.991</v>
      </c>
      <c r="AB45" s="61">
        <v>2324.3319999999999</v>
      </c>
      <c r="AC45" s="61">
        <v>1976.9299999999998</v>
      </c>
      <c r="AD45" s="82">
        <v>2025.8629999999998</v>
      </c>
      <c r="AE45" s="42">
        <f t="shared" si="21"/>
        <v>2.4752014487108797E-2</v>
      </c>
      <c r="AG45" s="361">
        <f t="shared" si="28"/>
        <v>5.7101311304493196E-2</v>
      </c>
      <c r="AH45" s="362">
        <f t="shared" si="29"/>
        <v>6.2267293813285093E-2</v>
      </c>
      <c r="AI45" s="362">
        <f t="shared" si="30"/>
        <v>5.1746980501272445E-2</v>
      </c>
      <c r="AJ45" s="363">
        <f t="shared" si="31"/>
        <v>4.9904421397191652E-2</v>
      </c>
      <c r="AL45" s="102">
        <f t="shared" si="22"/>
        <v>1.9216393867063464</v>
      </c>
      <c r="AM45" s="74">
        <f t="shared" si="22"/>
        <v>2.2684139561323242</v>
      </c>
      <c r="AN45" s="74">
        <f t="shared" si="22"/>
        <v>2.2188354027437396</v>
      </c>
      <c r="AO45" s="74">
        <f t="shared" si="22"/>
        <v>2.6264428404403013</v>
      </c>
      <c r="AP45" s="74">
        <f t="shared" si="22"/>
        <v>2.6569860820120916</v>
      </c>
      <c r="AQ45" s="74">
        <f t="shared" si="22"/>
        <v>2.6880277934284855</v>
      </c>
      <c r="AR45" s="74">
        <f t="shared" si="22"/>
        <v>2.5457570899305919</v>
      </c>
      <c r="AS45" s="74">
        <f t="shared" si="22"/>
        <v>2.5678594822667984</v>
      </c>
      <c r="AT45" s="74">
        <f t="shared" si="22"/>
        <v>2.5628090726359973</v>
      </c>
      <c r="AU45" s="74">
        <f t="shared" si="22"/>
        <v>2.6173063429229608</v>
      </c>
      <c r="AV45" s="103">
        <f t="shared" si="22"/>
        <v>2.7875114892867559</v>
      </c>
      <c r="AW45" s="42">
        <f t="shared" si="32"/>
        <v>6.5030655209322177E-2</v>
      </c>
    </row>
    <row r="46" spans="1:50" ht="20.100000000000001" customHeight="1">
      <c r="A46" s="88" t="s">
        <v>137</v>
      </c>
      <c r="B46" s="90">
        <v>7317.71</v>
      </c>
      <c r="C46" s="61">
        <v>5966.25</v>
      </c>
      <c r="D46" s="61">
        <v>5399.58</v>
      </c>
      <c r="E46" s="61">
        <v>7535.08</v>
      </c>
      <c r="F46" s="61">
        <v>4714.3799999999992</v>
      </c>
      <c r="G46" s="61">
        <v>5034.21</v>
      </c>
      <c r="H46" s="61">
        <v>6883.97</v>
      </c>
      <c r="I46" s="61">
        <v>7042.84</v>
      </c>
      <c r="J46" s="61">
        <v>5938.68</v>
      </c>
      <c r="K46" s="61">
        <v>6024.95</v>
      </c>
      <c r="L46" s="82">
        <v>7889.96</v>
      </c>
      <c r="M46" s="42">
        <f t="shared" si="23"/>
        <v>0.30954779707715419</v>
      </c>
      <c r="O46" s="361">
        <f t="shared" si="24"/>
        <v>6.6237652700902525E-2</v>
      </c>
      <c r="P46" s="362">
        <f t="shared" si="25"/>
        <v>4.5858554941886683E-2</v>
      </c>
      <c r="Q46" s="362">
        <f t="shared" si="26"/>
        <v>3.8073289763647274E-2</v>
      </c>
      <c r="R46" s="363">
        <f t="shared" si="27"/>
        <v>4.5375873152109954E-2</v>
      </c>
      <c r="T46" s="97">
        <v>1523.828</v>
      </c>
      <c r="U46" s="61">
        <v>1265.2360000000001</v>
      </c>
      <c r="V46" s="61">
        <v>1367.9940000000001</v>
      </c>
      <c r="W46" s="61">
        <v>1761.3980000000001</v>
      </c>
      <c r="X46" s="61">
        <v>1068.2820000000002</v>
      </c>
      <c r="Y46" s="61">
        <v>1209.204</v>
      </c>
      <c r="Z46" s="61">
        <v>1668.183</v>
      </c>
      <c r="AA46" s="61">
        <v>1649.915</v>
      </c>
      <c r="AB46" s="61">
        <v>1372.1670000000001</v>
      </c>
      <c r="AC46" s="61">
        <v>1393.8470000000002</v>
      </c>
      <c r="AD46" s="82">
        <v>1888.818</v>
      </c>
      <c r="AE46" s="42">
        <f t="shared" si="21"/>
        <v>0.35511142901624043</v>
      </c>
      <c r="AG46" s="361">
        <f t="shared" si="28"/>
        <v>6.5862286727869312E-2</v>
      </c>
      <c r="AH46" s="362">
        <f t="shared" si="29"/>
        <v>4.6830889230131692E-2</v>
      </c>
      <c r="AI46" s="362">
        <f t="shared" si="30"/>
        <v>3.6484535886833175E-2</v>
      </c>
      <c r="AJ46" s="363">
        <f t="shared" si="31"/>
        <v>4.6528501391555475E-2</v>
      </c>
      <c r="AL46" s="102">
        <f t="shared" si="22"/>
        <v>2.0823836965389444</v>
      </c>
      <c r="AM46" s="74">
        <f t="shared" si="22"/>
        <v>2.1206553530274466</v>
      </c>
      <c r="AN46" s="74">
        <f t="shared" si="22"/>
        <v>2.5335192737212897</v>
      </c>
      <c r="AO46" s="74">
        <f t="shared" si="22"/>
        <v>2.3375969465486763</v>
      </c>
      <c r="AP46" s="74">
        <f t="shared" si="22"/>
        <v>2.2660074071245857</v>
      </c>
      <c r="AQ46" s="74">
        <f t="shared" si="22"/>
        <v>2.401973695972158</v>
      </c>
      <c r="AR46" s="74">
        <f t="shared" si="22"/>
        <v>2.4232862723108903</v>
      </c>
      <c r="AS46" s="74">
        <f t="shared" si="22"/>
        <v>2.3426842012597189</v>
      </c>
      <c r="AT46" s="74">
        <f t="shared" si="22"/>
        <v>2.3105589120814729</v>
      </c>
      <c r="AU46" s="74">
        <f t="shared" si="22"/>
        <v>2.3134582029726394</v>
      </c>
      <c r="AV46" s="103">
        <f t="shared" si="22"/>
        <v>2.3939513001333341</v>
      </c>
      <c r="AW46" s="42">
        <f t="shared" si="32"/>
        <v>3.4793408870437553E-2</v>
      </c>
    </row>
    <row r="47" spans="1:50" ht="20.100000000000001" customHeight="1">
      <c r="A47" s="88" t="s">
        <v>144</v>
      </c>
      <c r="B47" s="90">
        <v>1291.22</v>
      </c>
      <c r="C47" s="61">
        <v>1360.01</v>
      </c>
      <c r="D47" s="61">
        <v>6741.7199999999993</v>
      </c>
      <c r="E47" s="61">
        <v>1419.33</v>
      </c>
      <c r="F47" s="61">
        <v>3276.77</v>
      </c>
      <c r="G47" s="61">
        <v>3655.79</v>
      </c>
      <c r="H47" s="61">
        <v>2818.47</v>
      </c>
      <c r="I47" s="61">
        <v>5734.9</v>
      </c>
      <c r="J47" s="61">
        <v>4395.07</v>
      </c>
      <c r="K47" s="61">
        <v>2978.59</v>
      </c>
      <c r="L47" s="82">
        <v>3554.0299999999997</v>
      </c>
      <c r="M47" s="42">
        <f t="shared" si="23"/>
        <v>0.19319208081676215</v>
      </c>
      <c r="O47" s="361">
        <f t="shared" si="24"/>
        <v>1.168772497413253E-2</v>
      </c>
      <c r="P47" s="362">
        <f t="shared" si="25"/>
        <v>3.3301997050381275E-2</v>
      </c>
      <c r="Q47" s="362">
        <f t="shared" si="26"/>
        <v>1.8822516395505712E-2</v>
      </c>
      <c r="R47" s="363">
        <f t="shared" si="27"/>
        <v>2.0439547787161574E-2</v>
      </c>
      <c r="T47" s="97">
        <v>280.05900000000003</v>
      </c>
      <c r="U47" s="61">
        <v>294.20800000000003</v>
      </c>
      <c r="V47" s="61">
        <v>449.31099999999998</v>
      </c>
      <c r="W47" s="61">
        <v>562.71299999999997</v>
      </c>
      <c r="X47" s="61">
        <v>774.97200000000009</v>
      </c>
      <c r="Y47" s="61">
        <v>859.01</v>
      </c>
      <c r="Z47" s="61">
        <v>766.43700000000001</v>
      </c>
      <c r="AA47" s="61">
        <v>1325.6000000000001</v>
      </c>
      <c r="AB47" s="61">
        <v>681.798</v>
      </c>
      <c r="AC47" s="61">
        <v>1019.414</v>
      </c>
      <c r="AD47" s="82">
        <v>999.09399999999994</v>
      </c>
      <c r="AE47" s="42">
        <f t="shared" si="21"/>
        <v>-1.9933020343059885E-2</v>
      </c>
      <c r="AG47" s="361">
        <f t="shared" si="28"/>
        <v>1.2104598523403136E-2</v>
      </c>
      <c r="AH47" s="362">
        <f t="shared" si="29"/>
        <v>3.3268333678664171E-2</v>
      </c>
      <c r="AI47" s="362">
        <f t="shared" si="30"/>
        <v>2.6683593440700558E-2</v>
      </c>
      <c r="AJ47" s="363">
        <f t="shared" si="31"/>
        <v>2.4611342421183364E-2</v>
      </c>
      <c r="AL47" s="102">
        <f t="shared" si="22"/>
        <v>2.1689487461470551</v>
      </c>
      <c r="AM47" s="74">
        <f t="shared" si="22"/>
        <v>2.1632782111896236</v>
      </c>
      <c r="AN47" s="74">
        <f t="shared" si="22"/>
        <v>0.66646345443002686</v>
      </c>
      <c r="AO47" s="74">
        <f t="shared" si="22"/>
        <v>3.9646382448056476</v>
      </c>
      <c r="AP47" s="74">
        <f t="shared" si="22"/>
        <v>2.3650485081345352</v>
      </c>
      <c r="AQ47" s="74">
        <f t="shared" si="22"/>
        <v>2.3497246833105838</v>
      </c>
      <c r="AR47" s="74">
        <f t="shared" si="22"/>
        <v>2.7193370871430247</v>
      </c>
      <c r="AS47" s="74">
        <f t="shared" si="22"/>
        <v>2.3114614029887188</v>
      </c>
      <c r="AT47" s="74">
        <f t="shared" si="22"/>
        <v>1.5512790467501087</v>
      </c>
      <c r="AU47" s="74">
        <f t="shared" si="22"/>
        <v>3.4224717064114225</v>
      </c>
      <c r="AV47" s="103">
        <f t="shared" si="22"/>
        <v>2.811158037495463</v>
      </c>
      <c r="AW47" s="42">
        <f t="shared" si="32"/>
        <v>-0.17861759609897332</v>
      </c>
    </row>
    <row r="48" spans="1:50" ht="20.100000000000001" customHeight="1">
      <c r="A48" s="88" t="s">
        <v>143</v>
      </c>
      <c r="B48" s="90">
        <v>7738.9</v>
      </c>
      <c r="C48" s="61">
        <v>8387.7200000000012</v>
      </c>
      <c r="D48" s="61">
        <v>4724.0300000000007</v>
      </c>
      <c r="E48" s="61">
        <v>3323.11</v>
      </c>
      <c r="F48" s="61">
        <v>3972.21</v>
      </c>
      <c r="G48" s="61">
        <v>4653.3600000000006</v>
      </c>
      <c r="H48" s="61">
        <v>4748.0099999999993</v>
      </c>
      <c r="I48" s="61">
        <v>5201.6799999999994</v>
      </c>
      <c r="J48" s="61">
        <v>2787.79</v>
      </c>
      <c r="K48" s="61">
        <v>2610.0100000000002</v>
      </c>
      <c r="L48" s="82">
        <v>2850.2599999999998</v>
      </c>
      <c r="M48" s="42">
        <f t="shared" si="23"/>
        <v>9.2049455749211501E-2</v>
      </c>
      <c r="O48" s="361">
        <f t="shared" si="24"/>
        <v>7.0050134603177022E-2</v>
      </c>
      <c r="P48" s="362">
        <f t="shared" si="25"/>
        <v>4.2389245824941323E-2</v>
      </c>
      <c r="Q48" s="362">
        <f t="shared" si="26"/>
        <v>1.6493359615601295E-2</v>
      </c>
      <c r="R48" s="363">
        <f t="shared" si="27"/>
        <v>1.6392102901729908E-2</v>
      </c>
      <c r="T48" s="97">
        <v>1276.732</v>
      </c>
      <c r="U48" s="61">
        <v>1607.239</v>
      </c>
      <c r="V48" s="61">
        <v>836.7399999999999</v>
      </c>
      <c r="W48" s="61">
        <v>875.44600000000003</v>
      </c>
      <c r="X48" s="61">
        <v>1116.1580000000001</v>
      </c>
      <c r="Y48" s="61">
        <v>1207.3539999999998</v>
      </c>
      <c r="Z48" s="61">
        <v>1375.605</v>
      </c>
      <c r="AA48" s="61">
        <v>1428.077</v>
      </c>
      <c r="AB48" s="61">
        <v>744.39300000000003</v>
      </c>
      <c r="AC48" s="61">
        <v>756.87800000000004</v>
      </c>
      <c r="AD48" s="82">
        <v>910.05799999999999</v>
      </c>
      <c r="AE48" s="42">
        <f t="shared" si="21"/>
        <v>0.20238400376282564</v>
      </c>
      <c r="AG48" s="361">
        <f t="shared" si="28"/>
        <v>5.518240185811394E-2</v>
      </c>
      <c r="AH48" s="362">
        <f t="shared" si="29"/>
        <v>4.6759241150009768E-2</v>
      </c>
      <c r="AI48" s="362">
        <f t="shared" si="30"/>
        <v>1.9811602387460402E-2</v>
      </c>
      <c r="AJ48" s="363">
        <f t="shared" si="31"/>
        <v>2.2418059823337236E-2</v>
      </c>
      <c r="AL48" s="102">
        <f t="shared" si="22"/>
        <v>1.6497590096783781</v>
      </c>
      <c r="AM48" s="74">
        <f t="shared" si="22"/>
        <v>1.9161810360860876</v>
      </c>
      <c r="AN48" s="74">
        <f t="shared" si="22"/>
        <v>1.771241926914096</v>
      </c>
      <c r="AO48" s="74">
        <f t="shared" si="22"/>
        <v>2.6344177592676736</v>
      </c>
      <c r="AP48" s="74">
        <f t="shared" si="22"/>
        <v>2.8099168976463984</v>
      </c>
      <c r="AQ48" s="74">
        <f t="shared" si="22"/>
        <v>2.5945854178486076</v>
      </c>
      <c r="AR48" s="74">
        <f t="shared" si="22"/>
        <v>2.8972243108165321</v>
      </c>
      <c r="AS48" s="74">
        <f t="shared" si="22"/>
        <v>2.7454149428646133</v>
      </c>
      <c r="AT48" s="74">
        <f t="shared" si="22"/>
        <v>2.6701903658453476</v>
      </c>
      <c r="AU48" s="74">
        <f t="shared" si="22"/>
        <v>2.8999045980666738</v>
      </c>
      <c r="AV48" s="103">
        <f t="shared" si="22"/>
        <v>3.1928946832920508</v>
      </c>
      <c r="AW48" s="42">
        <f t="shared" si="32"/>
        <v>0.10103438762113398</v>
      </c>
    </row>
    <row r="49" spans="1:49" ht="20.100000000000001" customHeight="1">
      <c r="A49" s="88" t="s">
        <v>154</v>
      </c>
      <c r="B49" s="90">
        <v>434.10999999999996</v>
      </c>
      <c r="C49" s="61">
        <v>477.29</v>
      </c>
      <c r="D49" s="61">
        <v>407.93</v>
      </c>
      <c r="E49" s="61">
        <v>504.35</v>
      </c>
      <c r="F49" s="61">
        <v>853.99</v>
      </c>
      <c r="G49" s="61">
        <v>1726.29</v>
      </c>
      <c r="H49" s="61">
        <v>2627.56</v>
      </c>
      <c r="I49" s="61">
        <v>2289.38</v>
      </c>
      <c r="J49" s="61">
        <v>1653.39</v>
      </c>
      <c r="K49" s="61">
        <v>1669.68</v>
      </c>
      <c r="L49" s="82">
        <v>2449.5300000000002</v>
      </c>
      <c r="M49" s="42">
        <f t="shared" si="23"/>
        <v>0.46706554549374735</v>
      </c>
      <c r="O49" s="361">
        <f t="shared" si="24"/>
        <v>3.929429755208773E-3</v>
      </c>
      <c r="P49" s="362">
        <f t="shared" si="25"/>
        <v>1.5725439505032478E-2</v>
      </c>
      <c r="Q49" s="362">
        <f t="shared" si="26"/>
        <v>1.0551159835777323E-2</v>
      </c>
      <c r="R49" s="363">
        <f t="shared" si="27"/>
        <v>1.4087468448799222E-2</v>
      </c>
      <c r="T49" s="97">
        <v>110.99299999999999</v>
      </c>
      <c r="U49" s="61">
        <v>128.44</v>
      </c>
      <c r="V49" s="61">
        <v>109.10599999999999</v>
      </c>
      <c r="W49" s="61">
        <v>116.785</v>
      </c>
      <c r="X49" s="61">
        <v>213.27099999999999</v>
      </c>
      <c r="Y49" s="61">
        <v>411.91</v>
      </c>
      <c r="Z49" s="61">
        <v>592.18399999999997</v>
      </c>
      <c r="AA49" s="61">
        <v>601.428</v>
      </c>
      <c r="AB49" s="61">
        <v>439.678</v>
      </c>
      <c r="AC49" s="61">
        <v>427.476</v>
      </c>
      <c r="AD49" s="82">
        <v>607.77300000000002</v>
      </c>
      <c r="AE49" s="42">
        <f t="shared" si="21"/>
        <v>0.42177104679560962</v>
      </c>
      <c r="AG49" s="361">
        <f t="shared" si="28"/>
        <v>4.7972952267489495E-3</v>
      </c>
      <c r="AH49" s="362">
        <f t="shared" si="29"/>
        <v>1.5952735504334709E-2</v>
      </c>
      <c r="AI49" s="362">
        <f t="shared" si="30"/>
        <v>1.1189365448833262E-2</v>
      </c>
      <c r="AJ49" s="363">
        <f t="shared" si="31"/>
        <v>1.4971673753770795E-2</v>
      </c>
      <c r="AL49" s="102">
        <f t="shared" si="22"/>
        <v>2.5567943608762755</v>
      </c>
      <c r="AM49" s="74">
        <f t="shared" si="22"/>
        <v>2.6910264199962288</v>
      </c>
      <c r="AN49" s="74">
        <f t="shared" si="22"/>
        <v>2.674625548500968</v>
      </c>
      <c r="AO49" s="74">
        <f t="shared" si="22"/>
        <v>2.3155546743333</v>
      </c>
      <c r="AP49" s="74">
        <f t="shared" si="22"/>
        <v>2.4973477441187835</v>
      </c>
      <c r="AQ49" s="74">
        <f t="shared" si="22"/>
        <v>2.3860996703914177</v>
      </c>
      <c r="AR49" s="74">
        <f t="shared" si="22"/>
        <v>2.2537411134284278</v>
      </c>
      <c r="AS49" s="74">
        <f t="shared" si="22"/>
        <v>2.6270343935912779</v>
      </c>
      <c r="AT49" s="74">
        <f t="shared" si="22"/>
        <v>2.6592515982315117</v>
      </c>
      <c r="AU49" s="74">
        <f t="shared" si="22"/>
        <v>2.5602271093862292</v>
      </c>
      <c r="AV49" s="103">
        <f t="shared" si="22"/>
        <v>2.4811821043220537</v>
      </c>
      <c r="AW49" s="42">
        <f t="shared" si="32"/>
        <v>-3.0874216109337757E-2</v>
      </c>
    </row>
    <row r="50" spans="1:49" ht="20.100000000000001" customHeight="1">
      <c r="A50" s="88" t="s">
        <v>158</v>
      </c>
      <c r="B50" s="90">
        <v>329.84000000000003</v>
      </c>
      <c r="C50" s="61">
        <v>217.43</v>
      </c>
      <c r="D50" s="61">
        <v>104.78</v>
      </c>
      <c r="E50" s="61">
        <v>157.91999999999999</v>
      </c>
      <c r="F50" s="61">
        <v>442.81</v>
      </c>
      <c r="G50" s="61">
        <v>432.34</v>
      </c>
      <c r="H50" s="61">
        <v>760.81000000000006</v>
      </c>
      <c r="I50" s="61">
        <v>649.61</v>
      </c>
      <c r="J50" s="61">
        <v>517.72</v>
      </c>
      <c r="K50" s="61">
        <v>941.54</v>
      </c>
      <c r="L50" s="82">
        <v>788.42</v>
      </c>
      <c r="M50" s="42">
        <f t="shared" si="23"/>
        <v>-0.16262718524969733</v>
      </c>
      <c r="O50" s="361">
        <f t="shared" si="24"/>
        <v>2.9856098925573286E-3</v>
      </c>
      <c r="P50" s="362">
        <f t="shared" si="25"/>
        <v>3.9383513289225694E-3</v>
      </c>
      <c r="Q50" s="362">
        <f t="shared" si="26"/>
        <v>5.9498460973227089E-3</v>
      </c>
      <c r="R50" s="363">
        <f t="shared" si="27"/>
        <v>4.5342746871449959E-3</v>
      </c>
      <c r="T50" s="97">
        <v>27.81</v>
      </c>
      <c r="U50" s="61">
        <v>53.061</v>
      </c>
      <c r="V50" s="61">
        <v>22.260999999999999</v>
      </c>
      <c r="W50" s="61">
        <v>40.314999999999998</v>
      </c>
      <c r="X50" s="61">
        <v>88.808000000000007</v>
      </c>
      <c r="Y50" s="61">
        <v>109.52600000000001</v>
      </c>
      <c r="Z50" s="61">
        <v>202.136</v>
      </c>
      <c r="AA50" s="61">
        <v>164.85400000000001</v>
      </c>
      <c r="AB50" s="61">
        <v>132.70099999999999</v>
      </c>
      <c r="AC50" s="61">
        <v>226.316</v>
      </c>
      <c r="AD50" s="82">
        <v>287.55799999999999</v>
      </c>
      <c r="AE50" s="42">
        <f t="shared" si="21"/>
        <v>0.27060393432192154</v>
      </c>
      <c r="AG50" s="361">
        <f t="shared" si="28"/>
        <v>1.2019927405862378E-3</v>
      </c>
      <c r="AH50" s="362">
        <f t="shared" si="29"/>
        <v>4.2417987153692879E-3</v>
      </c>
      <c r="AI50" s="362">
        <f t="shared" si="30"/>
        <v>5.9239172045170924E-3</v>
      </c>
      <c r="AJ50" s="363">
        <f t="shared" si="31"/>
        <v>7.0836061511235643E-3</v>
      </c>
      <c r="AL50" s="102">
        <f t="shared" si="22"/>
        <v>0.84313606597137991</v>
      </c>
      <c r="AM50" s="74">
        <f t="shared" si="22"/>
        <v>2.4403716138527343</v>
      </c>
      <c r="AN50" s="74">
        <f t="shared" si="22"/>
        <v>2.1245466692116817</v>
      </c>
      <c r="AO50" s="74">
        <f t="shared" si="22"/>
        <v>2.5528748733535966</v>
      </c>
      <c r="AP50" s="74">
        <f t="shared" si="22"/>
        <v>2.0055554300941711</v>
      </c>
      <c r="AQ50" s="74">
        <f t="shared" si="22"/>
        <v>2.5333302493407972</v>
      </c>
      <c r="AR50" s="74">
        <f t="shared" si="22"/>
        <v>2.6568525650293759</v>
      </c>
      <c r="AS50" s="74">
        <f t="shared" si="22"/>
        <v>2.537738027431844</v>
      </c>
      <c r="AT50" s="74">
        <f t="shared" si="22"/>
        <v>2.5631808699683223</v>
      </c>
      <c r="AU50" s="74">
        <f t="shared" si="22"/>
        <v>2.4036790789557534</v>
      </c>
      <c r="AV50" s="103">
        <f t="shared" si="22"/>
        <v>3.6472692219882803</v>
      </c>
      <c r="AW50" s="42">
        <f t="shared" si="32"/>
        <v>0.51736945831087744</v>
      </c>
    </row>
    <row r="51" spans="1:49" ht="20.100000000000001" customHeight="1">
      <c r="A51" s="88" t="s">
        <v>156</v>
      </c>
      <c r="B51" s="90">
        <v>65.14</v>
      </c>
      <c r="C51" s="61">
        <v>118.73</v>
      </c>
      <c r="D51" s="61">
        <v>27.18</v>
      </c>
      <c r="E51" s="61">
        <v>10.24</v>
      </c>
      <c r="F51" s="61">
        <v>24.7</v>
      </c>
      <c r="G51" s="61">
        <v>146.97</v>
      </c>
      <c r="H51" s="61">
        <v>1497.34</v>
      </c>
      <c r="I51" s="61">
        <v>2745.24</v>
      </c>
      <c r="J51" s="61">
        <v>2077.71</v>
      </c>
      <c r="K51" s="61">
        <v>4493.21</v>
      </c>
      <c r="L51" s="82">
        <v>1102.25</v>
      </c>
      <c r="M51" s="42">
        <f t="shared" si="23"/>
        <v>-0.75468540308598975</v>
      </c>
      <c r="O51" s="361">
        <f t="shared" si="24"/>
        <v>5.8962717802930019E-4</v>
      </c>
      <c r="P51" s="362">
        <f t="shared" si="25"/>
        <v>1.338806251588449E-3</v>
      </c>
      <c r="Q51" s="362">
        <f t="shared" si="26"/>
        <v>2.8393810122725925E-2</v>
      </c>
      <c r="R51" s="363">
        <f t="shared" si="27"/>
        <v>6.3391393849795436E-3</v>
      </c>
      <c r="T51" s="97">
        <v>16.303999999999998</v>
      </c>
      <c r="U51" s="61">
        <v>28.975000000000001</v>
      </c>
      <c r="V51" s="61">
        <v>7.0350000000000001</v>
      </c>
      <c r="W51" s="61">
        <v>2.5720000000000001</v>
      </c>
      <c r="X51" s="61">
        <v>8.7210000000000001</v>
      </c>
      <c r="Y51" s="61">
        <v>40.341999999999999</v>
      </c>
      <c r="Z51" s="61">
        <v>300.18400000000003</v>
      </c>
      <c r="AA51" s="61">
        <v>558.94200000000001</v>
      </c>
      <c r="AB51" s="61">
        <v>423.20300000000003</v>
      </c>
      <c r="AC51" s="61">
        <v>924.61700000000008</v>
      </c>
      <c r="AD51" s="82">
        <v>273.82900000000001</v>
      </c>
      <c r="AE51" s="42">
        <f t="shared" si="21"/>
        <v>-0.70384602489463199</v>
      </c>
      <c r="AG51" s="361">
        <f t="shared" si="28"/>
        <v>7.0468499253930315E-4</v>
      </c>
      <c r="AH51" s="362">
        <f t="shared" si="29"/>
        <v>1.562392890961304E-3</v>
      </c>
      <c r="AI51" s="362">
        <f t="shared" si="30"/>
        <v>2.4202241794168248E-2</v>
      </c>
      <c r="AJ51" s="363">
        <f t="shared" si="31"/>
        <v>6.7454106258772652E-3</v>
      </c>
      <c r="AL51" s="102">
        <f t="shared" si="22"/>
        <v>2.5029167945962536</v>
      </c>
      <c r="AM51" s="74">
        <f t="shared" si="22"/>
        <v>2.4404110165922681</v>
      </c>
      <c r="AN51" s="74">
        <f t="shared" si="22"/>
        <v>2.5883002207505519</v>
      </c>
      <c r="AO51" s="74">
        <f t="shared" si="22"/>
        <v>2.51171875</v>
      </c>
      <c r="AP51" s="74">
        <f t="shared" si="22"/>
        <v>3.5307692307692307</v>
      </c>
      <c r="AQ51" s="74">
        <f t="shared" si="22"/>
        <v>2.7449139280125197</v>
      </c>
      <c r="AR51" s="74">
        <f t="shared" si="22"/>
        <v>2.0047818130818653</v>
      </c>
      <c r="AS51" s="74">
        <f t="shared" si="22"/>
        <v>2.0360405647593653</v>
      </c>
      <c r="AT51" s="74">
        <f t="shared" si="22"/>
        <v>2.0368723257817503</v>
      </c>
      <c r="AU51" s="74">
        <f t="shared" si="22"/>
        <v>2.0578094502593918</v>
      </c>
      <c r="AV51" s="103">
        <f t="shared" si="22"/>
        <v>2.4842730777954185</v>
      </c>
      <c r="AW51" s="42">
        <f t="shared" si="32"/>
        <v>0.20724155362503072</v>
      </c>
    </row>
    <row r="52" spans="1:49" ht="20.100000000000001" customHeight="1">
      <c r="A52" s="88" t="s">
        <v>160</v>
      </c>
      <c r="B52" s="90">
        <v>100.46</v>
      </c>
      <c r="C52" s="61">
        <v>230.88</v>
      </c>
      <c r="D52" s="61">
        <v>60.35</v>
      </c>
      <c r="E52" s="61">
        <v>107.95</v>
      </c>
      <c r="F52" s="61">
        <v>111.11</v>
      </c>
      <c r="G52" s="61">
        <v>77.97</v>
      </c>
      <c r="H52" s="61">
        <v>444.89</v>
      </c>
      <c r="I52" s="61">
        <v>1055.55</v>
      </c>
      <c r="J52" s="61">
        <v>321.02000000000004</v>
      </c>
      <c r="K52" s="61">
        <v>407.90999999999997</v>
      </c>
      <c r="L52" s="82">
        <v>976.27</v>
      </c>
      <c r="M52" s="42">
        <f t="shared" si="23"/>
        <v>1.3933465715476454</v>
      </c>
      <c r="O52" s="361">
        <f t="shared" si="24"/>
        <v>9.0933291840379941E-4</v>
      </c>
      <c r="P52" s="362">
        <f t="shared" si="25"/>
        <v>7.102587156314307E-4</v>
      </c>
      <c r="Q52" s="362">
        <f t="shared" si="26"/>
        <v>2.5776936949666565E-3</v>
      </c>
      <c r="R52" s="363">
        <f t="shared" si="27"/>
        <v>5.6146170173499467E-3</v>
      </c>
      <c r="T52" s="97">
        <v>23.66</v>
      </c>
      <c r="U52" s="61">
        <v>54.869</v>
      </c>
      <c r="V52" s="61">
        <v>15.452999999999999</v>
      </c>
      <c r="W52" s="61">
        <v>27.66</v>
      </c>
      <c r="X52" s="61">
        <v>28.614999999999998</v>
      </c>
      <c r="Y52" s="61">
        <v>21.518999999999998</v>
      </c>
      <c r="Z52" s="61">
        <v>123.495</v>
      </c>
      <c r="AA52" s="61">
        <v>281.80500000000001</v>
      </c>
      <c r="AB52" s="61">
        <v>85.445000000000007</v>
      </c>
      <c r="AC52" s="61">
        <v>105.101</v>
      </c>
      <c r="AD52" s="82">
        <v>194.096</v>
      </c>
      <c r="AE52" s="42">
        <f t="shared" si="21"/>
        <v>0.8467569290492003</v>
      </c>
      <c r="AG52" s="361">
        <f t="shared" si="28"/>
        <v>1.022623093932772E-3</v>
      </c>
      <c r="AH52" s="362">
        <f t="shared" si="29"/>
        <v>8.334027222397576E-4</v>
      </c>
      <c r="AI52" s="362">
        <f t="shared" si="30"/>
        <v>2.7510632129940037E-3</v>
      </c>
      <c r="AJ52" s="363">
        <f t="shared" si="31"/>
        <v>4.7812949718264814E-3</v>
      </c>
      <c r="AL52" s="102">
        <f t="shared" si="22"/>
        <v>2.3551662353175393</v>
      </c>
      <c r="AM52" s="74">
        <f t="shared" si="22"/>
        <v>2.3765159390159392</v>
      </c>
      <c r="AN52" s="74">
        <f t="shared" si="22"/>
        <v>2.5605633802816903</v>
      </c>
      <c r="AO52" s="74">
        <f t="shared" si="22"/>
        <v>2.562297359888837</v>
      </c>
      <c r="AP52" s="74">
        <f t="shared" si="22"/>
        <v>2.5753757537575375</v>
      </c>
      <c r="AQ52" s="74">
        <f t="shared" si="22"/>
        <v>2.7599076567910736</v>
      </c>
      <c r="AR52" s="74">
        <f t="shared" si="22"/>
        <v>2.7758547056575784</v>
      </c>
      <c r="AS52" s="74">
        <f t="shared" si="22"/>
        <v>2.6697456302401594</v>
      </c>
      <c r="AT52" s="74">
        <f t="shared" si="22"/>
        <v>2.6616721699582579</v>
      </c>
      <c r="AU52" s="74">
        <f t="shared" si="22"/>
        <v>2.5765732637101326</v>
      </c>
      <c r="AV52" s="103">
        <f t="shared" si="22"/>
        <v>1.9881385272516825</v>
      </c>
      <c r="AW52" s="42">
        <f t="shared" si="32"/>
        <v>-0.22837881023850043</v>
      </c>
    </row>
    <row r="53" spans="1:49" ht="20.100000000000001" customHeight="1">
      <c r="A53" s="88" t="s">
        <v>150</v>
      </c>
      <c r="B53" s="90">
        <v>4962.58</v>
      </c>
      <c r="C53" s="61">
        <v>4521.74</v>
      </c>
      <c r="D53" s="61">
        <v>4466.1099999999997</v>
      </c>
      <c r="E53" s="61">
        <v>4440.87</v>
      </c>
      <c r="F53" s="61">
        <v>4324.32</v>
      </c>
      <c r="G53" s="61">
        <v>4011.62</v>
      </c>
      <c r="H53" s="61">
        <v>4024.67</v>
      </c>
      <c r="I53" s="61">
        <v>4414.43</v>
      </c>
      <c r="J53" s="61">
        <v>132.30000000000001</v>
      </c>
      <c r="K53" s="61">
        <v>335.18</v>
      </c>
      <c r="L53" s="82">
        <v>553.86</v>
      </c>
      <c r="M53" s="42">
        <f t="shared" si="23"/>
        <v>0.65242556238439053</v>
      </c>
      <c r="O53" s="361">
        <f t="shared" si="24"/>
        <v>4.4919742725585576E-2</v>
      </c>
      <c r="P53" s="362">
        <f t="shared" si="25"/>
        <v>3.6543389365157879E-2</v>
      </c>
      <c r="Q53" s="362">
        <f t="shared" si="26"/>
        <v>2.1180931398566451E-3</v>
      </c>
      <c r="R53" s="363">
        <f t="shared" si="27"/>
        <v>3.1852989247128784E-3</v>
      </c>
      <c r="T53" s="97">
        <v>1339.758</v>
      </c>
      <c r="U53" s="61">
        <v>1195.202</v>
      </c>
      <c r="V53" s="61">
        <v>1174.8689999999999</v>
      </c>
      <c r="W53" s="61">
        <v>1168.087</v>
      </c>
      <c r="X53" s="61">
        <v>1134.0909999999999</v>
      </c>
      <c r="Y53" s="61">
        <v>1061.3430000000001</v>
      </c>
      <c r="Z53" s="61">
        <v>1068.8789999999999</v>
      </c>
      <c r="AA53" s="61">
        <v>1173.4449999999999</v>
      </c>
      <c r="AB53" s="61">
        <v>36.924999999999997</v>
      </c>
      <c r="AC53" s="61">
        <v>98.266999999999996</v>
      </c>
      <c r="AD53" s="82">
        <v>137.191</v>
      </c>
      <c r="AE53" s="42">
        <f t="shared" si="21"/>
        <v>0.3961044908260149</v>
      </c>
      <c r="AG53" s="361">
        <f t="shared" si="28"/>
        <v>5.7906486520760046E-2</v>
      </c>
      <c r="AH53" s="362">
        <f t="shared" si="29"/>
        <v>4.1104426108560396E-2</v>
      </c>
      <c r="AI53" s="362">
        <f t="shared" si="30"/>
        <v>2.5721803669925287E-3</v>
      </c>
      <c r="AJ53" s="363">
        <f t="shared" si="31"/>
        <v>3.3795165200717525E-3</v>
      </c>
      <c r="AL53" s="102">
        <f t="shared" si="22"/>
        <v>2.6997207097920839</v>
      </c>
      <c r="AM53" s="74">
        <f t="shared" si="22"/>
        <v>2.6432346839933301</v>
      </c>
      <c r="AN53" s="74">
        <f t="shared" si="22"/>
        <v>2.6306315787116752</v>
      </c>
      <c r="AO53" s="74">
        <f t="shared" si="22"/>
        <v>2.6303111777647175</v>
      </c>
      <c r="AP53" s="74">
        <f t="shared" si="22"/>
        <v>2.6225880600880602</v>
      </c>
      <c r="AQ53" s="74">
        <f t="shared" si="22"/>
        <v>2.6456718233531595</v>
      </c>
      <c r="AR53" s="74">
        <f t="shared" si="22"/>
        <v>2.6558177440634885</v>
      </c>
      <c r="AS53" s="74">
        <f t="shared" si="22"/>
        <v>2.6582027577739362</v>
      </c>
      <c r="AT53" s="74">
        <f t="shared" si="22"/>
        <v>2.7910052910052907</v>
      </c>
      <c r="AU53" s="74">
        <f t="shared" si="22"/>
        <v>2.9317680052509099</v>
      </c>
      <c r="AV53" s="103">
        <f t="shared" si="22"/>
        <v>2.4769977972772903</v>
      </c>
      <c r="AW53" s="42">
        <f t="shared" si="32"/>
        <v>-0.15511807454038265</v>
      </c>
    </row>
    <row r="54" spans="1:49" ht="20.100000000000001" customHeight="1">
      <c r="A54" s="88" t="s">
        <v>157</v>
      </c>
      <c r="B54" s="90">
        <v>64.680000000000007</v>
      </c>
      <c r="C54" s="61">
        <v>82.89</v>
      </c>
      <c r="D54" s="61">
        <v>38.130000000000003</v>
      </c>
      <c r="E54" s="61">
        <v>204</v>
      </c>
      <c r="F54" s="61">
        <v>141.59</v>
      </c>
      <c r="G54" s="61">
        <v>65.489999999999995</v>
      </c>
      <c r="H54" s="61">
        <v>899.15000000000009</v>
      </c>
      <c r="I54" s="61">
        <v>259.89999999999998</v>
      </c>
      <c r="J54" s="61">
        <v>106.87</v>
      </c>
      <c r="K54" s="61">
        <v>94.63</v>
      </c>
      <c r="L54" s="82">
        <v>315.39</v>
      </c>
      <c r="M54" s="42">
        <f t="shared" si="23"/>
        <v>2.3328754094895912</v>
      </c>
      <c r="O54" s="361">
        <f t="shared" si="24"/>
        <v>5.8546339998365269E-4</v>
      </c>
      <c r="P54" s="362">
        <f t="shared" si="25"/>
        <v>5.9657359608442215E-4</v>
      </c>
      <c r="Q54" s="362">
        <f t="shared" si="26"/>
        <v>5.9799258256648463E-4</v>
      </c>
      <c r="R54" s="363">
        <f t="shared" si="27"/>
        <v>1.8138363988466301E-3</v>
      </c>
      <c r="T54" s="97">
        <v>25.870999999999999</v>
      </c>
      <c r="U54" s="61">
        <v>27.606999999999999</v>
      </c>
      <c r="V54" s="61">
        <v>17.222999999999999</v>
      </c>
      <c r="W54" s="61">
        <v>65.548000000000002</v>
      </c>
      <c r="X54" s="61">
        <v>52.448999999999998</v>
      </c>
      <c r="Y54" s="61">
        <v>39.756</v>
      </c>
      <c r="Z54" s="61">
        <v>294.79900000000004</v>
      </c>
      <c r="AA54" s="61">
        <v>94.022999999999996</v>
      </c>
      <c r="AB54" s="61">
        <v>57.546999999999997</v>
      </c>
      <c r="AC54" s="61">
        <v>35.722999999999999</v>
      </c>
      <c r="AD54" s="82">
        <v>101.81399999999999</v>
      </c>
      <c r="AE54" s="42">
        <f t="shared" si="21"/>
        <v>1.8500965764353496</v>
      </c>
      <c r="AG54" s="361">
        <f t="shared" si="28"/>
        <v>1.1181860550775462E-3</v>
      </c>
      <c r="AH54" s="362">
        <f t="shared" si="29"/>
        <v>1.5396978774740373E-3</v>
      </c>
      <c r="AI54" s="362">
        <f t="shared" si="30"/>
        <v>9.3506466311248028E-4</v>
      </c>
      <c r="AJ54" s="363">
        <f t="shared" si="31"/>
        <v>2.5080515119401811E-3</v>
      </c>
      <c r="AL54" s="102">
        <f t="shared" si="22"/>
        <v>3.999845392702535</v>
      </c>
      <c r="AM54" s="74">
        <f t="shared" si="22"/>
        <v>3.3305585716009167</v>
      </c>
      <c r="AN54" s="74">
        <f t="shared" si="22"/>
        <v>4.5169158143194323</v>
      </c>
      <c r="AO54" s="74">
        <f t="shared" si="22"/>
        <v>3.213137254901961</v>
      </c>
      <c r="AP54" s="74">
        <f t="shared" si="22"/>
        <v>3.7042870259199097</v>
      </c>
      <c r="AQ54" s="74">
        <f t="shared" si="22"/>
        <v>6.0705451213925796</v>
      </c>
      <c r="AR54" s="74">
        <f t="shared" si="22"/>
        <v>3.2786409386642941</v>
      </c>
      <c r="AS54" s="74">
        <f t="shared" si="22"/>
        <v>3.6176606387071955</v>
      </c>
      <c r="AT54" s="74">
        <f t="shared" si="22"/>
        <v>5.3847665387854393</v>
      </c>
      <c r="AU54" s="74">
        <f t="shared" si="22"/>
        <v>3.7750184930783046</v>
      </c>
      <c r="AV54" s="103">
        <f t="shared" si="22"/>
        <v>3.2281936649862075</v>
      </c>
      <c r="AW54" s="42">
        <f t="shared" si="32"/>
        <v>-0.1448535494845202</v>
      </c>
    </row>
    <row r="55" spans="1:49" ht="20.100000000000001" customHeight="1">
      <c r="A55" s="88" t="s">
        <v>159</v>
      </c>
      <c r="B55" s="90">
        <v>19.18</v>
      </c>
      <c r="C55" s="61">
        <v>45.05</v>
      </c>
      <c r="D55" s="61">
        <v>33.17</v>
      </c>
      <c r="E55" s="61">
        <v>21.82</v>
      </c>
      <c r="F55" s="61">
        <v>68.61</v>
      </c>
      <c r="G55" s="61">
        <v>147.43</v>
      </c>
      <c r="H55" s="61">
        <v>134.6</v>
      </c>
      <c r="I55" s="61">
        <v>169.64</v>
      </c>
      <c r="J55" s="61">
        <v>219.47</v>
      </c>
      <c r="K55" s="61">
        <v>109.54</v>
      </c>
      <c r="L55" s="82">
        <v>260.83</v>
      </c>
      <c r="M55" s="42">
        <f t="shared" si="23"/>
        <v>1.3811393098411535</v>
      </c>
      <c r="O55" s="361">
        <f t="shared" si="24"/>
        <v>1.7361144112069352E-4</v>
      </c>
      <c r="P55" s="362">
        <f t="shared" si="25"/>
        <v>1.3429965684948293E-3</v>
      </c>
      <c r="Q55" s="362">
        <f t="shared" si="26"/>
        <v>6.9221290810876819E-4</v>
      </c>
      <c r="R55" s="363">
        <f t="shared" si="27"/>
        <v>1.5000569070394323E-3</v>
      </c>
      <c r="T55" s="97">
        <v>4.2889999999999997</v>
      </c>
      <c r="U55" s="61">
        <v>8.2289999999999992</v>
      </c>
      <c r="V55" s="61">
        <v>11.066000000000001</v>
      </c>
      <c r="W55" s="61">
        <v>6.1050000000000004</v>
      </c>
      <c r="X55" s="61">
        <v>11.987</v>
      </c>
      <c r="Y55" s="61">
        <v>34.844000000000001</v>
      </c>
      <c r="Z55" s="61">
        <v>31.094000000000001</v>
      </c>
      <c r="AA55" s="61">
        <v>42.451000000000001</v>
      </c>
      <c r="AB55" s="61">
        <v>66.126000000000005</v>
      </c>
      <c r="AC55" s="61">
        <v>25.172000000000001</v>
      </c>
      <c r="AD55" s="82">
        <v>57.103000000000002</v>
      </c>
      <c r="AE55" s="42">
        <f t="shared" si="21"/>
        <v>1.2685126330843794</v>
      </c>
      <c r="AG55" s="361">
        <f t="shared" si="28"/>
        <v>1.8537744927631694E-4</v>
      </c>
      <c r="AH55" s="362">
        <f t="shared" si="29"/>
        <v>1.3494625425773557E-3</v>
      </c>
      <c r="AI55" s="362">
        <f t="shared" si="30"/>
        <v>6.5888776698114259E-4</v>
      </c>
      <c r="AJ55" s="363">
        <f t="shared" si="31"/>
        <v>1.4066559165372165E-3</v>
      </c>
      <c r="AL55" s="102">
        <f t="shared" si="22"/>
        <v>2.2361835245046926</v>
      </c>
      <c r="AM55" s="74">
        <f t="shared" si="22"/>
        <v>1.8266370699223087</v>
      </c>
      <c r="AN55" s="74">
        <f t="shared" si="22"/>
        <v>3.3361471208923725</v>
      </c>
      <c r="AO55" s="74">
        <f t="shared" si="22"/>
        <v>2.7978918423464711</v>
      </c>
      <c r="AP55" s="74">
        <f t="shared" si="22"/>
        <v>1.7471214108730506</v>
      </c>
      <c r="AQ55" s="74">
        <f t="shared" si="22"/>
        <v>2.3634267109814826</v>
      </c>
      <c r="AR55" s="74">
        <f t="shared" si="22"/>
        <v>2.310104011887073</v>
      </c>
      <c r="AS55" s="74">
        <f t="shared" si="22"/>
        <v>2.5024168828106581</v>
      </c>
      <c r="AT55" s="74">
        <f t="shared" si="22"/>
        <v>3.0129858294983372</v>
      </c>
      <c r="AU55" s="74">
        <f t="shared" si="22"/>
        <v>2.2979733430710243</v>
      </c>
      <c r="AV55" s="103">
        <f t="shared" si="22"/>
        <v>2.1892803741900857</v>
      </c>
      <c r="AW55" s="42">
        <f t="shared" si="32"/>
        <v>-4.7299490748522223E-2</v>
      </c>
    </row>
    <row r="56" spans="1:49" ht="20.100000000000001" customHeight="1">
      <c r="A56" s="88" t="s">
        <v>161</v>
      </c>
      <c r="B56" s="90">
        <v>58.31</v>
      </c>
      <c r="C56" s="61">
        <v>36.799999999999997</v>
      </c>
      <c r="D56" s="61">
        <v>34.99</v>
      </c>
      <c r="E56" s="61">
        <v>114.9</v>
      </c>
      <c r="F56" s="61">
        <v>17.38</v>
      </c>
      <c r="G56" s="61">
        <v>6.14</v>
      </c>
      <c r="H56" s="61">
        <v>116.35</v>
      </c>
      <c r="I56" s="61">
        <v>91.99</v>
      </c>
      <c r="J56" s="61">
        <v>375.15</v>
      </c>
      <c r="K56" s="61">
        <v>346.62</v>
      </c>
      <c r="L56" s="82">
        <v>153.89000000000001</v>
      </c>
      <c r="M56" s="42">
        <f t="shared" si="23"/>
        <v>-0.55602677283480462</v>
      </c>
      <c r="O56" s="361">
        <f t="shared" si="24"/>
        <v>5.2780412574283844E-4</v>
      </c>
      <c r="P56" s="362">
        <f t="shared" si="25"/>
        <v>5.5931621315595541E-5</v>
      </c>
      <c r="Q56" s="362">
        <f t="shared" si="26"/>
        <v>2.1903855962083366E-3</v>
      </c>
      <c r="R56" s="363">
        <f t="shared" si="27"/>
        <v>8.8503530048038292E-4</v>
      </c>
      <c r="T56" s="97">
        <v>14.82</v>
      </c>
      <c r="U56" s="61">
        <v>9.6709999999999994</v>
      </c>
      <c r="V56" s="61">
        <v>8.1270000000000007</v>
      </c>
      <c r="W56" s="61">
        <v>29.826000000000001</v>
      </c>
      <c r="X56" s="61">
        <v>8.01</v>
      </c>
      <c r="Y56" s="61">
        <v>4.9219999999999997</v>
      </c>
      <c r="Z56" s="61">
        <v>15.451000000000001</v>
      </c>
      <c r="AA56" s="61">
        <v>16.666</v>
      </c>
      <c r="AB56" s="61">
        <v>65.021000000000001</v>
      </c>
      <c r="AC56" s="61">
        <v>75.540999999999997</v>
      </c>
      <c r="AD56" s="82">
        <v>41.448</v>
      </c>
      <c r="AE56" s="42">
        <f t="shared" si="21"/>
        <v>-0.45131782740498533</v>
      </c>
      <c r="AG56" s="361">
        <f t="shared" si="28"/>
        <v>6.405441357600879E-4</v>
      </c>
      <c r="AH56" s="362">
        <f t="shared" si="29"/>
        <v>1.9062262181625944E-4</v>
      </c>
      <c r="AI56" s="362">
        <f t="shared" si="30"/>
        <v>1.9773176865375214E-3</v>
      </c>
      <c r="AJ56" s="363">
        <f t="shared" si="31"/>
        <v>1.0210159611339956E-3</v>
      </c>
      <c r="AL56" s="102">
        <f t="shared" si="22"/>
        <v>2.5415880637969472</v>
      </c>
      <c r="AM56" s="74">
        <f t="shared" si="22"/>
        <v>2.6279891304347824</v>
      </c>
      <c r="AN56" s="74">
        <f t="shared" si="22"/>
        <v>2.3226636181766218</v>
      </c>
      <c r="AO56" s="74">
        <f t="shared" si="22"/>
        <v>2.5958224543080939</v>
      </c>
      <c r="AP56" s="74">
        <f t="shared" si="22"/>
        <v>4.6087456846950516</v>
      </c>
      <c r="AQ56" s="74">
        <f t="shared" si="22"/>
        <v>8.0162866449511405</v>
      </c>
      <c r="AR56" s="74">
        <f t="shared" si="22"/>
        <v>1.3279759346798454</v>
      </c>
      <c r="AS56" s="74">
        <f t="shared" si="22"/>
        <v>1.8117186650722905</v>
      </c>
      <c r="AT56" s="74">
        <f t="shared" si="22"/>
        <v>1.7332000533120087</v>
      </c>
      <c r="AU56" s="74">
        <f t="shared" si="22"/>
        <v>2.1793606831688881</v>
      </c>
      <c r="AV56" s="103">
        <f t="shared" si="22"/>
        <v>2.6933523945675479</v>
      </c>
      <c r="AW56" s="42">
        <f t="shared" si="32"/>
        <v>0.23584517944560368</v>
      </c>
    </row>
    <row r="57" spans="1:49" ht="20.100000000000001" customHeight="1">
      <c r="A57" s="88" t="s">
        <v>163</v>
      </c>
      <c r="B57" s="90">
        <v>44.01</v>
      </c>
      <c r="C57" s="61">
        <v>46.05</v>
      </c>
      <c r="D57" s="61">
        <v>35.64</v>
      </c>
      <c r="E57" s="61">
        <v>27.93</v>
      </c>
      <c r="F57" s="61">
        <v>63.65</v>
      </c>
      <c r="G57" s="61">
        <v>38.450000000000003</v>
      </c>
      <c r="H57" s="61">
        <v>120</v>
      </c>
      <c r="I57" s="61">
        <v>2.96</v>
      </c>
      <c r="J57" s="61">
        <v>4.6500000000000004</v>
      </c>
      <c r="K57" s="61">
        <v>170.68</v>
      </c>
      <c r="L57" s="82">
        <v>184.31</v>
      </c>
      <c r="M57" s="42">
        <f t="shared" si="23"/>
        <v>7.9857042418561022E-2</v>
      </c>
      <c r="O57" s="361">
        <f t="shared" si="24"/>
        <v>3.9836493867162264E-4</v>
      </c>
      <c r="P57" s="362">
        <f t="shared" si="25"/>
        <v>3.5025583706590373E-4</v>
      </c>
      <c r="Q57" s="362">
        <f t="shared" si="26"/>
        <v>1.0785731162680713E-3</v>
      </c>
      <c r="R57" s="363">
        <f t="shared" si="27"/>
        <v>1.0599834702159942E-3</v>
      </c>
      <c r="T57" s="97">
        <v>13.21</v>
      </c>
      <c r="U57" s="61">
        <v>13.097</v>
      </c>
      <c r="V57" s="61">
        <v>8.6920000000000002</v>
      </c>
      <c r="W57" s="61">
        <v>7.9539999999999997</v>
      </c>
      <c r="X57" s="61">
        <v>16.899000000000001</v>
      </c>
      <c r="Y57" s="61">
        <v>10.18</v>
      </c>
      <c r="Z57" s="61">
        <v>25.515000000000001</v>
      </c>
      <c r="AA57" s="61">
        <v>1.1060000000000001</v>
      </c>
      <c r="AB57" s="61">
        <v>1.796</v>
      </c>
      <c r="AC57" s="61">
        <v>39.543999999999997</v>
      </c>
      <c r="AD57" s="82">
        <v>37.848999999999997</v>
      </c>
      <c r="AE57" s="42">
        <f t="shared" si="21"/>
        <v>-4.2863645559376905E-2</v>
      </c>
      <c r="AG57" s="361">
        <f t="shared" si="28"/>
        <v>5.7095735717886383E-4</v>
      </c>
      <c r="AH57" s="362">
        <f t="shared" si="29"/>
        <v>3.9425808413033749E-4</v>
      </c>
      <c r="AI57" s="362">
        <f t="shared" si="30"/>
        <v>1.0350809573137732E-3</v>
      </c>
      <c r="AJ57" s="363">
        <f t="shared" si="31"/>
        <v>9.3235941693110879E-4</v>
      </c>
      <c r="AL57" s="102">
        <f t="shared" si="22"/>
        <v>3.0015905476028175</v>
      </c>
      <c r="AM57" s="74">
        <f t="shared" si="22"/>
        <v>2.8440825190010859</v>
      </c>
      <c r="AN57" s="74">
        <f t="shared" si="22"/>
        <v>2.4388327721661054</v>
      </c>
      <c r="AO57" s="74">
        <f t="shared" si="22"/>
        <v>2.8478338703902613</v>
      </c>
      <c r="AP57" s="74">
        <f t="shared" si="22"/>
        <v>2.6549882168106835</v>
      </c>
      <c r="AQ57" s="74">
        <f t="shared" si="22"/>
        <v>2.6475942782834849</v>
      </c>
      <c r="AR57" s="74">
        <f t="shared" si="22"/>
        <v>2.1262500000000002</v>
      </c>
      <c r="AS57" s="74">
        <f t="shared" si="22"/>
        <v>3.7364864864864868</v>
      </c>
      <c r="AT57" s="74">
        <f t="shared" si="22"/>
        <v>3.8623655913978494</v>
      </c>
      <c r="AU57" s="74">
        <f t="shared" si="22"/>
        <v>2.3168502460745253</v>
      </c>
      <c r="AV57" s="103">
        <f t="shared" si="22"/>
        <v>2.0535510824154954</v>
      </c>
      <c r="AW57" s="42">
        <f t="shared" si="32"/>
        <v>-0.11364530966347161</v>
      </c>
    </row>
    <row r="58" spans="1:49" ht="20.100000000000001" customHeight="1">
      <c r="A58" s="88" t="s">
        <v>181</v>
      </c>
      <c r="B58" s="90"/>
      <c r="C58" s="61">
        <v>24.06</v>
      </c>
      <c r="D58" s="61">
        <v>15.98</v>
      </c>
      <c r="E58" s="61">
        <v>14.63</v>
      </c>
      <c r="F58" s="61">
        <v>10.119999999999999</v>
      </c>
      <c r="G58" s="61">
        <v>9</v>
      </c>
      <c r="H58" s="61">
        <v>18.93</v>
      </c>
      <c r="I58" s="61">
        <v>17.32</v>
      </c>
      <c r="J58" s="61">
        <v>163.58000000000001</v>
      </c>
      <c r="K58" s="61">
        <v>7.38</v>
      </c>
      <c r="L58" s="82">
        <v>59.78</v>
      </c>
      <c r="M58" s="42">
        <f t="shared" si="23"/>
        <v>7.1002710027100271</v>
      </c>
      <c r="O58" s="361">
        <f t="shared" si="24"/>
        <v>0</v>
      </c>
      <c r="P58" s="362">
        <f t="shared" si="25"/>
        <v>8.1984461211784997E-5</v>
      </c>
      <c r="Q58" s="362">
        <f t="shared" si="26"/>
        <v>4.663621747163327E-5</v>
      </c>
      <c r="R58" s="363">
        <f t="shared" si="27"/>
        <v>3.4380018365532056E-4</v>
      </c>
      <c r="T58" s="97"/>
      <c r="U58" s="61">
        <v>5.8540000000000001</v>
      </c>
      <c r="V58" s="61">
        <v>4.9359999999999999</v>
      </c>
      <c r="W58" s="61">
        <v>4.4219999999999997</v>
      </c>
      <c r="X58" s="61">
        <v>3.302</v>
      </c>
      <c r="Y58" s="61">
        <v>2.8159999999999998</v>
      </c>
      <c r="Z58" s="61">
        <v>6.109</v>
      </c>
      <c r="AA58" s="61">
        <v>5.96</v>
      </c>
      <c r="AB58" s="61">
        <v>57.731999999999999</v>
      </c>
      <c r="AC58" s="61">
        <v>4.367</v>
      </c>
      <c r="AD58" s="82">
        <v>20.49</v>
      </c>
      <c r="AE58" s="42">
        <f t="shared" si="21"/>
        <v>3.6920082436455228</v>
      </c>
      <c r="AG58" s="361">
        <f t="shared" si="28"/>
        <v>0</v>
      </c>
      <c r="AH58" s="362">
        <f t="shared" si="29"/>
        <v>1.090599965531464E-4</v>
      </c>
      <c r="AI58" s="362">
        <f t="shared" si="30"/>
        <v>1.1430807557630103E-4</v>
      </c>
      <c r="AJ58" s="363">
        <f t="shared" si="31"/>
        <v>5.0474370400587648E-4</v>
      </c>
      <c r="AL58" s="102"/>
      <c r="AM58" s="74">
        <f t="shared" si="22"/>
        <v>2.43308395677473</v>
      </c>
      <c r="AN58" s="74">
        <f t="shared" si="22"/>
        <v>3.0888610763454318</v>
      </c>
      <c r="AO58" s="74">
        <f t="shared" si="22"/>
        <v>3.0225563909774431</v>
      </c>
      <c r="AP58" s="74">
        <f t="shared" si="22"/>
        <v>3.2628458498023716</v>
      </c>
      <c r="AQ58" s="74">
        <f t="shared" si="22"/>
        <v>3.1288888888888886</v>
      </c>
      <c r="AR58" s="74">
        <f t="shared" si="22"/>
        <v>3.2271526677231908</v>
      </c>
      <c r="AS58" s="74">
        <f t="shared" si="22"/>
        <v>3.4411085450346417</v>
      </c>
      <c r="AT58" s="74">
        <f t="shared" si="22"/>
        <v>3.5292823083506537</v>
      </c>
      <c r="AU58" s="74">
        <f t="shared" si="22"/>
        <v>5.9173441734417338</v>
      </c>
      <c r="AV58" s="103">
        <f t="shared" si="22"/>
        <v>3.4275677484108398</v>
      </c>
      <c r="AW58" s="42">
        <f t="shared" si="32"/>
        <v>-0.42075910274165329</v>
      </c>
    </row>
    <row r="59" spans="1:49" ht="20.100000000000001" customHeight="1">
      <c r="A59" s="88" t="s">
        <v>180</v>
      </c>
      <c r="B59" s="90">
        <v>24.07</v>
      </c>
      <c r="C59" s="61">
        <v>5.12</v>
      </c>
      <c r="D59" s="61">
        <v>11.16</v>
      </c>
      <c r="E59" s="61">
        <v>9.3000000000000007</v>
      </c>
      <c r="F59" s="61">
        <v>19.190000000000001</v>
      </c>
      <c r="G59" s="61">
        <v>20.869999999999997</v>
      </c>
      <c r="H59" s="61">
        <v>193.92</v>
      </c>
      <c r="I59" s="61">
        <v>41.2</v>
      </c>
      <c r="J59" s="61">
        <v>9.9</v>
      </c>
      <c r="K59" s="61">
        <v>13.14</v>
      </c>
      <c r="L59" s="82">
        <v>73.66</v>
      </c>
      <c r="M59" s="42">
        <f t="shared" si="23"/>
        <v>4.6057838660578385</v>
      </c>
      <c r="O59" s="361">
        <f t="shared" si="24"/>
        <v>2.1787421208420717E-4</v>
      </c>
      <c r="P59" s="362">
        <f t="shared" si="25"/>
        <v>1.9011285616555031E-4</v>
      </c>
      <c r="Q59" s="362">
        <f t="shared" si="26"/>
        <v>8.3035216473883639E-5</v>
      </c>
      <c r="R59" s="363">
        <f t="shared" si="27"/>
        <v>4.236253183012866E-4</v>
      </c>
      <c r="T59" s="97">
        <v>4.53</v>
      </c>
      <c r="U59" s="61">
        <v>2.0150000000000001</v>
      </c>
      <c r="V59" s="61">
        <v>3.2370000000000001</v>
      </c>
      <c r="W59" s="61">
        <v>4.3</v>
      </c>
      <c r="X59" s="61">
        <v>5.6469999999999994</v>
      </c>
      <c r="Y59" s="61">
        <v>7.577</v>
      </c>
      <c r="Z59" s="61">
        <v>41.722999999999999</v>
      </c>
      <c r="AA59" s="61">
        <v>8.5090000000000003</v>
      </c>
      <c r="AB59" s="61">
        <v>3.5550000000000002</v>
      </c>
      <c r="AC59" s="61">
        <v>4.0750000000000002</v>
      </c>
      <c r="AD59" s="82">
        <v>19.559999999999999</v>
      </c>
      <c r="AE59" s="42">
        <f t="shared" si="21"/>
        <v>3.8</v>
      </c>
      <c r="AG59" s="361">
        <f t="shared" si="28"/>
        <v>1.9579385526269895E-4</v>
      </c>
      <c r="AH59" s="362">
        <f t="shared" si="29"/>
        <v>2.9344729896420112E-4</v>
      </c>
      <c r="AI59" s="362">
        <f t="shared" si="30"/>
        <v>1.0666485183728571E-4</v>
      </c>
      <c r="AJ59" s="363">
        <f t="shared" si="31"/>
        <v>4.8183439972449704E-4</v>
      </c>
      <c r="AL59" s="102">
        <f t="shared" si="22"/>
        <v>1.882010801828002</v>
      </c>
      <c r="AM59" s="74">
        <f t="shared" si="22"/>
        <v>3.935546875</v>
      </c>
      <c r="AN59" s="74">
        <f t="shared" si="22"/>
        <v>2.900537634408602</v>
      </c>
      <c r="AO59" s="74">
        <f t="shared" si="22"/>
        <v>4.6236559139784941</v>
      </c>
      <c r="AP59" s="74">
        <f t="shared" si="22"/>
        <v>2.9426784783741526</v>
      </c>
      <c r="AQ59" s="74">
        <f t="shared" si="22"/>
        <v>3.6305701964542409</v>
      </c>
      <c r="AR59" s="74">
        <f t="shared" si="22"/>
        <v>2.1515573432343236</v>
      </c>
      <c r="AS59" s="74">
        <f t="shared" si="22"/>
        <v>2.0652912621359225</v>
      </c>
      <c r="AT59" s="74">
        <f t="shared" si="22"/>
        <v>3.5909090909090908</v>
      </c>
      <c r="AU59" s="74">
        <f t="shared" si="22"/>
        <v>3.1012176560121767</v>
      </c>
      <c r="AV59" s="103">
        <f t="shared" si="22"/>
        <v>2.6554439315775182</v>
      </c>
      <c r="AW59" s="42">
        <f t="shared" si="32"/>
        <v>-0.1437415150692371</v>
      </c>
    </row>
    <row r="60" spans="1:49" ht="20.100000000000001" customHeight="1">
      <c r="A60" s="88" t="s">
        <v>183</v>
      </c>
      <c r="B60" s="90"/>
      <c r="C60" s="61"/>
      <c r="D60" s="61"/>
      <c r="E60" s="61"/>
      <c r="F60" s="61">
        <v>12.15</v>
      </c>
      <c r="G60" s="61">
        <v>5.85</v>
      </c>
      <c r="H60" s="61">
        <v>42.61</v>
      </c>
      <c r="I60" s="61">
        <v>13.19</v>
      </c>
      <c r="J60" s="61">
        <v>18.55</v>
      </c>
      <c r="K60" s="61">
        <v>14.86</v>
      </c>
      <c r="L60" s="82">
        <v>26.03</v>
      </c>
      <c r="M60" s="42">
        <f t="shared" si="23"/>
        <v>0.75168236877523564</v>
      </c>
      <c r="O60" s="361">
        <f t="shared" si="24"/>
        <v>0</v>
      </c>
      <c r="P60" s="362">
        <f t="shared" si="25"/>
        <v>5.3289899787660244E-5</v>
      </c>
      <c r="Q60" s="362">
        <f t="shared" si="26"/>
        <v>9.3904362009277834E-5</v>
      </c>
      <c r="R60" s="363">
        <f t="shared" si="27"/>
        <v>1.4970088291314812E-4</v>
      </c>
      <c r="T60" s="97"/>
      <c r="U60" s="61"/>
      <c r="V60" s="61"/>
      <c r="W60" s="61"/>
      <c r="X60" s="61">
        <v>3.3479999999999999</v>
      </c>
      <c r="Y60" s="61">
        <v>1.444</v>
      </c>
      <c r="Z60" s="61">
        <v>7.782</v>
      </c>
      <c r="AA60" s="61">
        <v>4.0439999999999996</v>
      </c>
      <c r="AB60" s="61">
        <v>6.2949999999999999</v>
      </c>
      <c r="AC60" s="61">
        <v>4.2210000000000001</v>
      </c>
      <c r="AD60" s="82">
        <v>6.4219999999999997</v>
      </c>
      <c r="AE60" s="42">
        <f t="shared" si="21"/>
        <v>0.52144041696280496</v>
      </c>
      <c r="AG60" s="361">
        <f t="shared" si="28"/>
        <v>0</v>
      </c>
      <c r="AH60" s="362">
        <f t="shared" si="29"/>
        <v>5.5924231187053769E-5</v>
      </c>
      <c r="AI60" s="362">
        <f t="shared" si="30"/>
        <v>1.1048646370679337E-4</v>
      </c>
      <c r="AJ60" s="363">
        <f t="shared" si="31"/>
        <v>1.5819736784410633E-4</v>
      </c>
      <c r="AL60" s="102"/>
      <c r="AM60" s="74"/>
      <c r="AN60" s="74"/>
      <c r="AO60" s="74"/>
      <c r="AP60" s="74">
        <f t="shared" si="22"/>
        <v>2.7555555555555555</v>
      </c>
      <c r="AQ60" s="74">
        <f t="shared" si="22"/>
        <v>2.4683760683760685</v>
      </c>
      <c r="AR60" s="74">
        <f t="shared" si="22"/>
        <v>1.826331846984276</v>
      </c>
      <c r="AS60" s="74">
        <f t="shared" si="22"/>
        <v>3.0659590598938586</v>
      </c>
      <c r="AT60" s="74">
        <f t="shared" si="22"/>
        <v>3.3935309973045817</v>
      </c>
      <c r="AU60" s="74">
        <f t="shared" si="22"/>
        <v>2.8405114401076719</v>
      </c>
      <c r="AV60" s="103">
        <f t="shared" si="22"/>
        <v>2.4671532846715327</v>
      </c>
      <c r="AW60" s="42">
        <f t="shared" si="32"/>
        <v>-0.13144046884105726</v>
      </c>
    </row>
    <row r="61" spans="1:49" ht="20.100000000000001" customHeight="1">
      <c r="A61" s="88" t="s">
        <v>164</v>
      </c>
      <c r="B61" s="90">
        <v>72.48</v>
      </c>
      <c r="C61" s="61">
        <v>585.82000000000005</v>
      </c>
      <c r="D61" s="61">
        <v>64.849999999999994</v>
      </c>
      <c r="E61" s="61">
        <v>44.74</v>
      </c>
      <c r="F61" s="61">
        <v>62.28</v>
      </c>
      <c r="G61" s="61">
        <v>28.76</v>
      </c>
      <c r="H61" s="61">
        <v>38.659999999999997</v>
      </c>
      <c r="I61" s="61">
        <v>30.74</v>
      </c>
      <c r="J61" s="61">
        <v>20.25</v>
      </c>
      <c r="K61" s="61">
        <v>10.27</v>
      </c>
      <c r="L61" s="82">
        <v>8.06</v>
      </c>
      <c r="M61" s="42">
        <f t="shared" si="23"/>
        <v>-0.21518987341772144</v>
      </c>
      <c r="O61" s="361">
        <f t="shared" si="24"/>
        <v>6.5606659293158856E-4</v>
      </c>
      <c r="P61" s="362">
        <f t="shared" si="25"/>
        <v>2.6198590049454851E-4</v>
      </c>
      <c r="Q61" s="362">
        <f t="shared" si="26"/>
        <v>6.4898909679359578E-5</v>
      </c>
      <c r="R61" s="363">
        <f t="shared" si="27"/>
        <v>4.6353788562426967E-5</v>
      </c>
      <c r="T61" s="97">
        <v>13.047000000000001</v>
      </c>
      <c r="U61" s="61">
        <v>156.56899999999999</v>
      </c>
      <c r="V61" s="61">
        <v>12.704000000000001</v>
      </c>
      <c r="W61" s="61">
        <v>8.9410000000000007</v>
      </c>
      <c r="X61" s="61">
        <v>10.808999999999999</v>
      </c>
      <c r="Y61" s="61">
        <v>5.0179999999999998</v>
      </c>
      <c r="Z61" s="61">
        <v>7.1609999999999996</v>
      </c>
      <c r="AA61" s="61">
        <v>7.7789999999999999</v>
      </c>
      <c r="AB61" s="61">
        <v>9.0790000000000006</v>
      </c>
      <c r="AC61" s="61">
        <v>3.95</v>
      </c>
      <c r="AD61" s="82">
        <v>3.5859999999999999</v>
      </c>
      <c r="AE61" s="42">
        <f t="shared" si="21"/>
        <v>-9.2151898734177298E-2</v>
      </c>
      <c r="AG61" s="361">
        <f t="shared" si="28"/>
        <v>5.6391223611753488E-4</v>
      </c>
      <c r="AH61" s="362">
        <f t="shared" si="29"/>
        <v>1.9434057624420761E-4</v>
      </c>
      <c r="AI61" s="362">
        <f t="shared" si="30"/>
        <v>1.0339292386681683E-4</v>
      </c>
      <c r="AJ61" s="363">
        <f t="shared" si="31"/>
        <v>8.8336306616157786E-5</v>
      </c>
      <c r="AL61" s="102">
        <f t="shared" si="22"/>
        <v>1.8000827814569536</v>
      </c>
      <c r="AM61" s="74">
        <f t="shared" si="22"/>
        <v>2.6726468881226313</v>
      </c>
      <c r="AN61" s="74">
        <f t="shared" si="22"/>
        <v>1.9589822667694685</v>
      </c>
      <c r="AO61" s="74">
        <f t="shared" si="22"/>
        <v>1.9984354045596784</v>
      </c>
      <c r="AP61" s="74">
        <f t="shared" si="22"/>
        <v>1.7355491329479766</v>
      </c>
      <c r="AQ61" s="74">
        <f t="shared" si="22"/>
        <v>1.7447844228094576</v>
      </c>
      <c r="AR61" s="74">
        <f t="shared" si="22"/>
        <v>1.8523021210553545</v>
      </c>
      <c r="AS61" s="74">
        <f t="shared" si="22"/>
        <v>2.5305790500975927</v>
      </c>
      <c r="AT61" s="74">
        <f t="shared" si="22"/>
        <v>4.4834567901234577</v>
      </c>
      <c r="AU61" s="74">
        <f t="shared" si="22"/>
        <v>3.8461538461538463</v>
      </c>
      <c r="AV61" s="103">
        <f t="shared" si="22"/>
        <v>4.4491315136476421</v>
      </c>
      <c r="AW61" s="42">
        <f t="shared" si="32"/>
        <v>0.15677419354838693</v>
      </c>
    </row>
    <row r="62" spans="1:49" ht="20.100000000000001" customHeight="1">
      <c r="A62" s="88" t="s">
        <v>165</v>
      </c>
      <c r="B62" s="90">
        <v>97.82</v>
      </c>
      <c r="C62" s="61">
        <v>121.67</v>
      </c>
      <c r="D62" s="61">
        <v>66.58</v>
      </c>
      <c r="E62" s="61">
        <v>13.64</v>
      </c>
      <c r="F62" s="61"/>
      <c r="G62" s="61">
        <v>17.260000000000002</v>
      </c>
      <c r="H62" s="61">
        <v>91.62</v>
      </c>
      <c r="I62" s="61">
        <v>2.4</v>
      </c>
      <c r="J62" s="61">
        <v>37.56</v>
      </c>
      <c r="K62" s="61">
        <v>1.79</v>
      </c>
      <c r="L62" s="82">
        <v>4.59</v>
      </c>
      <c r="M62" s="42">
        <f t="shared" si="23"/>
        <v>1.5642458100558658</v>
      </c>
      <c r="O62" s="361">
        <f t="shared" si="24"/>
        <v>8.8543645309834419E-4</v>
      </c>
      <c r="P62" s="362">
        <f t="shared" si="25"/>
        <v>1.5722797783504546E-4</v>
      </c>
      <c r="Q62" s="362">
        <f t="shared" si="26"/>
        <v>1.1311494481602109E-5</v>
      </c>
      <c r="R62" s="363">
        <f t="shared" si="27"/>
        <v>2.6397504900935454E-5</v>
      </c>
      <c r="T62" s="97">
        <v>19.591000000000001</v>
      </c>
      <c r="U62" s="61">
        <v>20.887</v>
      </c>
      <c r="V62" s="61">
        <v>12.292999999999999</v>
      </c>
      <c r="W62" s="61">
        <v>3.113</v>
      </c>
      <c r="X62" s="61"/>
      <c r="Y62" s="61">
        <v>7.6310000000000002</v>
      </c>
      <c r="Z62" s="61">
        <v>11.045999999999999</v>
      </c>
      <c r="AA62" s="61">
        <v>1.3740000000000001</v>
      </c>
      <c r="AB62" s="61">
        <v>10.795999999999999</v>
      </c>
      <c r="AC62" s="61">
        <v>1.32</v>
      </c>
      <c r="AD62" s="82">
        <v>2.0960000000000001</v>
      </c>
      <c r="AE62" s="42">
        <f t="shared" si="21"/>
        <v>0.58787878787878789</v>
      </c>
      <c r="AG62" s="361">
        <f t="shared" si="28"/>
        <v>8.4675439700916894E-4</v>
      </c>
      <c r="AH62" s="362">
        <f t="shared" si="29"/>
        <v>2.9553864832992195E-4</v>
      </c>
      <c r="AI62" s="362">
        <f t="shared" si="30"/>
        <v>3.4551559368151443E-5</v>
      </c>
      <c r="AJ62" s="363">
        <f t="shared" si="31"/>
        <v>5.1632152444915432E-5</v>
      </c>
      <c r="AL62" s="102">
        <f t="shared" si="22"/>
        <v>2.0027601717440198</v>
      </c>
      <c r="AM62" s="74">
        <f t="shared" si="22"/>
        <v>1.7166926933508673</v>
      </c>
      <c r="AN62" s="74">
        <f t="shared" ref="AN62:AV66" si="33">(V62/D62)*10</f>
        <v>1.8463502553319313</v>
      </c>
      <c r="AO62" s="74">
        <f t="shared" si="33"/>
        <v>2.282258064516129</v>
      </c>
      <c r="AP62" s="74"/>
      <c r="AQ62" s="74">
        <f t="shared" si="33"/>
        <v>4.4212050984936271</v>
      </c>
      <c r="AR62" s="74">
        <f t="shared" si="33"/>
        <v>1.2056319580877537</v>
      </c>
      <c r="AS62" s="74">
        <f t="shared" si="33"/>
        <v>5.7250000000000014</v>
      </c>
      <c r="AT62" s="74">
        <f t="shared" si="33"/>
        <v>2.8743343982960594</v>
      </c>
      <c r="AU62" s="74">
        <f t="shared" si="33"/>
        <v>7.3743016759776534</v>
      </c>
      <c r="AV62" s="103">
        <f t="shared" si="33"/>
        <v>4.5664488017429194</v>
      </c>
      <c r="AW62" s="42">
        <f t="shared" si="32"/>
        <v>-0.38076186703637682</v>
      </c>
    </row>
    <row r="63" spans="1:49" ht="20.100000000000001" customHeight="1">
      <c r="A63" s="88" t="s">
        <v>162</v>
      </c>
      <c r="B63" s="90"/>
      <c r="C63" s="61"/>
      <c r="D63" s="61"/>
      <c r="E63" s="61"/>
      <c r="F63" s="61"/>
      <c r="G63" s="61"/>
      <c r="H63" s="61">
        <v>1.1299999999999999</v>
      </c>
      <c r="I63" s="61">
        <v>2.4</v>
      </c>
      <c r="J63" s="61"/>
      <c r="K63" s="61">
        <v>0.18</v>
      </c>
      <c r="L63" s="82">
        <v>1.17</v>
      </c>
      <c r="M63" s="42">
        <f t="shared" si="23"/>
        <v>5.5</v>
      </c>
      <c r="O63" s="361">
        <f t="shared" si="24"/>
        <v>0</v>
      </c>
      <c r="P63" s="362">
        <f t="shared" si="25"/>
        <v>0</v>
      </c>
      <c r="Q63" s="362">
        <f t="shared" si="26"/>
        <v>1.1374687188203236E-6</v>
      </c>
      <c r="R63" s="363">
        <f t="shared" si="27"/>
        <v>6.7287757590619779E-6</v>
      </c>
      <c r="T63" s="97"/>
      <c r="U63" s="61"/>
      <c r="V63" s="61"/>
      <c r="W63" s="61"/>
      <c r="X63" s="61"/>
      <c r="Y63" s="61"/>
      <c r="Z63" s="61">
        <v>0.92500000000000004</v>
      </c>
      <c r="AA63" s="61">
        <v>0.48699999999999999</v>
      </c>
      <c r="AB63" s="61"/>
      <c r="AC63" s="61">
        <v>0.13100000000000001</v>
      </c>
      <c r="AD63" s="82">
        <v>0.81799999999999995</v>
      </c>
      <c r="AE63" s="42">
        <f t="shared" si="21"/>
        <v>5.2442748091603049</v>
      </c>
      <c r="AG63" s="361">
        <f t="shared" si="28"/>
        <v>0</v>
      </c>
      <c r="AH63" s="362">
        <f t="shared" si="29"/>
        <v>0</v>
      </c>
      <c r="AI63" s="362">
        <f t="shared" si="30"/>
        <v>3.4289805130513934E-6</v>
      </c>
      <c r="AJ63" s="363">
        <f t="shared" si="31"/>
        <v>2.0150334303406879E-5</v>
      </c>
      <c r="AL63" s="102"/>
      <c r="AM63" s="74"/>
      <c r="AN63" s="74"/>
      <c r="AO63" s="74"/>
      <c r="AP63" s="74"/>
      <c r="AQ63" s="74"/>
      <c r="AR63" s="74">
        <f t="shared" si="33"/>
        <v>8.1858407079646032</v>
      </c>
      <c r="AS63" s="74">
        <f t="shared" si="33"/>
        <v>2.0291666666666668</v>
      </c>
      <c r="AT63" s="74"/>
      <c r="AU63" s="74">
        <f t="shared" si="33"/>
        <v>7.2777777777777786</v>
      </c>
      <c r="AV63" s="103">
        <f t="shared" si="33"/>
        <v>6.9914529914529915</v>
      </c>
      <c r="AW63" s="42">
        <f t="shared" si="32"/>
        <v>-3.9342337052260819E-2</v>
      </c>
    </row>
    <row r="64" spans="1:49" ht="20.100000000000001" customHeight="1">
      <c r="A64" s="88" t="s">
        <v>186</v>
      </c>
      <c r="B64" s="90">
        <v>97.95</v>
      </c>
      <c r="C64" s="61">
        <v>12.16</v>
      </c>
      <c r="D64" s="61">
        <v>41.49</v>
      </c>
      <c r="E64" s="61">
        <v>98.27</v>
      </c>
      <c r="F64" s="61">
        <v>11.24</v>
      </c>
      <c r="G64" s="61">
        <v>22.5</v>
      </c>
      <c r="H64" s="61">
        <v>22.5</v>
      </c>
      <c r="I64" s="61"/>
      <c r="J64" s="61">
        <v>19.11</v>
      </c>
      <c r="K64" s="61"/>
      <c r="L64" s="82">
        <v>0.49</v>
      </c>
      <c r="M64" s="42" t="e">
        <f t="shared" si="23"/>
        <v>#DIV/0!</v>
      </c>
      <c r="O64" s="361">
        <f t="shared" si="24"/>
        <v>8.8661317298080987E-4</v>
      </c>
      <c r="P64" s="362">
        <f t="shared" si="25"/>
        <v>2.0496115302946251E-4</v>
      </c>
      <c r="Q64" s="362">
        <f t="shared" si="26"/>
        <v>0</v>
      </c>
      <c r="R64" s="363">
        <f t="shared" si="27"/>
        <v>2.8180342922567258E-6</v>
      </c>
      <c r="T64" s="97">
        <v>21.19</v>
      </c>
      <c r="U64" s="61">
        <v>3.63</v>
      </c>
      <c r="V64" s="61">
        <v>9.1349999999999998</v>
      </c>
      <c r="W64" s="61">
        <v>23.23</v>
      </c>
      <c r="X64" s="61">
        <v>1.974</v>
      </c>
      <c r="Y64" s="61">
        <v>3.95</v>
      </c>
      <c r="Z64" s="61">
        <v>3.95</v>
      </c>
      <c r="AA64" s="61"/>
      <c r="AB64" s="61">
        <v>3.1150000000000002</v>
      </c>
      <c r="AC64" s="61"/>
      <c r="AD64" s="82">
        <v>0.437</v>
      </c>
      <c r="AE64" s="42" t="e">
        <f t="shared" si="21"/>
        <v>#DIV/0!</v>
      </c>
      <c r="AG64" s="361">
        <f t="shared" si="28"/>
        <v>9.1586573797275731E-4</v>
      </c>
      <c r="AH64" s="362">
        <f t="shared" si="29"/>
        <v>1.5297833323328421E-4</v>
      </c>
      <c r="AI64" s="362">
        <f t="shared" si="30"/>
        <v>0</v>
      </c>
      <c r="AJ64" s="363">
        <f t="shared" si="31"/>
        <v>1.0764909646196586E-5</v>
      </c>
      <c r="AL64" s="102">
        <f t="shared" ref="AL64:AM66" si="34">(T64/B64)*10</f>
        <v>2.1633486472690149</v>
      </c>
      <c r="AM64" s="74">
        <f t="shared" si="34"/>
        <v>2.9851973684210527</v>
      </c>
      <c r="AN64" s="74">
        <f t="shared" si="33"/>
        <v>2.2017353579175705</v>
      </c>
      <c r="AO64" s="74">
        <f t="shared" si="33"/>
        <v>2.3638953902513484</v>
      </c>
      <c r="AP64" s="74">
        <f t="shared" si="33"/>
        <v>1.7562277580071173</v>
      </c>
      <c r="AQ64" s="74">
        <f t="shared" si="33"/>
        <v>1.7555555555555558</v>
      </c>
      <c r="AR64" s="74">
        <f t="shared" si="33"/>
        <v>1.7555555555555558</v>
      </c>
      <c r="AS64" s="74"/>
      <c r="AT64" s="74">
        <f t="shared" si="33"/>
        <v>1.63003663003663</v>
      </c>
      <c r="AU64" s="74"/>
      <c r="AV64" s="103">
        <f t="shared" si="33"/>
        <v>8.9183673469387763</v>
      </c>
      <c r="AW64" s="42"/>
    </row>
    <row r="65" spans="1:49" ht="20.100000000000001" customHeight="1" thickBot="1">
      <c r="A65" s="47" t="s">
        <v>33</v>
      </c>
      <c r="B65" s="91">
        <f>B66-SUM(B39:B64)</f>
        <v>16823.510000000009</v>
      </c>
      <c r="C65" s="92">
        <f t="shared" ref="C65:L65" si="35">C66-SUM(C39:C64)</f>
        <v>19894.49000000002</v>
      </c>
      <c r="D65" s="92">
        <f t="shared" si="35"/>
        <v>20177.590000000011</v>
      </c>
      <c r="E65" s="92">
        <f t="shared" si="35"/>
        <v>15531.149999999965</v>
      </c>
      <c r="F65" s="92">
        <f t="shared" si="35"/>
        <v>19168.929999999993</v>
      </c>
      <c r="G65" s="92">
        <f t="shared" si="35"/>
        <v>17503.950000000012</v>
      </c>
      <c r="H65" s="92">
        <f t="shared" si="35"/>
        <v>21419.080000000016</v>
      </c>
      <c r="I65" s="92">
        <f t="shared" si="35"/>
        <v>24321.759999999995</v>
      </c>
      <c r="J65" s="92">
        <f t="shared" si="35"/>
        <v>25665.139999999985</v>
      </c>
      <c r="K65" s="92">
        <f t="shared" si="35"/>
        <v>27554.040000000023</v>
      </c>
      <c r="L65" s="93">
        <f t="shared" si="35"/>
        <v>0.61999999996623956</v>
      </c>
      <c r="M65" s="42">
        <f t="shared" si="23"/>
        <v>-0.99997749876243314</v>
      </c>
      <c r="O65" s="361">
        <f t="shared" si="24"/>
        <v>0.15228122084506782</v>
      </c>
      <c r="P65" s="370">
        <f t="shared" si="25"/>
        <v>0.15945021220311389</v>
      </c>
      <c r="Q65" s="370">
        <f t="shared" si="26"/>
        <v>0.17412143653957765</v>
      </c>
      <c r="R65" s="363">
        <f t="shared" si="27"/>
        <v>3.5656760430694533E-6</v>
      </c>
      <c r="T65" s="98">
        <f>T66-SUM(T39:T64)</f>
        <v>3247.9730000000018</v>
      </c>
      <c r="U65" s="92">
        <f t="shared" ref="U65:AD65" si="36">U66-SUM(U39:U64)</f>
        <v>4400.8510000000024</v>
      </c>
      <c r="V65" s="92">
        <f t="shared" si="36"/>
        <v>4314.6979999999967</v>
      </c>
      <c r="W65" s="92">
        <f t="shared" si="36"/>
        <v>3717.7850000000071</v>
      </c>
      <c r="X65" s="92">
        <f t="shared" si="36"/>
        <v>4328.0269999999909</v>
      </c>
      <c r="Y65" s="92">
        <f t="shared" si="36"/>
        <v>4140.8279999999941</v>
      </c>
      <c r="Z65" s="92">
        <f t="shared" si="36"/>
        <v>5129.905999999999</v>
      </c>
      <c r="AA65" s="92">
        <f t="shared" si="36"/>
        <v>5844.2529999999933</v>
      </c>
      <c r="AB65" s="92">
        <f t="shared" si="36"/>
        <v>6155.7740000000013</v>
      </c>
      <c r="AC65" s="92">
        <f t="shared" si="36"/>
        <v>6669.9789999999994</v>
      </c>
      <c r="AD65" s="93">
        <f t="shared" si="36"/>
        <v>0.33000000003085006</v>
      </c>
      <c r="AE65" s="42">
        <f t="shared" si="21"/>
        <v>-0.99995052458185685</v>
      </c>
      <c r="AG65" s="361">
        <f t="shared" si="28"/>
        <v>0.14038259502409589</v>
      </c>
      <c r="AH65" s="370">
        <f t="shared" si="29"/>
        <v>0.16036885206220577</v>
      </c>
      <c r="AI65" s="370">
        <f t="shared" si="30"/>
        <v>0.17458952682032075</v>
      </c>
      <c r="AJ65" s="363">
        <f t="shared" si="31"/>
        <v>8.1291079715720175E-6</v>
      </c>
      <c r="AL65" s="104">
        <f t="shared" si="34"/>
        <v>1.9306155493116477</v>
      </c>
      <c r="AM65" s="76">
        <f t="shared" si="34"/>
        <v>2.2120954093319294</v>
      </c>
      <c r="AN65" s="76">
        <f t="shared" si="33"/>
        <v>2.1383614197731218</v>
      </c>
      <c r="AO65" s="76">
        <f t="shared" si="33"/>
        <v>2.3937602817563515</v>
      </c>
      <c r="AP65" s="76">
        <f t="shared" si="33"/>
        <v>2.2578344226829521</v>
      </c>
      <c r="AQ65" s="76">
        <f t="shared" si="33"/>
        <v>2.36565346678892</v>
      </c>
      <c r="AR65" s="76">
        <f t="shared" si="33"/>
        <v>2.3950169661815517</v>
      </c>
      <c r="AS65" s="76">
        <f t="shared" si="33"/>
        <v>2.4028906625178421</v>
      </c>
      <c r="AT65" s="76">
        <f t="shared" si="33"/>
        <v>2.3984961702916894</v>
      </c>
      <c r="AU65" s="76">
        <f t="shared" si="33"/>
        <v>2.4206900331131092</v>
      </c>
      <c r="AV65" s="105">
        <f t="shared" si="33"/>
        <v>5.3225806459486993</v>
      </c>
      <c r="AW65" s="42">
        <f t="shared" si="32"/>
        <v>1.198786533236408</v>
      </c>
    </row>
    <row r="66" spans="1:49" s="6" customFormat="1" ht="26.25" customHeight="1" thickBot="1">
      <c r="A66" s="56" t="s">
        <v>34</v>
      </c>
      <c r="B66" s="84">
        <v>110476.59</v>
      </c>
      <c r="C66" s="69">
        <v>125104.52000000002</v>
      </c>
      <c r="D66" s="69">
        <v>120770.58000000002</v>
      </c>
      <c r="E66" s="69">
        <v>105504.91999999998</v>
      </c>
      <c r="F66" s="69">
        <v>107774.39999999999</v>
      </c>
      <c r="G66" s="69">
        <v>109776.9</v>
      </c>
      <c r="H66" s="69">
        <v>124417.55</v>
      </c>
      <c r="I66" s="69">
        <v>151327.88999999998</v>
      </c>
      <c r="J66" s="69">
        <v>141528.69</v>
      </c>
      <c r="K66" s="69">
        <v>158246.10999999999</v>
      </c>
      <c r="L66" s="108">
        <v>173880.07</v>
      </c>
      <c r="M66" s="158">
        <f t="shared" si="23"/>
        <v>9.8795224729378961E-2</v>
      </c>
      <c r="N66"/>
      <c r="O66" s="355">
        <f>SUM(O39:O65)</f>
        <v>1.0000000000000002</v>
      </c>
      <c r="P66" s="359">
        <f t="shared" ref="P66:R66" si="37">SUM(P39:P65)</f>
        <v>1.0000000000000002</v>
      </c>
      <c r="Q66" s="359">
        <f t="shared" si="37"/>
        <v>1</v>
      </c>
      <c r="R66" s="356">
        <f t="shared" si="37"/>
        <v>0.99999999999999978</v>
      </c>
      <c r="T66" s="99">
        <v>23136.579000000002</v>
      </c>
      <c r="U66" s="95">
        <v>26362.992999999999</v>
      </c>
      <c r="V66" s="95">
        <v>25661.044999999998</v>
      </c>
      <c r="W66" s="95">
        <v>24282.044000000002</v>
      </c>
      <c r="X66" s="95">
        <v>24718.63</v>
      </c>
      <c r="Y66" s="95">
        <v>25820.65</v>
      </c>
      <c r="Z66" s="95">
        <v>29776.324000000001</v>
      </c>
      <c r="AA66" s="95">
        <v>36511.854999999996</v>
      </c>
      <c r="AB66" s="95">
        <v>34684.803</v>
      </c>
      <c r="AC66" s="95">
        <v>38203.775000000001</v>
      </c>
      <c r="AD66" s="96">
        <v>40594.860000000008</v>
      </c>
      <c r="AE66" s="140">
        <f t="shared" si="21"/>
        <v>6.2587663130148949E-2</v>
      </c>
      <c r="AF66"/>
      <c r="AG66" s="355">
        <f>SUM(AG39:AG65)</f>
        <v>1</v>
      </c>
      <c r="AH66" s="359">
        <f t="shared" ref="AH66:AJ66" si="38">SUM(AH39:AH65)</f>
        <v>0.99999999999999956</v>
      </c>
      <c r="AI66" s="359">
        <f t="shared" si="38"/>
        <v>1.0000000000000004</v>
      </c>
      <c r="AJ66" s="356">
        <f t="shared" si="38"/>
        <v>1.0000000000000009</v>
      </c>
      <c r="AL66" s="72">
        <f t="shared" si="34"/>
        <v>2.0942517324258474</v>
      </c>
      <c r="AM66" s="77">
        <f t="shared" si="34"/>
        <v>2.1072774189134007</v>
      </c>
      <c r="AN66" s="77">
        <f t="shared" si="33"/>
        <v>2.1247761665134006</v>
      </c>
      <c r="AO66" s="77">
        <f t="shared" si="33"/>
        <v>2.3015082140245218</v>
      </c>
      <c r="AP66" s="77">
        <f t="shared" si="33"/>
        <v>2.2935530144449889</v>
      </c>
      <c r="AQ66" s="77">
        <f t="shared" si="33"/>
        <v>2.352102309320085</v>
      </c>
      <c r="AR66" s="77">
        <f t="shared" si="33"/>
        <v>2.3932575428466483</v>
      </c>
      <c r="AS66" s="77">
        <f t="shared" si="33"/>
        <v>2.4127644282887974</v>
      </c>
      <c r="AT66" s="77">
        <f t="shared" si="33"/>
        <v>2.4507259270187549</v>
      </c>
      <c r="AU66" s="77">
        <f>(AC66/K66)*10</f>
        <v>2.4141999446305507</v>
      </c>
      <c r="AV66" s="87">
        <f t="shared" si="33"/>
        <v>2.3346470932522632</v>
      </c>
      <c r="AW66" s="86">
        <f t="shared" si="32"/>
        <v>-3.2952055837471905E-2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133</v>
      </c>
      <c r="B72" s="89">
        <v>18190.099999999999</v>
      </c>
      <c r="C72" s="60">
        <v>18718.72</v>
      </c>
      <c r="D72" s="60">
        <v>21048.11</v>
      </c>
      <c r="E72" s="60">
        <v>21757.06</v>
      </c>
      <c r="F72" s="60">
        <v>24957.79</v>
      </c>
      <c r="G72" s="60">
        <v>30500.23</v>
      </c>
      <c r="H72" s="60">
        <v>36288.86</v>
      </c>
      <c r="I72" s="60">
        <v>49348.33</v>
      </c>
      <c r="J72" s="60">
        <v>58363.05</v>
      </c>
      <c r="K72" s="60">
        <v>71488.53</v>
      </c>
      <c r="L72" s="80">
        <v>92320.62000000001</v>
      </c>
      <c r="M72" s="42">
        <f t="shared" ref="M72:M100" si="39">(L72-K72)/K72</f>
        <v>0.29140464910944469</v>
      </c>
      <c r="O72" s="361">
        <f>B72/$B$100</f>
        <v>9.8347729382923077E-2</v>
      </c>
      <c r="P72" s="362">
        <f>G72/$G$100</f>
        <v>0.12836640461879884</v>
      </c>
      <c r="Q72" s="362">
        <f>K72/$K$100</f>
        <v>0.23225141497105406</v>
      </c>
      <c r="R72" s="363">
        <f>L72/$L$100</f>
        <v>0.23667464916974604</v>
      </c>
      <c r="T72" s="97">
        <v>4498.7260000000006</v>
      </c>
      <c r="U72" s="60">
        <v>4417.9350000000004</v>
      </c>
      <c r="V72" s="60">
        <v>5370.3779999999997</v>
      </c>
      <c r="W72" s="60">
        <v>5619.7250000000004</v>
      </c>
      <c r="X72" s="60">
        <v>6248.7340000000004</v>
      </c>
      <c r="Y72" s="60">
        <v>8299.8359999999993</v>
      </c>
      <c r="Z72" s="60">
        <v>9378.741</v>
      </c>
      <c r="AA72" s="60">
        <v>12550.689</v>
      </c>
      <c r="AB72" s="60">
        <v>15234.925000000001</v>
      </c>
      <c r="AC72" s="60">
        <v>17603.277000000002</v>
      </c>
      <c r="AD72" s="38">
        <v>22158.745999999999</v>
      </c>
      <c r="AE72" s="42">
        <f t="shared" ref="AE72:AE100" si="40">(AD72-AC72)/AC72</f>
        <v>0.25878528185405458</v>
      </c>
      <c r="AG72" s="361">
        <f>T72/$T$100</f>
        <v>0.11381365215038053</v>
      </c>
      <c r="AH72" s="362">
        <f>Y72/$Y$100</f>
        <v>0.13221022720792419</v>
      </c>
      <c r="AI72" s="362">
        <f>AC72/$AC$100</f>
        <v>0.22271205113356859</v>
      </c>
      <c r="AJ72" s="363">
        <f>AD72/$AD$100</f>
        <v>0.22884473055602009</v>
      </c>
      <c r="AL72" s="109">
        <f t="shared" ref="AL72:AV95" si="41">(T72/B72)*10</f>
        <v>2.4731727698033552</v>
      </c>
      <c r="AM72" s="73">
        <f t="shared" si="41"/>
        <v>2.3601693919242344</v>
      </c>
      <c r="AN72" s="73">
        <f t="shared" si="41"/>
        <v>2.5514775435894244</v>
      </c>
      <c r="AO72" s="73">
        <f t="shared" si="41"/>
        <v>2.5829431917731531</v>
      </c>
      <c r="AP72" s="73">
        <f t="shared" si="41"/>
        <v>2.5037208823377393</v>
      </c>
      <c r="AQ72" s="73">
        <f t="shared" si="41"/>
        <v>2.7212371841130381</v>
      </c>
      <c r="AR72" s="73">
        <f t="shared" si="41"/>
        <v>2.5844683464842926</v>
      </c>
      <c r="AS72" s="73">
        <f t="shared" si="41"/>
        <v>2.5432854566709757</v>
      </c>
      <c r="AT72" s="73">
        <f t="shared" si="41"/>
        <v>2.6103716306807137</v>
      </c>
      <c r="AU72" s="73">
        <f t="shared" si="41"/>
        <v>2.4623917990760198</v>
      </c>
      <c r="AV72" s="110">
        <f t="shared" si="41"/>
        <v>2.4001946694032164</v>
      </c>
      <c r="AW72" s="42">
        <f>(AV72-AU72)/AU72</f>
        <v>-2.5258827492904298E-2</v>
      </c>
    </row>
    <row r="73" spans="1:49" ht="20.100000000000001" customHeight="1">
      <c r="A73" s="88" t="s">
        <v>134</v>
      </c>
      <c r="B73" s="90">
        <v>26869.06</v>
      </c>
      <c r="C73" s="61">
        <v>33051.279999999999</v>
      </c>
      <c r="D73" s="61">
        <v>33036.75</v>
      </c>
      <c r="E73" s="61">
        <v>30662.58</v>
      </c>
      <c r="F73" s="61">
        <v>32539.78</v>
      </c>
      <c r="G73" s="61">
        <v>33449.21</v>
      </c>
      <c r="H73" s="61">
        <v>36273.82</v>
      </c>
      <c r="I73" s="61">
        <v>57503.29</v>
      </c>
      <c r="J73" s="61">
        <v>61540.05</v>
      </c>
      <c r="K73" s="61">
        <v>67145.58</v>
      </c>
      <c r="L73" s="82">
        <v>88585.680000000008</v>
      </c>
      <c r="M73" s="42">
        <f t="shared" si="39"/>
        <v>0.3193076893520021</v>
      </c>
      <c r="O73" s="361">
        <f t="shared" ref="O73:O99" si="42">B73/$B$100</f>
        <v>0.14527193592413035</v>
      </c>
      <c r="P73" s="362">
        <f t="shared" ref="P73:P99" si="43">G73/$G$100</f>
        <v>0.14077778511962608</v>
      </c>
      <c r="Q73" s="362">
        <f t="shared" ref="Q73:Q99" si="44">K73/$K$100</f>
        <v>0.21814207067975952</v>
      </c>
      <c r="R73" s="363">
        <f t="shared" ref="R73:R99" si="45">L73/$L$100</f>
        <v>0.22709969598843019</v>
      </c>
      <c r="T73" s="97">
        <v>7214.4590000000007</v>
      </c>
      <c r="U73" s="61">
        <v>9241.9429999999993</v>
      </c>
      <c r="V73" s="61">
        <v>9332.880000000001</v>
      </c>
      <c r="W73" s="61">
        <v>8935.509</v>
      </c>
      <c r="X73" s="61">
        <v>9063.0639999999985</v>
      </c>
      <c r="Y73" s="61">
        <v>9123.7749999999996</v>
      </c>
      <c r="Z73" s="61">
        <v>8435.351999999999</v>
      </c>
      <c r="AA73" s="61">
        <v>13620.993</v>
      </c>
      <c r="AB73" s="61">
        <v>15538.621999999999</v>
      </c>
      <c r="AC73" s="61">
        <v>16308.109</v>
      </c>
      <c r="AD73" s="38">
        <v>21086.401000000002</v>
      </c>
      <c r="AE73" s="42">
        <f t="shared" si="40"/>
        <v>0.29300098497011523</v>
      </c>
      <c r="AG73" s="361">
        <f t="shared" ref="AG73:AG99" si="46">T73/$T$100</f>
        <v>0.18251921256799863</v>
      </c>
      <c r="AH73" s="362">
        <f t="shared" ref="AH73:AH99" si="47">Y73/$Y$100</f>
        <v>0.14533496393711617</v>
      </c>
      <c r="AI73" s="362">
        <f t="shared" ref="AI73:AI99" si="48">AC73/$AC$100</f>
        <v>0.20632592474116099</v>
      </c>
      <c r="AJ73" s="363">
        <f t="shared" ref="AJ73:AJ99" si="49">AD73/$AD$100</f>
        <v>0.21777007395821013</v>
      </c>
      <c r="AL73" s="52">
        <f t="shared" si="41"/>
        <v>2.6850433174811479</v>
      </c>
      <c r="AM73" s="74">
        <f t="shared" si="41"/>
        <v>2.7962435948017745</v>
      </c>
      <c r="AN73" s="74">
        <f t="shared" si="41"/>
        <v>2.8249994324502263</v>
      </c>
      <c r="AO73" s="74">
        <f t="shared" si="41"/>
        <v>2.9141412757830554</v>
      </c>
      <c r="AP73" s="74">
        <f t="shared" si="41"/>
        <v>2.7852259603476108</v>
      </c>
      <c r="AQ73" s="74">
        <f t="shared" si="41"/>
        <v>2.7276503690221681</v>
      </c>
      <c r="AR73" s="74">
        <f t="shared" si="41"/>
        <v>2.3254655837185054</v>
      </c>
      <c r="AS73" s="74">
        <f t="shared" si="41"/>
        <v>2.368732815113709</v>
      </c>
      <c r="AT73" s="74">
        <f t="shared" si="41"/>
        <v>2.5249608994467825</v>
      </c>
      <c r="AU73" s="74">
        <f t="shared" si="41"/>
        <v>2.4287688035459669</v>
      </c>
      <c r="AV73" s="111">
        <f t="shared" si="41"/>
        <v>2.3803396892138777</v>
      </c>
      <c r="AW73" s="42">
        <f t="shared" ref="AW73:AW100" si="50">(AV73-AU73)/AU73</f>
        <v>-1.9939779472374391E-2</v>
      </c>
    </row>
    <row r="74" spans="1:49" ht="20.100000000000001" customHeight="1">
      <c r="A74" s="88" t="s">
        <v>132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82">
        <v>49695.119999999995</v>
      </c>
      <c r="M74" s="42"/>
      <c r="O74" s="361">
        <f t="shared" si="42"/>
        <v>0</v>
      </c>
      <c r="P74" s="362">
        <f t="shared" si="43"/>
        <v>0</v>
      </c>
      <c r="Q74" s="362">
        <f t="shared" si="44"/>
        <v>0</v>
      </c>
      <c r="R74" s="363">
        <f t="shared" si="45"/>
        <v>0.12739922122975808</v>
      </c>
      <c r="T74" s="97"/>
      <c r="U74" s="61"/>
      <c r="V74" s="61"/>
      <c r="W74" s="61"/>
      <c r="X74" s="61"/>
      <c r="Y74" s="61"/>
      <c r="Z74" s="61"/>
      <c r="AA74" s="61"/>
      <c r="AB74" s="61"/>
      <c r="AC74" s="61"/>
      <c r="AD74" s="38">
        <v>11590.245000000001</v>
      </c>
      <c r="AE74" s="42"/>
      <c r="AG74" s="361">
        <f t="shared" si="46"/>
        <v>0</v>
      </c>
      <c r="AH74" s="362">
        <f t="shared" si="47"/>
        <v>0</v>
      </c>
      <c r="AI74" s="362">
        <f t="shared" si="48"/>
        <v>0</v>
      </c>
      <c r="AJ74" s="363">
        <f t="shared" si="49"/>
        <v>0.11969840234204857</v>
      </c>
      <c r="AL74" s="52"/>
      <c r="AM74" s="74"/>
      <c r="AN74" s="74"/>
      <c r="AO74" s="74"/>
      <c r="AP74" s="74"/>
      <c r="AQ74" s="74"/>
      <c r="AR74" s="74"/>
      <c r="AS74" s="74"/>
      <c r="AT74" s="74"/>
      <c r="AU74" s="74"/>
      <c r="AV74" s="111">
        <f t="shared" si="41"/>
        <v>2.332270251083004</v>
      </c>
      <c r="AW74" s="42"/>
    </row>
    <row r="75" spans="1:49" ht="20.100000000000001" customHeight="1">
      <c r="A75" s="88" t="s">
        <v>135</v>
      </c>
      <c r="B75" s="90">
        <v>14839.1</v>
      </c>
      <c r="C75" s="61">
        <v>15629.27</v>
      </c>
      <c r="D75" s="61">
        <v>17966.309999999998</v>
      </c>
      <c r="E75" s="61">
        <v>20203.14</v>
      </c>
      <c r="F75" s="61">
        <v>17048.489999999998</v>
      </c>
      <c r="G75" s="61">
        <v>22021.05</v>
      </c>
      <c r="H75" s="61">
        <v>21661.57</v>
      </c>
      <c r="I75" s="61">
        <v>25068.28</v>
      </c>
      <c r="J75" s="61">
        <v>27883.67</v>
      </c>
      <c r="K75" s="61">
        <v>28874.59</v>
      </c>
      <c r="L75" s="82">
        <v>28416.77</v>
      </c>
      <c r="M75" s="42">
        <f t="shared" si="39"/>
        <v>-1.5855463229088266E-2</v>
      </c>
      <c r="O75" s="361">
        <f t="shared" si="42"/>
        <v>8.0230003743032421E-2</v>
      </c>
      <c r="P75" s="362">
        <f t="shared" si="43"/>
        <v>9.2680055672721168E-2</v>
      </c>
      <c r="Q75" s="362">
        <f t="shared" si="44"/>
        <v>9.3807557439061176E-2</v>
      </c>
      <c r="R75" s="363">
        <f t="shared" si="45"/>
        <v>7.2849695661569042E-2</v>
      </c>
      <c r="T75" s="97">
        <v>4409.5059999999994</v>
      </c>
      <c r="U75" s="61">
        <v>4854.3109999999997</v>
      </c>
      <c r="V75" s="61">
        <v>5459.7309999999998</v>
      </c>
      <c r="W75" s="61">
        <v>6017.473</v>
      </c>
      <c r="X75" s="61">
        <v>5180.7700000000004</v>
      </c>
      <c r="Y75" s="61">
        <v>6255.0559999999996</v>
      </c>
      <c r="Z75" s="61">
        <v>6226.2130000000006</v>
      </c>
      <c r="AA75" s="61">
        <v>7343.7090000000007</v>
      </c>
      <c r="AB75" s="61">
        <v>7699.7870000000003</v>
      </c>
      <c r="AC75" s="61">
        <v>7999.1719999999996</v>
      </c>
      <c r="AD75" s="38">
        <v>7826.5109999999995</v>
      </c>
      <c r="AE75" s="42">
        <f t="shared" si="40"/>
        <v>-2.1584859032909916E-2</v>
      </c>
      <c r="AG75" s="361">
        <f t="shared" si="46"/>
        <v>0.11155646777310192</v>
      </c>
      <c r="AH75" s="362">
        <f t="shared" si="47"/>
        <v>9.9638399476602843E-2</v>
      </c>
      <c r="AI75" s="362">
        <f t="shared" si="48"/>
        <v>0.1012034295370237</v>
      </c>
      <c r="AJ75" s="363">
        <f t="shared" si="49"/>
        <v>8.0828391687360251E-2</v>
      </c>
      <c r="AL75" s="52">
        <f t="shared" si="41"/>
        <v>2.9715454441307081</v>
      </c>
      <c r="AM75" s="74">
        <f t="shared" si="41"/>
        <v>3.105910256845009</v>
      </c>
      <c r="AN75" s="74">
        <f t="shared" si="41"/>
        <v>3.0388716436485845</v>
      </c>
      <c r="AO75" s="74">
        <f t="shared" si="41"/>
        <v>2.9784840376297943</v>
      </c>
      <c r="AP75" s="74">
        <f t="shared" si="41"/>
        <v>3.0388439093432913</v>
      </c>
      <c r="AQ75" s="74">
        <f t="shared" si="41"/>
        <v>2.8404894407850669</v>
      </c>
      <c r="AR75" s="74">
        <f t="shared" si="41"/>
        <v>2.8743128960643203</v>
      </c>
      <c r="AS75" s="74">
        <f t="shared" si="41"/>
        <v>2.929482597130717</v>
      </c>
      <c r="AT75" s="74">
        <f t="shared" si="41"/>
        <v>2.7613965450028637</v>
      </c>
      <c r="AU75" s="74">
        <f t="shared" si="41"/>
        <v>2.7703153533954938</v>
      </c>
      <c r="AV75" s="111">
        <f t="shared" si="41"/>
        <v>2.7541874041279146</v>
      </c>
      <c r="AW75" s="42">
        <f t="shared" si="50"/>
        <v>-5.8217015791403167E-3</v>
      </c>
    </row>
    <row r="76" spans="1:49" ht="20.100000000000001" customHeight="1">
      <c r="A76" s="88" t="s">
        <v>139</v>
      </c>
      <c r="B76" s="90">
        <v>9521.119999999999</v>
      </c>
      <c r="C76" s="61">
        <v>10946.470000000001</v>
      </c>
      <c r="D76" s="61">
        <v>11293.33</v>
      </c>
      <c r="E76" s="61">
        <v>13726.11</v>
      </c>
      <c r="F76" s="61">
        <v>14711.25</v>
      </c>
      <c r="G76" s="61">
        <v>14247.95</v>
      </c>
      <c r="H76" s="61">
        <v>18439.54</v>
      </c>
      <c r="I76" s="61">
        <v>23676</v>
      </c>
      <c r="J76" s="61">
        <v>27559.38</v>
      </c>
      <c r="K76" s="61">
        <v>29145.93</v>
      </c>
      <c r="L76" s="82">
        <v>25695.4</v>
      </c>
      <c r="M76" s="42">
        <f t="shared" si="39"/>
        <v>-0.11838805623975625</v>
      </c>
      <c r="O76" s="361">
        <f t="shared" si="42"/>
        <v>5.1477481332281659E-2</v>
      </c>
      <c r="P76" s="362">
        <f t="shared" si="43"/>
        <v>5.9965387627844612E-2</v>
      </c>
      <c r="Q76" s="362">
        <f t="shared" si="44"/>
        <v>9.4689084852455266E-2</v>
      </c>
      <c r="R76" s="363">
        <f t="shared" si="45"/>
        <v>6.5873147085410519E-2</v>
      </c>
      <c r="T76" s="97">
        <v>2711.1759999999999</v>
      </c>
      <c r="U76" s="61">
        <v>3051.8879999999999</v>
      </c>
      <c r="V76" s="61">
        <v>3359.473</v>
      </c>
      <c r="W76" s="61">
        <v>4301.3519999999999</v>
      </c>
      <c r="X76" s="61">
        <v>4291.6970000000001</v>
      </c>
      <c r="Y76" s="61">
        <v>4499.2109999999993</v>
      </c>
      <c r="Z76" s="61">
        <v>6121.84</v>
      </c>
      <c r="AA76" s="61">
        <v>7279.4590000000007</v>
      </c>
      <c r="AB76" s="61">
        <v>8389.56</v>
      </c>
      <c r="AC76" s="61">
        <v>8701.0370000000003</v>
      </c>
      <c r="AD76" s="38">
        <v>7793.9219999999996</v>
      </c>
      <c r="AE76" s="42">
        <f t="shared" si="40"/>
        <v>-0.10425366539643501</v>
      </c>
      <c r="AG76" s="361">
        <f t="shared" si="46"/>
        <v>6.8590272486579548E-2</v>
      </c>
      <c r="AH76" s="362">
        <f t="shared" si="47"/>
        <v>7.1669091843066746E-2</v>
      </c>
      <c r="AI76" s="362">
        <f t="shared" si="48"/>
        <v>0.11008324173158623</v>
      </c>
      <c r="AJ76" s="363">
        <f t="shared" si="49"/>
        <v>8.0491828376237404E-2</v>
      </c>
      <c r="AL76" s="52">
        <f t="shared" si="41"/>
        <v>2.8475389449980675</v>
      </c>
      <c r="AM76" s="74">
        <f t="shared" si="41"/>
        <v>2.7880111122581064</v>
      </c>
      <c r="AN76" s="74">
        <f t="shared" si="41"/>
        <v>2.9747408426035542</v>
      </c>
      <c r="AO76" s="74">
        <f t="shared" si="41"/>
        <v>3.1337006624600852</v>
      </c>
      <c r="AP76" s="74">
        <f t="shared" si="41"/>
        <v>2.9172891494604469</v>
      </c>
      <c r="AQ76" s="74">
        <f t="shared" si="41"/>
        <v>3.1577953319600356</v>
      </c>
      <c r="AR76" s="74">
        <f t="shared" si="41"/>
        <v>3.3199526669320383</v>
      </c>
      <c r="AS76" s="74">
        <f t="shared" si="41"/>
        <v>3.0746152221659067</v>
      </c>
      <c r="AT76" s="74">
        <f t="shared" si="41"/>
        <v>3.0441758849437104</v>
      </c>
      <c r="AU76" s="74">
        <f t="shared" si="41"/>
        <v>2.9853351737275151</v>
      </c>
      <c r="AV76" s="111">
        <f t="shared" si="41"/>
        <v>3.03319738163251</v>
      </c>
      <c r="AW76" s="42">
        <f t="shared" si="50"/>
        <v>1.6032440285501905E-2</v>
      </c>
    </row>
    <row r="77" spans="1:49" ht="20.100000000000001" customHeight="1">
      <c r="A77" s="88" t="s">
        <v>145</v>
      </c>
      <c r="B77" s="90">
        <v>10642.02</v>
      </c>
      <c r="C77" s="61">
        <v>11998.73</v>
      </c>
      <c r="D77" s="61">
        <v>13717.460000000001</v>
      </c>
      <c r="E77" s="61">
        <v>13625.960000000001</v>
      </c>
      <c r="F77" s="61">
        <v>12558.380000000001</v>
      </c>
      <c r="G77" s="61">
        <v>15928.39</v>
      </c>
      <c r="H77" s="61">
        <v>18302.27</v>
      </c>
      <c r="I77" s="61">
        <v>21613.120000000003</v>
      </c>
      <c r="J77" s="61">
        <v>20328.96</v>
      </c>
      <c r="K77" s="61">
        <v>20661.18</v>
      </c>
      <c r="L77" s="82">
        <v>28633.47</v>
      </c>
      <c r="M77" s="42">
        <f t="shared" si="39"/>
        <v>0.38585840692545154</v>
      </c>
      <c r="O77" s="361">
        <f t="shared" si="42"/>
        <v>5.7537809195532474E-2</v>
      </c>
      <c r="P77" s="362">
        <f t="shared" si="43"/>
        <v>6.7037860228136945E-2</v>
      </c>
      <c r="Q77" s="362">
        <f t="shared" si="44"/>
        <v>6.7123890923084337E-2</v>
      </c>
      <c r="R77" s="363">
        <f t="shared" si="45"/>
        <v>7.3405231320613398E-2</v>
      </c>
      <c r="T77" s="97">
        <v>2086.8620000000001</v>
      </c>
      <c r="U77" s="61">
        <v>2244.7200000000003</v>
      </c>
      <c r="V77" s="61">
        <v>2550.5419999999999</v>
      </c>
      <c r="W77" s="61">
        <v>2714.9160000000002</v>
      </c>
      <c r="X77" s="61">
        <v>3682.7090000000003</v>
      </c>
      <c r="Y77" s="61">
        <v>3478.2179999999998</v>
      </c>
      <c r="Z77" s="61">
        <v>3810.9120000000003</v>
      </c>
      <c r="AA77" s="61">
        <v>4363.268</v>
      </c>
      <c r="AB77" s="61">
        <v>4129.991</v>
      </c>
      <c r="AC77" s="61">
        <v>4277.2839999999997</v>
      </c>
      <c r="AD77" s="38">
        <v>5910.1890000000003</v>
      </c>
      <c r="AE77" s="42">
        <f t="shared" si="40"/>
        <v>0.38176211820398198</v>
      </c>
      <c r="AG77" s="361">
        <f t="shared" si="46"/>
        <v>5.2795699438873897E-2</v>
      </c>
      <c r="AH77" s="362">
        <f t="shared" si="47"/>
        <v>5.5405431150530163E-2</v>
      </c>
      <c r="AI77" s="362">
        <f t="shared" si="48"/>
        <v>5.4115077148464724E-2</v>
      </c>
      <c r="AJ77" s="363">
        <f t="shared" si="49"/>
        <v>6.1037551910209806E-2</v>
      </c>
      <c r="AL77" s="52">
        <f t="shared" si="41"/>
        <v>1.9609641778534526</v>
      </c>
      <c r="AM77" s="74">
        <f t="shared" si="41"/>
        <v>1.8707979927875704</v>
      </c>
      <c r="AN77" s="74">
        <f t="shared" si="41"/>
        <v>1.8593398486308688</v>
      </c>
      <c r="AO77" s="74">
        <f t="shared" si="41"/>
        <v>1.9924585130148629</v>
      </c>
      <c r="AP77" s="74">
        <f t="shared" si="41"/>
        <v>2.9324713856405045</v>
      </c>
      <c r="AQ77" s="74">
        <f t="shared" si="41"/>
        <v>2.1836594910094491</v>
      </c>
      <c r="AR77" s="74">
        <f t="shared" si="41"/>
        <v>2.0822072890411953</v>
      </c>
      <c r="AS77" s="74">
        <f t="shared" si="41"/>
        <v>2.0188052442220279</v>
      </c>
      <c r="AT77" s="74">
        <f t="shared" si="41"/>
        <v>2.0315800709923186</v>
      </c>
      <c r="AU77" s="74">
        <f t="shared" si="41"/>
        <v>2.0702031539340924</v>
      </c>
      <c r="AV77" s="111">
        <f t="shared" si="41"/>
        <v>2.0640840945927965</v>
      </c>
      <c r="AW77" s="42">
        <f t="shared" si="50"/>
        <v>-2.9557772287553334E-3</v>
      </c>
    </row>
    <row r="78" spans="1:49" ht="20.100000000000001" customHeight="1">
      <c r="A78" s="88" t="s">
        <v>146</v>
      </c>
      <c r="B78" s="90">
        <v>5048.24</v>
      </c>
      <c r="C78" s="61">
        <v>8569.2999999999993</v>
      </c>
      <c r="D78" s="61">
        <v>11732.58</v>
      </c>
      <c r="E78" s="61">
        <v>12767.28</v>
      </c>
      <c r="F78" s="61">
        <v>12075.380000000001</v>
      </c>
      <c r="G78" s="61">
        <v>20667.16</v>
      </c>
      <c r="H78" s="61">
        <v>25837.16</v>
      </c>
      <c r="I78" s="61">
        <v>28418.400000000001</v>
      </c>
      <c r="J78" s="61">
        <v>27829.24</v>
      </c>
      <c r="K78" s="61">
        <v>21591.84</v>
      </c>
      <c r="L78" s="82">
        <v>12706.800000000001</v>
      </c>
      <c r="M78" s="42">
        <f t="shared" si="39"/>
        <v>-0.41149989996220787</v>
      </c>
      <c r="O78" s="361">
        <f t="shared" si="42"/>
        <v>2.7294129300006468E-2</v>
      </c>
      <c r="P78" s="362">
        <f t="shared" si="43"/>
        <v>8.6981934984800266E-2</v>
      </c>
      <c r="Q78" s="362">
        <f t="shared" si="44"/>
        <v>7.0147412344730042E-2</v>
      </c>
      <c r="R78" s="363">
        <f t="shared" si="45"/>
        <v>3.2575360001591509E-2</v>
      </c>
      <c r="T78" s="97">
        <v>1195.0650000000001</v>
      </c>
      <c r="U78" s="61">
        <v>2395.5830000000001</v>
      </c>
      <c r="V78" s="61">
        <v>3181.328</v>
      </c>
      <c r="W78" s="61">
        <v>3184.1679999999997</v>
      </c>
      <c r="X78" s="61">
        <v>3018.2709999999997</v>
      </c>
      <c r="Y78" s="61">
        <v>5384.3389999999999</v>
      </c>
      <c r="Z78" s="61">
        <v>6649.5889999999999</v>
      </c>
      <c r="AA78" s="61">
        <v>7314.2550000000001</v>
      </c>
      <c r="AB78" s="61">
        <v>7737.4620000000004</v>
      </c>
      <c r="AC78" s="61">
        <v>6223.7460000000001</v>
      </c>
      <c r="AD78" s="38">
        <v>3747.087</v>
      </c>
      <c r="AE78" s="42">
        <f t="shared" si="40"/>
        <v>-0.3979370302065669</v>
      </c>
      <c r="AG78" s="361">
        <f t="shared" si="46"/>
        <v>3.0234051197404441E-2</v>
      </c>
      <c r="AH78" s="362">
        <f t="shared" si="47"/>
        <v>8.5768523926796555E-2</v>
      </c>
      <c r="AI78" s="362">
        <f t="shared" si="48"/>
        <v>7.8741204685601598E-2</v>
      </c>
      <c r="AJ78" s="363">
        <f t="shared" si="49"/>
        <v>3.8698088550902912E-2</v>
      </c>
      <c r="AL78" s="52">
        <f t="shared" si="41"/>
        <v>2.3672903823906948</v>
      </c>
      <c r="AM78" s="74">
        <f t="shared" si="41"/>
        <v>2.7955410593630754</v>
      </c>
      <c r="AN78" s="74">
        <f t="shared" si="41"/>
        <v>2.711533183664633</v>
      </c>
      <c r="AO78" s="74">
        <f t="shared" si="41"/>
        <v>2.4940065542543124</v>
      </c>
      <c r="AP78" s="74">
        <f t="shared" si="41"/>
        <v>2.4995246526403307</v>
      </c>
      <c r="AQ78" s="74">
        <f t="shared" si="41"/>
        <v>2.6052631324284512</v>
      </c>
      <c r="AR78" s="74">
        <f t="shared" si="41"/>
        <v>2.5736532188522263</v>
      </c>
      <c r="AS78" s="74">
        <f t="shared" si="41"/>
        <v>2.5737743856093238</v>
      </c>
      <c r="AT78" s="74">
        <f t="shared" si="41"/>
        <v>2.7803353594995768</v>
      </c>
      <c r="AU78" s="74">
        <f t="shared" si="41"/>
        <v>2.8824528155080809</v>
      </c>
      <c r="AV78" s="111">
        <f t="shared" si="41"/>
        <v>2.9488832750967982</v>
      </c>
      <c r="AW78" s="42">
        <f t="shared" si="50"/>
        <v>2.3046503738520973E-2</v>
      </c>
    </row>
    <row r="79" spans="1:49" ht="20.100000000000001" customHeight="1">
      <c r="A79" s="88" t="s">
        <v>141</v>
      </c>
      <c r="B79" s="90">
        <v>58531.659999999996</v>
      </c>
      <c r="C79" s="61">
        <v>96945.1</v>
      </c>
      <c r="D79" s="61">
        <v>87006.53</v>
      </c>
      <c r="E79" s="61">
        <v>91211.31</v>
      </c>
      <c r="F79" s="61">
        <v>82783.599999999991</v>
      </c>
      <c r="G79" s="61">
        <v>69384.53</v>
      </c>
      <c r="H79" s="61">
        <v>38364.49</v>
      </c>
      <c r="I79" s="61">
        <v>47817.72</v>
      </c>
      <c r="J79" s="61">
        <v>25998.34</v>
      </c>
      <c r="K79" s="61">
        <v>21848.39</v>
      </c>
      <c r="L79" s="82">
        <v>10282.789999999999</v>
      </c>
      <c r="M79" s="42">
        <f t="shared" si="39"/>
        <v>-0.52935708306195561</v>
      </c>
      <c r="O79" s="361">
        <f t="shared" si="42"/>
        <v>0.31646092423973832</v>
      </c>
      <c r="P79" s="362">
        <f t="shared" si="43"/>
        <v>0.29201886845657188</v>
      </c>
      <c r="Q79" s="362">
        <f t="shared" si="44"/>
        <v>7.0980890113972517E-2</v>
      </c>
      <c r="R79" s="363">
        <f t="shared" si="45"/>
        <v>2.6361128377779226E-2</v>
      </c>
      <c r="T79" s="97">
        <v>12013.798000000001</v>
      </c>
      <c r="U79" s="61">
        <v>19136.761999999999</v>
      </c>
      <c r="V79" s="61">
        <v>21716.493000000002</v>
      </c>
      <c r="W79" s="61">
        <v>24492.491000000002</v>
      </c>
      <c r="X79" s="61">
        <v>23291.965</v>
      </c>
      <c r="Y79" s="61">
        <v>18083.964</v>
      </c>
      <c r="Z79" s="61">
        <v>9241.1910000000007</v>
      </c>
      <c r="AA79" s="61">
        <v>12768.51</v>
      </c>
      <c r="AB79" s="61">
        <v>7331.143</v>
      </c>
      <c r="AC79" s="61">
        <v>5480.8150000000005</v>
      </c>
      <c r="AD79" s="38">
        <v>3038.91</v>
      </c>
      <c r="AE79" s="42">
        <f t="shared" si="40"/>
        <v>-0.44553684078006656</v>
      </c>
      <c r="AG79" s="361">
        <f t="shared" si="46"/>
        <v>0.30393809860323506</v>
      </c>
      <c r="AH79" s="362">
        <f t="shared" si="47"/>
        <v>0.28806412431039863</v>
      </c>
      <c r="AI79" s="362">
        <f t="shared" si="48"/>
        <v>6.9341836212293298E-2</v>
      </c>
      <c r="AJ79" s="363">
        <f t="shared" si="49"/>
        <v>3.1384381595149606E-2</v>
      </c>
      <c r="AL79" s="52">
        <f t="shared" si="41"/>
        <v>2.0525298616167733</v>
      </c>
      <c r="AM79" s="74">
        <f t="shared" si="41"/>
        <v>1.9739792934351503</v>
      </c>
      <c r="AN79" s="74">
        <f t="shared" si="41"/>
        <v>2.4959612801475939</v>
      </c>
      <c r="AO79" s="74">
        <f t="shared" si="41"/>
        <v>2.685247147530279</v>
      </c>
      <c r="AP79" s="74">
        <f t="shared" si="41"/>
        <v>2.8135965336129383</v>
      </c>
      <c r="AQ79" s="74">
        <f t="shared" si="41"/>
        <v>2.606339482302467</v>
      </c>
      <c r="AR79" s="74">
        <f t="shared" si="41"/>
        <v>2.4087876575447766</v>
      </c>
      <c r="AS79" s="74">
        <f t="shared" si="41"/>
        <v>2.6702465111260008</v>
      </c>
      <c r="AT79" s="74">
        <f t="shared" si="41"/>
        <v>2.819850421219201</v>
      </c>
      <c r="AU79" s="74">
        <f t="shared" si="41"/>
        <v>2.508566992808166</v>
      </c>
      <c r="AV79" s="111">
        <f t="shared" si="41"/>
        <v>2.9553360517913911</v>
      </c>
      <c r="AW79" s="42">
        <f t="shared" si="50"/>
        <v>0.17809732020873731</v>
      </c>
    </row>
    <row r="80" spans="1:49" ht="20.100000000000001" customHeight="1">
      <c r="A80" s="88" t="s">
        <v>152</v>
      </c>
      <c r="B80" s="90">
        <v>4034.97</v>
      </c>
      <c r="C80" s="61">
        <v>5637.1799999999994</v>
      </c>
      <c r="D80" s="61">
        <v>4676.2299999999996</v>
      </c>
      <c r="E80" s="61">
        <v>3042.3900000000003</v>
      </c>
      <c r="F80" s="61">
        <v>5617.38</v>
      </c>
      <c r="G80" s="61">
        <v>3930.5699999999997</v>
      </c>
      <c r="H80" s="61">
        <v>3932.82</v>
      </c>
      <c r="I80" s="61">
        <v>4092.1</v>
      </c>
      <c r="J80" s="61">
        <v>3441.87</v>
      </c>
      <c r="K80" s="61">
        <v>3666.21</v>
      </c>
      <c r="L80" s="82">
        <v>3436.37</v>
      </c>
      <c r="M80" s="42">
        <f t="shared" si="39"/>
        <v>-6.2691444298062615E-2</v>
      </c>
      <c r="O80" s="361">
        <f t="shared" si="42"/>
        <v>2.1815720508859937E-2</v>
      </c>
      <c r="P80" s="362">
        <f t="shared" si="43"/>
        <v>1.6542601121450957E-2</v>
      </c>
      <c r="Q80" s="362">
        <f t="shared" si="44"/>
        <v>1.1910756314069237E-2</v>
      </c>
      <c r="R80" s="363">
        <f t="shared" si="45"/>
        <v>8.8095342532084394E-3</v>
      </c>
      <c r="T80" s="97">
        <v>1133.2259999999999</v>
      </c>
      <c r="U80" s="61">
        <v>1682.252</v>
      </c>
      <c r="V80" s="61">
        <v>1900.482</v>
      </c>
      <c r="W80" s="61">
        <v>1188.819</v>
      </c>
      <c r="X80" s="61">
        <v>1619.547</v>
      </c>
      <c r="Y80" s="61">
        <v>1341.902</v>
      </c>
      <c r="Z80" s="61">
        <v>1376.442</v>
      </c>
      <c r="AA80" s="61">
        <v>1807.8229999999999</v>
      </c>
      <c r="AB80" s="61">
        <v>1322.183</v>
      </c>
      <c r="AC80" s="61">
        <v>1512.5029999999999</v>
      </c>
      <c r="AD80" s="38">
        <v>1892.0630000000001</v>
      </c>
      <c r="AE80" s="42">
        <f t="shared" si="40"/>
        <v>0.25094826258195863</v>
      </c>
      <c r="AG80" s="361">
        <f t="shared" si="46"/>
        <v>2.8669581070678032E-2</v>
      </c>
      <c r="AH80" s="362">
        <f t="shared" si="47"/>
        <v>2.1375502878703618E-2</v>
      </c>
      <c r="AI80" s="362">
        <f t="shared" si="48"/>
        <v>1.9135791902591539E-2</v>
      </c>
      <c r="AJ80" s="363">
        <f t="shared" si="49"/>
        <v>1.9540304646752802E-2</v>
      </c>
      <c r="AL80" s="52">
        <f t="shared" si="41"/>
        <v>2.8085115874467466</v>
      </c>
      <c r="AM80" s="74">
        <f t="shared" si="41"/>
        <v>2.9842084162648703</v>
      </c>
      <c r="AN80" s="74">
        <f t="shared" si="41"/>
        <v>4.0641328591621892</v>
      </c>
      <c r="AO80" s="74">
        <f t="shared" si="41"/>
        <v>3.9075167877885475</v>
      </c>
      <c r="AP80" s="74">
        <f t="shared" si="41"/>
        <v>2.8831003065486045</v>
      </c>
      <c r="AQ80" s="74">
        <f t="shared" si="41"/>
        <v>3.4140137435537343</v>
      </c>
      <c r="AR80" s="74">
        <f t="shared" si="41"/>
        <v>3.4998855782873357</v>
      </c>
      <c r="AS80" s="74">
        <f t="shared" si="41"/>
        <v>4.4178368075071477</v>
      </c>
      <c r="AT80" s="74">
        <f t="shared" si="41"/>
        <v>3.8414669932333294</v>
      </c>
      <c r="AU80" s="74">
        <f t="shared" si="41"/>
        <v>4.1255219968305141</v>
      </c>
      <c r="AV80" s="111">
        <f t="shared" si="41"/>
        <v>5.505993242869657</v>
      </c>
      <c r="AW80" s="42">
        <f t="shared" si="50"/>
        <v>0.33461735196169307</v>
      </c>
    </row>
    <row r="81" spans="1:49" ht="20.100000000000001" customHeight="1">
      <c r="A81" s="88" t="s">
        <v>155</v>
      </c>
      <c r="B81" s="90">
        <v>1375.99</v>
      </c>
      <c r="C81" s="61">
        <v>1321.86</v>
      </c>
      <c r="D81" s="61">
        <v>1808.2</v>
      </c>
      <c r="E81" s="61">
        <v>1655.05</v>
      </c>
      <c r="F81" s="61">
        <v>951.03</v>
      </c>
      <c r="G81" s="61">
        <v>1657.67</v>
      </c>
      <c r="H81" s="61">
        <v>1928.28</v>
      </c>
      <c r="I81" s="61">
        <v>2488.6</v>
      </c>
      <c r="J81" s="61">
        <v>4072.58</v>
      </c>
      <c r="K81" s="61">
        <v>7337.47</v>
      </c>
      <c r="L81" s="82">
        <v>7191.62</v>
      </c>
      <c r="M81" s="42">
        <f t="shared" si="39"/>
        <v>-1.987742368963694E-2</v>
      </c>
      <c r="O81" s="361">
        <f t="shared" si="42"/>
        <v>7.4395133701083745E-3</v>
      </c>
      <c r="P81" s="362">
        <f t="shared" si="43"/>
        <v>6.9766404366276681E-3</v>
      </c>
      <c r="Q81" s="362">
        <f t="shared" si="44"/>
        <v>2.3837919031313975E-2</v>
      </c>
      <c r="R81" s="363">
        <f t="shared" si="45"/>
        <v>1.8436554482217829E-2</v>
      </c>
      <c r="T81" s="97">
        <v>274.79899999999998</v>
      </c>
      <c r="U81" s="61">
        <v>318.25799999999998</v>
      </c>
      <c r="V81" s="61">
        <v>429.13</v>
      </c>
      <c r="W81" s="61">
        <v>414.68099999999998</v>
      </c>
      <c r="X81" s="61">
        <v>251.11600000000001</v>
      </c>
      <c r="Y81" s="61">
        <v>386.875</v>
      </c>
      <c r="Z81" s="61">
        <v>475.46100000000001</v>
      </c>
      <c r="AA81" s="61">
        <v>569.94500000000005</v>
      </c>
      <c r="AB81" s="61">
        <v>939.346</v>
      </c>
      <c r="AC81" s="61">
        <v>1681.018</v>
      </c>
      <c r="AD81" s="38">
        <v>1609.989</v>
      </c>
      <c r="AE81" s="42">
        <f t="shared" si="40"/>
        <v>-4.2253563019551243E-2</v>
      </c>
      <c r="AG81" s="361">
        <f t="shared" si="46"/>
        <v>6.9521633007372336E-3</v>
      </c>
      <c r="AH81" s="362">
        <f t="shared" si="47"/>
        <v>6.1626316051384238E-3</v>
      </c>
      <c r="AI81" s="362">
        <f t="shared" si="48"/>
        <v>2.1267799556437657E-2</v>
      </c>
      <c r="AJ81" s="363">
        <f t="shared" si="49"/>
        <v>1.6627181831641386E-2</v>
      </c>
      <c r="AL81" s="52">
        <f t="shared" si="41"/>
        <v>1.9971002696240523</v>
      </c>
      <c r="AM81" s="74">
        <f t="shared" si="41"/>
        <v>2.4076528527983294</v>
      </c>
      <c r="AN81" s="74">
        <f t="shared" si="41"/>
        <v>2.3732441101648045</v>
      </c>
      <c r="AO81" s="74">
        <f t="shared" si="41"/>
        <v>2.5055496812785112</v>
      </c>
      <c r="AP81" s="74">
        <f t="shared" si="41"/>
        <v>2.6404634974711634</v>
      </c>
      <c r="AQ81" s="74">
        <f t="shared" si="41"/>
        <v>2.3338481121091652</v>
      </c>
      <c r="AR81" s="74">
        <f t="shared" si="41"/>
        <v>2.4657259319186013</v>
      </c>
      <c r="AS81" s="74">
        <f t="shared" si="41"/>
        <v>2.2902234187896813</v>
      </c>
      <c r="AT81" s="74">
        <f t="shared" si="41"/>
        <v>2.3065133158832976</v>
      </c>
      <c r="AU81" s="74">
        <f t="shared" si="41"/>
        <v>2.2910049376692507</v>
      </c>
      <c r="AV81" s="111">
        <f t="shared" si="41"/>
        <v>2.238701433056808</v>
      </c>
      <c r="AW81" s="42">
        <f t="shared" si="50"/>
        <v>-2.2829939714426619E-2</v>
      </c>
    </row>
    <row r="82" spans="1:49" ht="20.100000000000001" customHeight="1">
      <c r="A82" s="88" t="s">
        <v>166</v>
      </c>
      <c r="B82" s="90">
        <v>31.5</v>
      </c>
      <c r="C82" s="61">
        <v>0.51</v>
      </c>
      <c r="D82" s="61">
        <v>97.16</v>
      </c>
      <c r="E82" s="61">
        <v>90.23</v>
      </c>
      <c r="F82" s="61">
        <v>156.9</v>
      </c>
      <c r="G82" s="61">
        <v>79.849999999999994</v>
      </c>
      <c r="H82" s="61">
        <v>438.57</v>
      </c>
      <c r="I82" s="61">
        <v>520.38</v>
      </c>
      <c r="J82" s="61">
        <v>498.03000000000003</v>
      </c>
      <c r="K82" s="61">
        <v>942.53</v>
      </c>
      <c r="L82" s="82">
        <v>5167.17</v>
      </c>
      <c r="M82" s="42">
        <f t="shared" si="39"/>
        <v>4.4822339872470911</v>
      </c>
      <c r="O82" s="361">
        <f t="shared" si="42"/>
        <v>1.7030986501240112E-4</v>
      </c>
      <c r="P82" s="362">
        <f t="shared" si="43"/>
        <v>3.3606492176652727E-4</v>
      </c>
      <c r="Q82" s="362">
        <f t="shared" si="44"/>
        <v>3.0620845910898933E-3</v>
      </c>
      <c r="R82" s="363">
        <f t="shared" si="45"/>
        <v>1.3246641399835016E-2</v>
      </c>
      <c r="T82" s="97">
        <v>3.948</v>
      </c>
      <c r="U82" s="61">
        <v>7.5999999999999998E-2</v>
      </c>
      <c r="V82" s="61">
        <v>24.722000000000001</v>
      </c>
      <c r="W82" s="61">
        <v>25.364000000000001</v>
      </c>
      <c r="X82" s="61">
        <v>39.357999999999997</v>
      </c>
      <c r="Y82" s="61">
        <v>33.686</v>
      </c>
      <c r="Z82" s="61">
        <v>130.952</v>
      </c>
      <c r="AA82" s="61">
        <v>136.976</v>
      </c>
      <c r="AB82" s="61">
        <v>157.84100000000001</v>
      </c>
      <c r="AC82" s="61">
        <v>286.262</v>
      </c>
      <c r="AD82" s="38">
        <v>1558.3230000000001</v>
      </c>
      <c r="AE82" s="42">
        <f t="shared" si="40"/>
        <v>4.4436949368061436</v>
      </c>
      <c r="AG82" s="361">
        <f t="shared" si="46"/>
        <v>9.9880788180854377E-5</v>
      </c>
      <c r="AH82" s="362">
        <f t="shared" si="47"/>
        <v>5.3659297770776849E-4</v>
      </c>
      <c r="AI82" s="362">
        <f t="shared" si="48"/>
        <v>3.6217118654440082E-3</v>
      </c>
      <c r="AJ82" s="363">
        <f t="shared" si="49"/>
        <v>1.6093600560891347E-2</v>
      </c>
      <c r="AL82" s="52">
        <f t="shared" si="41"/>
        <v>1.2533333333333332</v>
      </c>
      <c r="AM82" s="74">
        <f t="shared" si="41"/>
        <v>1.4901960784313726</v>
      </c>
      <c r="AN82" s="74">
        <f t="shared" si="41"/>
        <v>2.5444627418690824</v>
      </c>
      <c r="AO82" s="74">
        <f t="shared" si="41"/>
        <v>2.8110384572758509</v>
      </c>
      <c r="AP82" s="74">
        <f t="shared" si="41"/>
        <v>2.5084767367750156</v>
      </c>
      <c r="AQ82" s="74">
        <f t="shared" si="41"/>
        <v>4.2186599874765189</v>
      </c>
      <c r="AR82" s="74">
        <f t="shared" si="41"/>
        <v>2.98588594751123</v>
      </c>
      <c r="AS82" s="74">
        <f t="shared" si="41"/>
        <v>2.6322302932472423</v>
      </c>
      <c r="AT82" s="74">
        <f t="shared" si="41"/>
        <v>3.1693070698552295</v>
      </c>
      <c r="AU82" s="74">
        <f t="shared" si="41"/>
        <v>3.0371659257530266</v>
      </c>
      <c r="AV82" s="111">
        <f t="shared" si="41"/>
        <v>3.0158152334837056</v>
      </c>
      <c r="AW82" s="42">
        <f t="shared" si="50"/>
        <v>-7.0298076533396271E-3</v>
      </c>
    </row>
    <row r="83" spans="1:49" ht="20.100000000000001" customHeight="1">
      <c r="A83" s="88" t="s">
        <v>151</v>
      </c>
      <c r="B83" s="90">
        <v>1263.8399999999999</v>
      </c>
      <c r="C83" s="61">
        <v>1777.7399999999998</v>
      </c>
      <c r="D83" s="61">
        <v>2141.56</v>
      </c>
      <c r="E83" s="61">
        <v>2259.6999999999998</v>
      </c>
      <c r="F83" s="61">
        <v>2070.5</v>
      </c>
      <c r="G83" s="61">
        <v>2636.83</v>
      </c>
      <c r="H83" s="61">
        <v>4288.09</v>
      </c>
      <c r="I83" s="61">
        <v>3508.11</v>
      </c>
      <c r="J83" s="61">
        <v>4947.42</v>
      </c>
      <c r="K83" s="61">
        <v>5212.38</v>
      </c>
      <c r="L83" s="82">
        <v>4160.6000000000004</v>
      </c>
      <c r="M83" s="42">
        <f t="shared" si="39"/>
        <v>-0.20178498114105259</v>
      </c>
      <c r="O83" s="361">
        <f t="shared" si="42"/>
        <v>6.8331561840404131E-3</v>
      </c>
      <c r="P83" s="362">
        <f t="shared" si="43"/>
        <v>1.1097633909350433E-2</v>
      </c>
      <c r="Q83" s="362">
        <f t="shared" si="44"/>
        <v>1.6933942135428197E-2</v>
      </c>
      <c r="R83" s="363">
        <f t="shared" si="45"/>
        <v>1.0666182108998459E-2</v>
      </c>
      <c r="T83" s="97">
        <v>233.26899999999998</v>
      </c>
      <c r="U83" s="61">
        <v>350.48900000000003</v>
      </c>
      <c r="V83" s="61">
        <v>455.98099999999999</v>
      </c>
      <c r="W83" s="61">
        <v>469.37100000000004</v>
      </c>
      <c r="X83" s="61">
        <v>447.30200000000002</v>
      </c>
      <c r="Y83" s="61">
        <v>573.44799999999998</v>
      </c>
      <c r="Z83" s="61">
        <v>1039.499</v>
      </c>
      <c r="AA83" s="61">
        <v>953.80399999999997</v>
      </c>
      <c r="AB83" s="61">
        <v>1430.8980000000001</v>
      </c>
      <c r="AC83" s="61">
        <v>1537.5330000000001</v>
      </c>
      <c r="AD83" s="38">
        <v>1102.902</v>
      </c>
      <c r="AE83" s="42">
        <f t="shared" si="40"/>
        <v>-0.28268076197388936</v>
      </c>
      <c r="AG83" s="361">
        <f t="shared" si="46"/>
        <v>5.9014922943666963E-3</v>
      </c>
      <c r="AH83" s="362">
        <f t="shared" si="47"/>
        <v>9.1346010176501947E-3</v>
      </c>
      <c r="AI83" s="362">
        <f t="shared" si="48"/>
        <v>1.9452464908411606E-2</v>
      </c>
      <c r="AJ83" s="363">
        <f t="shared" si="49"/>
        <v>1.1390234403142473E-2</v>
      </c>
      <c r="AL83" s="52">
        <f t="shared" si="41"/>
        <v>1.8457162299025192</v>
      </c>
      <c r="AM83" s="74">
        <f t="shared" si="41"/>
        <v>1.9715425202785564</v>
      </c>
      <c r="AN83" s="74">
        <f t="shared" si="41"/>
        <v>2.1292002091932987</v>
      </c>
      <c r="AO83" s="74">
        <f t="shared" si="41"/>
        <v>2.0771385582156925</v>
      </c>
      <c r="AP83" s="74">
        <f t="shared" si="41"/>
        <v>2.1603574015938181</v>
      </c>
      <c r="AQ83" s="74">
        <f t="shared" si="41"/>
        <v>2.1747628781529333</v>
      </c>
      <c r="AR83" s="74">
        <f t="shared" si="41"/>
        <v>2.4241538773673126</v>
      </c>
      <c r="AS83" s="74">
        <f t="shared" si="41"/>
        <v>2.718854311865933</v>
      </c>
      <c r="AT83" s="74">
        <f t="shared" si="41"/>
        <v>2.892210485465152</v>
      </c>
      <c r="AU83" s="74">
        <f t="shared" si="41"/>
        <v>2.9497715055310629</v>
      </c>
      <c r="AV83" s="111">
        <f t="shared" si="41"/>
        <v>2.6508244003268762</v>
      </c>
      <c r="AW83" s="42">
        <f t="shared" si="50"/>
        <v>-0.10134585158329602</v>
      </c>
    </row>
    <row r="84" spans="1:49" ht="20.100000000000001" customHeight="1">
      <c r="A84" s="88" t="s">
        <v>168</v>
      </c>
      <c r="B84" s="90">
        <v>3242.6000000000004</v>
      </c>
      <c r="C84" s="61">
        <v>3619.2999999999997</v>
      </c>
      <c r="D84" s="61">
        <v>4574.1900000000005</v>
      </c>
      <c r="E84" s="61">
        <v>4007.8500000000004</v>
      </c>
      <c r="F84" s="61">
        <v>5386.16</v>
      </c>
      <c r="G84" s="61">
        <v>4725.5899999999992</v>
      </c>
      <c r="H84" s="61">
        <v>5677.8899999999994</v>
      </c>
      <c r="I84" s="61">
        <v>1785.72</v>
      </c>
      <c r="J84" s="61">
        <v>3543.6899999999996</v>
      </c>
      <c r="K84" s="61">
        <v>2241.91</v>
      </c>
      <c r="L84" s="82">
        <v>4732.9000000000005</v>
      </c>
      <c r="M84" s="42">
        <f t="shared" si="39"/>
        <v>1.1111016945372476</v>
      </c>
      <c r="O84" s="361">
        <f t="shared" si="42"/>
        <v>1.7531643437752757E-2</v>
      </c>
      <c r="P84" s="362">
        <f t="shared" si="43"/>
        <v>1.9888604053233356E-2</v>
      </c>
      <c r="Q84" s="362">
        <f t="shared" si="44"/>
        <v>7.2835008600366487E-3</v>
      </c>
      <c r="R84" s="363">
        <f t="shared" si="45"/>
        <v>1.2133339735537858E-2</v>
      </c>
      <c r="T84" s="97">
        <v>523.20699999999999</v>
      </c>
      <c r="U84" s="61">
        <v>727.97500000000002</v>
      </c>
      <c r="V84" s="61">
        <v>913.38900000000001</v>
      </c>
      <c r="W84" s="61">
        <v>979.27199999999993</v>
      </c>
      <c r="X84" s="61">
        <v>1412.963</v>
      </c>
      <c r="Y84" s="61">
        <v>1063.914</v>
      </c>
      <c r="Z84" s="61">
        <v>1177.7439999999999</v>
      </c>
      <c r="AA84" s="61">
        <v>414.2</v>
      </c>
      <c r="AB84" s="61">
        <v>719.59899999999993</v>
      </c>
      <c r="AC84" s="61">
        <v>495.54199999999997</v>
      </c>
      <c r="AD84" s="38">
        <v>928.45500000000004</v>
      </c>
      <c r="AE84" s="42">
        <f t="shared" si="40"/>
        <v>0.8736151527014866</v>
      </c>
      <c r="AG84" s="361">
        <f t="shared" si="46"/>
        <v>1.3236658445222968E-2</v>
      </c>
      <c r="AH84" s="362">
        <f t="shared" si="47"/>
        <v>1.6947360365878492E-2</v>
      </c>
      <c r="AI84" s="362">
        <f t="shared" si="48"/>
        <v>6.269467624853647E-3</v>
      </c>
      <c r="AJ84" s="363">
        <f t="shared" si="49"/>
        <v>9.588630796543705E-3</v>
      </c>
      <c r="AL84" s="52">
        <f t="shared" si="41"/>
        <v>1.6135416024178126</v>
      </c>
      <c r="AM84" s="74">
        <f t="shared" si="41"/>
        <v>2.0113696018567131</v>
      </c>
      <c r="AN84" s="74">
        <f t="shared" si="41"/>
        <v>1.9968322260334614</v>
      </c>
      <c r="AO84" s="74">
        <f t="shared" si="41"/>
        <v>2.4433848572177101</v>
      </c>
      <c r="AP84" s="74">
        <f t="shared" si="41"/>
        <v>2.6233216243111981</v>
      </c>
      <c r="AQ84" s="74">
        <f t="shared" si="41"/>
        <v>2.2513887154831465</v>
      </c>
      <c r="AR84" s="74">
        <f t="shared" si="41"/>
        <v>2.0742635028153065</v>
      </c>
      <c r="AS84" s="74">
        <f t="shared" si="41"/>
        <v>2.3195125775597516</v>
      </c>
      <c r="AT84" s="74">
        <f t="shared" si="41"/>
        <v>2.0306488434372079</v>
      </c>
      <c r="AU84" s="74">
        <f t="shared" si="41"/>
        <v>2.2103563479354658</v>
      </c>
      <c r="AV84" s="111">
        <f t="shared" si="41"/>
        <v>1.9617042405290626</v>
      </c>
      <c r="AW84" s="42">
        <f t="shared" si="50"/>
        <v>-0.11249412685816527</v>
      </c>
    </row>
    <row r="85" spans="1:49" ht="20.100000000000001" customHeight="1">
      <c r="A85" s="88" t="s">
        <v>174</v>
      </c>
      <c r="B85" s="90">
        <v>16.190000000000001</v>
      </c>
      <c r="C85" s="61">
        <v>10.8</v>
      </c>
      <c r="D85" s="61">
        <v>2.25</v>
      </c>
      <c r="E85" s="61">
        <v>0.32</v>
      </c>
      <c r="F85" s="61">
        <v>36.880000000000003</v>
      </c>
      <c r="G85" s="61">
        <v>318.45999999999998</v>
      </c>
      <c r="H85" s="61">
        <v>951.53</v>
      </c>
      <c r="I85" s="61">
        <v>971.73</v>
      </c>
      <c r="J85" s="61">
        <v>751.3</v>
      </c>
      <c r="K85" s="61">
        <v>2230.77</v>
      </c>
      <c r="L85" s="82">
        <v>4052.77</v>
      </c>
      <c r="M85" s="42">
        <f t="shared" si="39"/>
        <v>0.81675833904884865</v>
      </c>
      <c r="O85" s="361">
        <f t="shared" si="42"/>
        <v>8.7533863953992823E-5</v>
      </c>
      <c r="P85" s="362">
        <f t="shared" si="43"/>
        <v>1.3403035063965969E-3</v>
      </c>
      <c r="Q85" s="362">
        <f t="shared" si="44"/>
        <v>7.2473093092693085E-3</v>
      </c>
      <c r="R85" s="363">
        <f t="shared" si="45"/>
        <v>1.0389747359968678E-2</v>
      </c>
      <c r="T85" s="97">
        <v>6.5279999999999996</v>
      </c>
      <c r="U85" s="61">
        <v>3.77</v>
      </c>
      <c r="V85" s="61">
        <v>2.04</v>
      </c>
      <c r="W85" s="61">
        <v>4.2000000000000003E-2</v>
      </c>
      <c r="X85" s="61">
        <v>7.9169999999999998</v>
      </c>
      <c r="Y85" s="61">
        <v>57.503</v>
      </c>
      <c r="Z85" s="61">
        <v>172.18199999999999</v>
      </c>
      <c r="AA85" s="61">
        <v>177.83600000000001</v>
      </c>
      <c r="AB85" s="61">
        <v>133.99199999999999</v>
      </c>
      <c r="AC85" s="61">
        <v>396.39299999999997</v>
      </c>
      <c r="AD85" s="38">
        <v>889.16200000000003</v>
      </c>
      <c r="AE85" s="42">
        <f t="shared" si="40"/>
        <v>1.2431324468393743</v>
      </c>
      <c r="AG85" s="361">
        <f t="shared" si="46"/>
        <v>1.6515242787350996E-4</v>
      </c>
      <c r="AH85" s="362">
        <f t="shared" si="47"/>
        <v>9.159801103464292E-4</v>
      </c>
      <c r="AI85" s="362">
        <f t="shared" si="48"/>
        <v>5.0150604393141484E-3</v>
      </c>
      <c r="AJ85" s="363">
        <f t="shared" si="49"/>
        <v>9.1828318403330191E-3</v>
      </c>
      <c r="AL85" s="52">
        <f t="shared" si="41"/>
        <v>4.0321185917232851</v>
      </c>
      <c r="AM85" s="74">
        <f t="shared" si="41"/>
        <v>3.4907407407407405</v>
      </c>
      <c r="AN85" s="74">
        <f t="shared" si="41"/>
        <v>9.0666666666666664</v>
      </c>
      <c r="AO85" s="74">
        <f t="shared" si="41"/>
        <v>1.3125</v>
      </c>
      <c r="AP85" s="74">
        <f t="shared" si="41"/>
        <v>2.1466919739696309</v>
      </c>
      <c r="AQ85" s="74">
        <f t="shared" si="41"/>
        <v>1.8056584814419394</v>
      </c>
      <c r="AR85" s="74">
        <f t="shared" si="41"/>
        <v>1.8095278131010057</v>
      </c>
      <c r="AS85" s="74">
        <f t="shared" si="41"/>
        <v>1.8300968375989215</v>
      </c>
      <c r="AT85" s="74">
        <f t="shared" si="41"/>
        <v>1.7834686543324905</v>
      </c>
      <c r="AU85" s="74">
        <f t="shared" si="41"/>
        <v>1.7769335251953362</v>
      </c>
      <c r="AV85" s="111">
        <f t="shared" si="41"/>
        <v>2.1939611673003898</v>
      </c>
      <c r="AW85" s="42">
        <f t="shared" si="50"/>
        <v>0.23468950086875662</v>
      </c>
    </row>
    <row r="86" spans="1:49" ht="20.100000000000001" customHeight="1">
      <c r="A86" s="88" t="s">
        <v>149</v>
      </c>
      <c r="B86" s="90">
        <v>361.44</v>
      </c>
      <c r="C86" s="61">
        <v>1250.8399999999999</v>
      </c>
      <c r="D86" s="61">
        <v>726.2</v>
      </c>
      <c r="E86" s="61">
        <v>843.66</v>
      </c>
      <c r="F86" s="61">
        <v>1565.03</v>
      </c>
      <c r="G86" s="61">
        <v>2342.52</v>
      </c>
      <c r="H86" s="61">
        <v>4102.1499999999996</v>
      </c>
      <c r="I86" s="61">
        <v>4618.26</v>
      </c>
      <c r="J86" s="61">
        <v>3453.35</v>
      </c>
      <c r="K86" s="61">
        <v>5562.7</v>
      </c>
      <c r="L86" s="82">
        <v>5005.13</v>
      </c>
      <c r="M86" s="42">
        <f t="shared" si="39"/>
        <v>-0.10023369946249119</v>
      </c>
      <c r="O86" s="361">
        <f t="shared" si="42"/>
        <v>1.9541840511137225E-3</v>
      </c>
      <c r="P86" s="362">
        <f t="shared" si="43"/>
        <v>9.8589705765375762E-3</v>
      </c>
      <c r="Q86" s="362">
        <f t="shared" si="44"/>
        <v>1.8072059196901691E-2</v>
      </c>
      <c r="R86" s="363">
        <f t="shared" si="45"/>
        <v>1.2831233009472542E-2</v>
      </c>
      <c r="T86" s="97">
        <v>53.867000000000004</v>
      </c>
      <c r="U86" s="61">
        <v>291.85199999999998</v>
      </c>
      <c r="V86" s="61">
        <v>154.57400000000001</v>
      </c>
      <c r="W86" s="61">
        <v>141.21899999999999</v>
      </c>
      <c r="X86" s="61">
        <v>265.66399999999999</v>
      </c>
      <c r="Y86" s="61">
        <v>347.12700000000001</v>
      </c>
      <c r="Z86" s="61">
        <v>650.94100000000003</v>
      </c>
      <c r="AA86" s="61">
        <v>742.178</v>
      </c>
      <c r="AB86" s="61">
        <v>634.28599999999994</v>
      </c>
      <c r="AC86" s="61">
        <v>1060.664</v>
      </c>
      <c r="AD86" s="38">
        <v>867.19299999999998</v>
      </c>
      <c r="AE86" s="42">
        <f t="shared" si="40"/>
        <v>-0.18240554973111184</v>
      </c>
      <c r="AG86" s="361">
        <f t="shared" si="46"/>
        <v>1.3627858198931315E-3</v>
      </c>
      <c r="AH86" s="362">
        <f t="shared" si="47"/>
        <v>5.5294754667447772E-3</v>
      </c>
      <c r="AI86" s="362">
        <f t="shared" si="48"/>
        <v>1.3419243189977377E-2</v>
      </c>
      <c r="AJ86" s="363">
        <f t="shared" si="49"/>
        <v>8.9559467140002749E-3</v>
      </c>
      <c r="AL86" s="52">
        <f t="shared" si="41"/>
        <v>1.490344178840195</v>
      </c>
      <c r="AM86" s="74">
        <f t="shared" si="41"/>
        <v>2.3332480573054908</v>
      </c>
      <c r="AN86" s="74">
        <f t="shared" si="41"/>
        <v>2.128532084825117</v>
      </c>
      <c r="AO86" s="74">
        <f t="shared" si="41"/>
        <v>1.6738852144228717</v>
      </c>
      <c r="AP86" s="74">
        <f t="shared" si="41"/>
        <v>1.697501006370485</v>
      </c>
      <c r="AQ86" s="74">
        <f t="shared" si="41"/>
        <v>1.4818528763895291</v>
      </c>
      <c r="AR86" s="74">
        <f t="shared" si="41"/>
        <v>1.5868288580378584</v>
      </c>
      <c r="AS86" s="74">
        <f t="shared" si="41"/>
        <v>1.6070511404728185</v>
      </c>
      <c r="AT86" s="74">
        <f t="shared" si="41"/>
        <v>1.8367266567246296</v>
      </c>
      <c r="AU86" s="74">
        <f t="shared" si="41"/>
        <v>1.9067431283369587</v>
      </c>
      <c r="AV86" s="111">
        <f t="shared" si="41"/>
        <v>1.732608343839221</v>
      </c>
      <c r="AW86" s="42">
        <f t="shared" si="50"/>
        <v>-9.1325770057771857E-2</v>
      </c>
    </row>
    <row r="87" spans="1:49" ht="20.100000000000001" customHeight="1">
      <c r="A87" s="88" t="s">
        <v>167</v>
      </c>
      <c r="B87" s="90">
        <v>3296.52</v>
      </c>
      <c r="C87" s="61">
        <v>2169.6899999999996</v>
      </c>
      <c r="D87" s="61">
        <v>2468.44</v>
      </c>
      <c r="E87" s="61">
        <v>2499.7200000000003</v>
      </c>
      <c r="F87" s="61">
        <v>2973.54</v>
      </c>
      <c r="G87" s="61">
        <v>3187.1200000000003</v>
      </c>
      <c r="H87" s="61">
        <v>3408.7</v>
      </c>
      <c r="I87" s="61">
        <v>2799.4700000000003</v>
      </c>
      <c r="J87" s="61">
        <v>3023.81</v>
      </c>
      <c r="K87" s="61">
        <v>2788.84</v>
      </c>
      <c r="L87" s="82">
        <v>2799.14</v>
      </c>
      <c r="M87" s="42">
        <f t="shared" si="39"/>
        <v>3.6932918345977993E-3</v>
      </c>
      <c r="O87" s="361">
        <f t="shared" si="42"/>
        <v>1.7823170673354937E-2</v>
      </c>
      <c r="P87" s="362">
        <f t="shared" si="43"/>
        <v>1.3413640995122536E-2</v>
      </c>
      <c r="Q87" s="362">
        <f t="shared" si="44"/>
        <v>9.060363055833914E-3</v>
      </c>
      <c r="R87" s="363">
        <f t="shared" si="45"/>
        <v>7.1759210182622563E-3</v>
      </c>
      <c r="T87" s="97">
        <v>410.60500000000002</v>
      </c>
      <c r="U87" s="61">
        <v>374.976</v>
      </c>
      <c r="V87" s="61">
        <v>434.21800000000002</v>
      </c>
      <c r="W87" s="61">
        <v>473.18900000000002</v>
      </c>
      <c r="X87" s="61">
        <v>560.29700000000003</v>
      </c>
      <c r="Y87" s="61">
        <v>649.322</v>
      </c>
      <c r="Z87" s="61">
        <v>643.65099999999995</v>
      </c>
      <c r="AA87" s="61">
        <v>590.88800000000003</v>
      </c>
      <c r="AB87" s="61">
        <v>644.11099999999999</v>
      </c>
      <c r="AC87" s="61">
        <v>599.851</v>
      </c>
      <c r="AD87" s="38">
        <v>614.81500000000005</v>
      </c>
      <c r="AE87" s="42">
        <f t="shared" si="40"/>
        <v>2.494619497175141E-2</v>
      </c>
      <c r="AG87" s="361">
        <f t="shared" si="46"/>
        <v>1.0387930858915834E-2</v>
      </c>
      <c r="AH87" s="362">
        <f t="shared" si="47"/>
        <v>1.0343217522744277E-2</v>
      </c>
      <c r="AI87" s="362">
        <f t="shared" si="48"/>
        <v>7.5891577792318015E-3</v>
      </c>
      <c r="AJ87" s="363">
        <f t="shared" si="49"/>
        <v>6.3495097157934615E-3</v>
      </c>
      <c r="AL87" s="52">
        <f t="shared" si="41"/>
        <v>1.2455710870857752</v>
      </c>
      <c r="AM87" s="74">
        <f t="shared" si="41"/>
        <v>1.7282468924132022</v>
      </c>
      <c r="AN87" s="74">
        <f t="shared" si="41"/>
        <v>1.7590786083518337</v>
      </c>
      <c r="AO87" s="74">
        <f t="shared" si="41"/>
        <v>1.8929680124173907</v>
      </c>
      <c r="AP87" s="74">
        <f t="shared" si="41"/>
        <v>1.8842759808174769</v>
      </c>
      <c r="AQ87" s="74">
        <f t="shared" si="41"/>
        <v>2.0373315093250328</v>
      </c>
      <c r="AR87" s="74">
        <f t="shared" si="41"/>
        <v>1.8882594537506967</v>
      </c>
      <c r="AS87" s="74">
        <f t="shared" si="41"/>
        <v>2.1107138136861621</v>
      </c>
      <c r="AT87" s="74">
        <f t="shared" si="41"/>
        <v>2.1301305306881053</v>
      </c>
      <c r="AU87" s="74">
        <f t="shared" si="41"/>
        <v>2.1508978643450321</v>
      </c>
      <c r="AV87" s="111">
        <f t="shared" si="41"/>
        <v>2.1964424787613339</v>
      </c>
      <c r="AW87" s="42">
        <f t="shared" si="50"/>
        <v>2.1174698794993976E-2</v>
      </c>
    </row>
    <row r="88" spans="1:49" ht="20.100000000000001" customHeight="1">
      <c r="A88" s="88" t="s">
        <v>170</v>
      </c>
      <c r="B88" s="90">
        <v>65.25</v>
      </c>
      <c r="C88" s="61">
        <v>28.71</v>
      </c>
      <c r="D88" s="61">
        <v>74.7</v>
      </c>
      <c r="E88" s="61">
        <v>363.02</v>
      </c>
      <c r="F88" s="61">
        <v>274.32</v>
      </c>
      <c r="G88" s="61">
        <v>109.49</v>
      </c>
      <c r="H88" s="61">
        <v>368.1</v>
      </c>
      <c r="I88" s="61">
        <v>400.89</v>
      </c>
      <c r="J88" s="61">
        <v>687.18</v>
      </c>
      <c r="K88" s="61">
        <v>1183.07</v>
      </c>
      <c r="L88" s="82">
        <v>1825.92</v>
      </c>
      <c r="M88" s="42">
        <f t="shared" si="39"/>
        <v>0.54337444107280231</v>
      </c>
      <c r="O88" s="361">
        <f t="shared" si="42"/>
        <v>3.5278472038283089E-4</v>
      </c>
      <c r="P88" s="362">
        <f t="shared" si="43"/>
        <v>4.608108739413534E-4</v>
      </c>
      <c r="Q88" s="362">
        <f t="shared" si="44"/>
        <v>3.8435491890769736E-3</v>
      </c>
      <c r="R88" s="363">
        <f t="shared" si="45"/>
        <v>4.6809583320825045E-3</v>
      </c>
      <c r="T88" s="97">
        <v>9.0969999999999995</v>
      </c>
      <c r="U88" s="61">
        <v>5.5819999999999999</v>
      </c>
      <c r="V88" s="61">
        <v>11.452999999999999</v>
      </c>
      <c r="W88" s="61">
        <v>57.018999999999998</v>
      </c>
      <c r="X88" s="61">
        <v>42.606999999999999</v>
      </c>
      <c r="Y88" s="61">
        <v>18.716000000000001</v>
      </c>
      <c r="Z88" s="61">
        <v>62.168999999999997</v>
      </c>
      <c r="AA88" s="61">
        <v>82.355999999999995</v>
      </c>
      <c r="AB88" s="61">
        <v>165.95099999999999</v>
      </c>
      <c r="AC88" s="61">
        <v>270.44</v>
      </c>
      <c r="AD88" s="38">
        <v>458.75099999999998</v>
      </c>
      <c r="AE88" s="42">
        <f t="shared" si="40"/>
        <v>0.6963134151752699</v>
      </c>
      <c r="AG88" s="361">
        <f t="shared" si="46"/>
        <v>2.3014577762949144E-4</v>
      </c>
      <c r="AH88" s="362">
        <f t="shared" si="47"/>
        <v>2.9813198868309078E-4</v>
      </c>
      <c r="AI88" s="362">
        <f t="shared" si="48"/>
        <v>3.42153606448176E-3</v>
      </c>
      <c r="AJ88" s="363">
        <f t="shared" si="49"/>
        <v>4.7377567750135664E-3</v>
      </c>
      <c r="AL88" s="52">
        <f t="shared" si="41"/>
        <v>1.3941762452107278</v>
      </c>
      <c r="AM88" s="74">
        <f t="shared" si="41"/>
        <v>1.9442702890978754</v>
      </c>
      <c r="AN88" s="74">
        <f t="shared" si="41"/>
        <v>1.5331994645247657</v>
      </c>
      <c r="AO88" s="74">
        <f t="shared" si="41"/>
        <v>1.5706848107542284</v>
      </c>
      <c r="AP88" s="74">
        <f t="shared" si="41"/>
        <v>1.5531860600758238</v>
      </c>
      <c r="AQ88" s="74">
        <f t="shared" si="41"/>
        <v>1.7093798520412826</v>
      </c>
      <c r="AR88" s="74">
        <f t="shared" si="41"/>
        <v>1.6889160554197227</v>
      </c>
      <c r="AS88" s="74">
        <f t="shared" si="41"/>
        <v>2.0543291177130882</v>
      </c>
      <c r="AT88" s="74">
        <f t="shared" si="41"/>
        <v>2.4149567798830001</v>
      </c>
      <c r="AU88" s="74">
        <f t="shared" si="41"/>
        <v>2.2859171477596423</v>
      </c>
      <c r="AV88" s="111">
        <f t="shared" si="41"/>
        <v>2.512437565720294</v>
      </c>
      <c r="AW88" s="42">
        <f t="shared" si="50"/>
        <v>9.9093888062678673E-2</v>
      </c>
    </row>
    <row r="89" spans="1:49" ht="20.100000000000001" customHeight="1">
      <c r="A89" s="88" t="s">
        <v>171</v>
      </c>
      <c r="B89" s="90">
        <v>3867.28</v>
      </c>
      <c r="C89" s="61">
        <v>2839.73</v>
      </c>
      <c r="D89" s="61">
        <v>2702.69</v>
      </c>
      <c r="E89" s="61">
        <v>3527.38</v>
      </c>
      <c r="F89" s="61">
        <v>3892.11</v>
      </c>
      <c r="G89" s="61">
        <v>3331.6299999999997</v>
      </c>
      <c r="H89" s="61">
        <v>2595.88</v>
      </c>
      <c r="I89" s="61">
        <v>2451.5700000000002</v>
      </c>
      <c r="J89" s="61">
        <v>2246.83</v>
      </c>
      <c r="K89" s="61">
        <v>2779.28</v>
      </c>
      <c r="L89" s="82">
        <v>2521.4700000000003</v>
      </c>
      <c r="M89" s="42">
        <f t="shared" si="39"/>
        <v>-9.2761434616159558E-2</v>
      </c>
      <c r="O89" s="361">
        <f t="shared" si="42"/>
        <v>2.0909077294132019E-2</v>
      </c>
      <c r="P89" s="362">
        <f t="shared" si="43"/>
        <v>1.402184064251741E-2</v>
      </c>
      <c r="Q89" s="362">
        <f t="shared" si="44"/>
        <v>9.0293045975452443E-3</v>
      </c>
      <c r="R89" s="363">
        <f t="shared" si="45"/>
        <v>6.4640816714840038E-3</v>
      </c>
      <c r="T89" s="97">
        <v>650.06000000000006</v>
      </c>
      <c r="U89" s="61">
        <v>547.98199999999997</v>
      </c>
      <c r="V89" s="61">
        <v>567.84899999999993</v>
      </c>
      <c r="W89" s="61">
        <v>469.09699999999998</v>
      </c>
      <c r="X89" s="61">
        <v>556.92399999999998</v>
      </c>
      <c r="Y89" s="61">
        <v>544.20299999999997</v>
      </c>
      <c r="Z89" s="61">
        <v>428.94499999999999</v>
      </c>
      <c r="AA89" s="61">
        <v>419.24400000000003</v>
      </c>
      <c r="AB89" s="61">
        <v>446.38800000000003</v>
      </c>
      <c r="AC89" s="61">
        <v>549.005</v>
      </c>
      <c r="AD89" s="38">
        <v>435.26400000000001</v>
      </c>
      <c r="AE89" s="42">
        <f t="shared" si="40"/>
        <v>-0.20717661952076938</v>
      </c>
      <c r="AG89" s="361">
        <f t="shared" si="46"/>
        <v>1.6445923294033993E-2</v>
      </c>
      <c r="AH89" s="362">
        <f t="shared" si="47"/>
        <v>8.6687498737606349E-3</v>
      </c>
      <c r="AI89" s="362">
        <f t="shared" si="48"/>
        <v>6.9458675014081083E-3</v>
      </c>
      <c r="AJ89" s="363">
        <f t="shared" si="49"/>
        <v>4.4951944844142146E-3</v>
      </c>
      <c r="AL89" s="52">
        <f t="shared" si="41"/>
        <v>1.6809230260027721</v>
      </c>
      <c r="AM89" s="74">
        <f t="shared" si="41"/>
        <v>1.9296975416676938</v>
      </c>
      <c r="AN89" s="74">
        <f t="shared" si="41"/>
        <v>2.1010511749405221</v>
      </c>
      <c r="AO89" s="74">
        <f t="shared" si="41"/>
        <v>1.3298737306442741</v>
      </c>
      <c r="AP89" s="74">
        <f t="shared" si="41"/>
        <v>1.4309050874718341</v>
      </c>
      <c r="AQ89" s="74">
        <f t="shared" si="41"/>
        <v>1.6334436897254498</v>
      </c>
      <c r="AR89" s="74">
        <f t="shared" si="41"/>
        <v>1.6524068909194569</v>
      </c>
      <c r="AS89" s="74">
        <f t="shared" si="41"/>
        <v>1.7101041373487194</v>
      </c>
      <c r="AT89" s="74">
        <f t="shared" si="41"/>
        <v>1.9867457707080645</v>
      </c>
      <c r="AU89" s="74">
        <f t="shared" si="41"/>
        <v>1.9753497308655477</v>
      </c>
      <c r="AV89" s="111">
        <f t="shared" si="41"/>
        <v>1.7262311270806312</v>
      </c>
      <c r="AW89" s="42">
        <f t="shared" si="50"/>
        <v>-0.12611366984405292</v>
      </c>
    </row>
    <row r="90" spans="1:49" ht="20.100000000000001" customHeight="1">
      <c r="A90" s="88" t="s">
        <v>169</v>
      </c>
      <c r="B90" s="90">
        <v>164.5</v>
      </c>
      <c r="C90" s="61">
        <v>177.18</v>
      </c>
      <c r="D90" s="61">
        <v>146.32</v>
      </c>
      <c r="E90" s="61">
        <v>227.49</v>
      </c>
      <c r="F90" s="61">
        <v>232.95</v>
      </c>
      <c r="G90" s="61">
        <v>254.82</v>
      </c>
      <c r="H90" s="61">
        <v>293.73</v>
      </c>
      <c r="I90" s="61">
        <v>342.5</v>
      </c>
      <c r="J90" s="61">
        <v>413.01</v>
      </c>
      <c r="K90" s="61">
        <v>530.58000000000004</v>
      </c>
      <c r="L90" s="82">
        <v>161.74</v>
      </c>
      <c r="M90" s="42">
        <f t="shared" si="39"/>
        <v>-0.69516378302989179</v>
      </c>
      <c r="O90" s="361">
        <f t="shared" si="42"/>
        <v>8.8939596173142797E-4</v>
      </c>
      <c r="P90" s="362">
        <f t="shared" si="43"/>
        <v>1.0724616576649527E-3</v>
      </c>
      <c r="Q90" s="362">
        <f t="shared" si="44"/>
        <v>1.7237444350211408E-3</v>
      </c>
      <c r="R90" s="363">
        <f t="shared" si="45"/>
        <v>4.1463930546301275E-4</v>
      </c>
      <c r="T90" s="97">
        <v>331.608</v>
      </c>
      <c r="U90" s="61">
        <v>347.52600000000001</v>
      </c>
      <c r="V90" s="61">
        <v>245.67400000000001</v>
      </c>
      <c r="W90" s="61">
        <v>360.45299999999997</v>
      </c>
      <c r="X90" s="61">
        <v>382.76100000000002</v>
      </c>
      <c r="Y90" s="61">
        <v>419.00200000000001</v>
      </c>
      <c r="Z90" s="61">
        <v>475.72</v>
      </c>
      <c r="AA90" s="61">
        <v>602.73699999999997</v>
      </c>
      <c r="AB90" s="61">
        <v>730.27200000000005</v>
      </c>
      <c r="AC90" s="61">
        <v>1020.9349999999999</v>
      </c>
      <c r="AD90" s="38">
        <v>309.66199999999998</v>
      </c>
      <c r="AE90" s="42">
        <f t="shared" si="40"/>
        <v>-0.69668784006817275</v>
      </c>
      <c r="AG90" s="361">
        <f t="shared" si="46"/>
        <v>8.3893790291481151E-3</v>
      </c>
      <c r="AH90" s="362">
        <f t="shared" si="47"/>
        <v>6.6743908699611245E-3</v>
      </c>
      <c r="AI90" s="362">
        <f t="shared" si="48"/>
        <v>1.2916602285134172E-2</v>
      </c>
      <c r="AJ90" s="363">
        <f t="shared" si="49"/>
        <v>3.1980382352610696E-3</v>
      </c>
      <c r="AL90" s="52">
        <f t="shared" si="41"/>
        <v>20.158541033434648</v>
      </c>
      <c r="AM90" s="74">
        <f t="shared" si="41"/>
        <v>19.614290551981036</v>
      </c>
      <c r="AN90" s="74">
        <f t="shared" si="41"/>
        <v>16.79018589393111</v>
      </c>
      <c r="AO90" s="74">
        <f t="shared" si="41"/>
        <v>15.844784386126861</v>
      </c>
      <c r="AP90" s="74">
        <f t="shared" si="41"/>
        <v>16.431036703155186</v>
      </c>
      <c r="AQ90" s="74">
        <f t="shared" si="41"/>
        <v>16.443057844753159</v>
      </c>
      <c r="AR90" s="74">
        <f t="shared" si="41"/>
        <v>16.195826098798214</v>
      </c>
      <c r="AS90" s="74">
        <f t="shared" si="41"/>
        <v>17.598160583941606</v>
      </c>
      <c r="AT90" s="74">
        <f t="shared" si="41"/>
        <v>17.681702622212537</v>
      </c>
      <c r="AU90" s="74">
        <f t="shared" si="41"/>
        <v>19.241867390402952</v>
      </c>
      <c r="AV90" s="111">
        <f t="shared" si="41"/>
        <v>19.145665883516752</v>
      </c>
      <c r="AW90" s="42">
        <f t="shared" si="50"/>
        <v>-4.9995930714178387E-3</v>
      </c>
    </row>
    <row r="91" spans="1:49" ht="20.100000000000001" customHeight="1">
      <c r="A91" s="88" t="s">
        <v>185</v>
      </c>
      <c r="B91" s="90">
        <v>45.84</v>
      </c>
      <c r="C91" s="61">
        <v>13.28</v>
      </c>
      <c r="D91" s="61">
        <v>31.78</v>
      </c>
      <c r="E91" s="61">
        <v>0.81</v>
      </c>
      <c r="F91" s="61">
        <v>331.99</v>
      </c>
      <c r="G91" s="61">
        <v>344.64</v>
      </c>
      <c r="H91" s="61">
        <v>290.31</v>
      </c>
      <c r="I91" s="61">
        <v>77.64</v>
      </c>
      <c r="J91" s="61">
        <v>90.2</v>
      </c>
      <c r="K91" s="61">
        <v>261.83</v>
      </c>
      <c r="L91" s="82">
        <v>1014.64</v>
      </c>
      <c r="M91" s="42">
        <f t="shared" si="39"/>
        <v>2.875186189512279</v>
      </c>
      <c r="O91" s="361">
        <f t="shared" si="42"/>
        <v>2.4784140356090372E-4</v>
      </c>
      <c r="P91" s="362">
        <f t="shared" si="43"/>
        <v>1.4504873467453469E-3</v>
      </c>
      <c r="Q91" s="362">
        <f t="shared" si="44"/>
        <v>8.5063139474082176E-4</v>
      </c>
      <c r="R91" s="363">
        <f t="shared" si="45"/>
        <v>2.6011476746320714E-3</v>
      </c>
      <c r="T91" s="97">
        <v>12.577</v>
      </c>
      <c r="U91" s="61">
        <v>3.911</v>
      </c>
      <c r="V91" s="61">
        <v>16.564</v>
      </c>
      <c r="W91" s="61">
        <v>0.84599999999999997</v>
      </c>
      <c r="X91" s="61">
        <v>45.662999999999997</v>
      </c>
      <c r="Y91" s="61">
        <v>59.712999999999994</v>
      </c>
      <c r="Z91" s="61">
        <v>65.353000000000009</v>
      </c>
      <c r="AA91" s="61">
        <v>23.794</v>
      </c>
      <c r="AB91" s="61">
        <v>22.387999999999998</v>
      </c>
      <c r="AC91" s="61">
        <v>74.260000000000005</v>
      </c>
      <c r="AD91" s="38">
        <v>289.74600000000004</v>
      </c>
      <c r="AE91" s="42">
        <f t="shared" si="40"/>
        <v>2.9017775383786701</v>
      </c>
      <c r="AG91" s="361">
        <f t="shared" si="46"/>
        <v>3.1818659395911993E-4</v>
      </c>
      <c r="AH91" s="362">
        <f t="shared" si="47"/>
        <v>9.5118377004880302E-4</v>
      </c>
      <c r="AI91" s="362">
        <f t="shared" si="48"/>
        <v>9.3951807479816416E-4</v>
      </c>
      <c r="AJ91" s="363">
        <f t="shared" si="49"/>
        <v>2.9923554924852066E-3</v>
      </c>
      <c r="AL91" s="52">
        <f t="shared" si="41"/>
        <v>2.7436736474694587</v>
      </c>
      <c r="AM91" s="74">
        <f t="shared" si="41"/>
        <v>2.945030120481928</v>
      </c>
      <c r="AN91" s="74">
        <f t="shared" si="41"/>
        <v>5.2120830711139075</v>
      </c>
      <c r="AO91" s="74">
        <f t="shared" si="41"/>
        <v>10.444444444444443</v>
      </c>
      <c r="AP91" s="74">
        <f t="shared" si="41"/>
        <v>1.3754329949697277</v>
      </c>
      <c r="AQ91" s="74">
        <f t="shared" si="41"/>
        <v>1.7326195450324975</v>
      </c>
      <c r="AR91" s="74">
        <f t="shared" si="41"/>
        <v>2.2511453274086324</v>
      </c>
      <c r="AS91" s="74">
        <f t="shared" si="41"/>
        <v>3.0646573930963421</v>
      </c>
      <c r="AT91" s="74">
        <f t="shared" si="41"/>
        <v>2.4820399113082035</v>
      </c>
      <c r="AU91" s="74">
        <f t="shared" si="41"/>
        <v>2.8361914219149837</v>
      </c>
      <c r="AV91" s="111">
        <f t="shared" si="41"/>
        <v>2.8556532366159431</v>
      </c>
      <c r="AW91" s="42">
        <f t="shared" si="50"/>
        <v>6.8619538690441358E-3</v>
      </c>
    </row>
    <row r="92" spans="1:49" ht="20.100000000000001" customHeight="1">
      <c r="A92" s="88" t="s">
        <v>195</v>
      </c>
      <c r="B92" s="90"/>
      <c r="C92" s="61">
        <v>2.25</v>
      </c>
      <c r="D92" s="61">
        <v>15.09</v>
      </c>
      <c r="E92" s="61">
        <v>16.559999999999999</v>
      </c>
      <c r="F92" s="61">
        <v>34.590000000000003</v>
      </c>
      <c r="G92" s="61">
        <v>19.45</v>
      </c>
      <c r="H92" s="61">
        <v>50.42</v>
      </c>
      <c r="I92" s="61">
        <v>123.36</v>
      </c>
      <c r="J92" s="61">
        <v>227.76</v>
      </c>
      <c r="K92" s="61">
        <v>357.63</v>
      </c>
      <c r="L92" s="82">
        <v>1005.24</v>
      </c>
      <c r="M92" s="42">
        <f t="shared" si="39"/>
        <v>1.8108380169448872</v>
      </c>
      <c r="O92" s="361">
        <f t="shared" si="42"/>
        <v>0</v>
      </c>
      <c r="P92" s="362">
        <f t="shared" si="43"/>
        <v>8.1859270236179778E-5</v>
      </c>
      <c r="Q92" s="362">
        <f t="shared" si="44"/>
        <v>1.1618657361691178E-3</v>
      </c>
      <c r="R92" s="363">
        <f t="shared" si="45"/>
        <v>2.5770496811156111E-3</v>
      </c>
      <c r="T92" s="97"/>
      <c r="U92" s="61">
        <v>1.5680000000000001</v>
      </c>
      <c r="V92" s="61">
        <v>4.343</v>
      </c>
      <c r="W92" s="61">
        <v>4.34</v>
      </c>
      <c r="X92" s="61">
        <v>13.597</v>
      </c>
      <c r="Y92" s="61">
        <v>8.9629999999999992</v>
      </c>
      <c r="Z92" s="61">
        <v>13.919</v>
      </c>
      <c r="AA92" s="61">
        <v>55</v>
      </c>
      <c r="AB92" s="61">
        <v>95.986999999999995</v>
      </c>
      <c r="AC92" s="61">
        <v>84.388999999999996</v>
      </c>
      <c r="AD92" s="38">
        <v>230.721</v>
      </c>
      <c r="AE92" s="42">
        <f t="shared" si="40"/>
        <v>1.7340174667314461</v>
      </c>
      <c r="AG92" s="361">
        <f t="shared" si="46"/>
        <v>0</v>
      </c>
      <c r="AH92" s="362">
        <f t="shared" si="47"/>
        <v>1.4277393751691294E-4</v>
      </c>
      <c r="AI92" s="362">
        <f t="shared" si="48"/>
        <v>1.0676675304893922E-3</v>
      </c>
      <c r="AJ92" s="363">
        <f t="shared" si="49"/>
        <v>2.3827740558340039E-3</v>
      </c>
      <c r="AL92" s="52"/>
      <c r="AM92" s="74">
        <f t="shared" si="41"/>
        <v>6.9688888888888894</v>
      </c>
      <c r="AN92" s="74">
        <f t="shared" si="41"/>
        <v>2.8780649436713057</v>
      </c>
      <c r="AO92" s="74">
        <f t="shared" si="41"/>
        <v>2.6207729468599035</v>
      </c>
      <c r="AP92" s="74">
        <f t="shared" si="41"/>
        <v>3.9309048858051456</v>
      </c>
      <c r="AQ92" s="74">
        <f t="shared" si="41"/>
        <v>4.6082262210796916</v>
      </c>
      <c r="AR92" s="74">
        <f t="shared" si="41"/>
        <v>2.7606108687028956</v>
      </c>
      <c r="AS92" s="74">
        <f t="shared" si="41"/>
        <v>4.4584954604409859</v>
      </c>
      <c r="AT92" s="74">
        <f t="shared" si="41"/>
        <v>4.2143923428170007</v>
      </c>
      <c r="AU92" s="74">
        <f t="shared" si="41"/>
        <v>2.3596734054749322</v>
      </c>
      <c r="AV92" s="111">
        <f t="shared" si="41"/>
        <v>2.2951832398233258</v>
      </c>
      <c r="AW92" s="42">
        <f t="shared" si="50"/>
        <v>-2.7330123525559E-2</v>
      </c>
    </row>
    <row r="93" spans="1:49" ht="20.100000000000001" customHeight="1">
      <c r="A93" s="88" t="s">
        <v>177</v>
      </c>
      <c r="B93" s="90"/>
      <c r="C93" s="61">
        <v>22.54</v>
      </c>
      <c r="D93" s="61"/>
      <c r="E93" s="61"/>
      <c r="F93" s="61"/>
      <c r="G93" s="61"/>
      <c r="H93" s="61"/>
      <c r="I93" s="61"/>
      <c r="J93" s="61"/>
      <c r="K93" s="61">
        <v>111.83</v>
      </c>
      <c r="L93" s="82">
        <v>1162.9100000000001</v>
      </c>
      <c r="M93" s="42">
        <f t="shared" si="39"/>
        <v>9.3989090583922046</v>
      </c>
      <c r="O93" s="361">
        <f t="shared" si="42"/>
        <v>0</v>
      </c>
      <c r="P93" s="362">
        <f t="shared" si="43"/>
        <v>0</v>
      </c>
      <c r="Q93" s="362">
        <f t="shared" si="44"/>
        <v>3.633124885378532E-4</v>
      </c>
      <c r="R93" s="363">
        <f t="shared" si="45"/>
        <v>2.981255068109263E-3</v>
      </c>
      <c r="T93" s="97"/>
      <c r="U93" s="61">
        <v>6.032</v>
      </c>
      <c r="V93" s="61"/>
      <c r="W93" s="61"/>
      <c r="X93" s="61"/>
      <c r="Y93" s="61"/>
      <c r="Z93" s="61"/>
      <c r="AA93" s="61"/>
      <c r="AB93" s="61"/>
      <c r="AC93" s="61">
        <v>27.896999999999998</v>
      </c>
      <c r="AD93" s="38">
        <v>224.845</v>
      </c>
      <c r="AE93" s="42">
        <f t="shared" si="40"/>
        <v>7.0598272215650431</v>
      </c>
      <c r="AG93" s="361">
        <f t="shared" si="46"/>
        <v>0</v>
      </c>
      <c r="AH93" s="362">
        <f t="shared" si="47"/>
        <v>0</v>
      </c>
      <c r="AI93" s="362">
        <f t="shared" si="48"/>
        <v>3.5294553908758931E-4</v>
      </c>
      <c r="AJ93" s="363">
        <f t="shared" si="49"/>
        <v>2.3220895912552243E-3</v>
      </c>
      <c r="AL93" s="52"/>
      <c r="AM93" s="74">
        <f t="shared" si="41"/>
        <v>2.6761313220940552</v>
      </c>
      <c r="AN93" s="74"/>
      <c r="AO93" s="74"/>
      <c r="AP93" s="74"/>
      <c r="AQ93" s="74"/>
      <c r="AR93" s="74"/>
      <c r="AS93" s="74"/>
      <c r="AT93" s="74"/>
      <c r="AU93" s="74">
        <f t="shared" si="41"/>
        <v>2.4945900026826431</v>
      </c>
      <c r="AV93" s="111">
        <f t="shared" si="41"/>
        <v>1.9334686261189602</v>
      </c>
      <c r="AW93" s="42">
        <f t="shared" si="50"/>
        <v>-0.2249353103958012</v>
      </c>
    </row>
    <row r="94" spans="1:49" ht="20.100000000000001" customHeight="1">
      <c r="A94" s="88" t="s">
        <v>153</v>
      </c>
      <c r="B94" s="90">
        <v>19271.87</v>
      </c>
      <c r="C94" s="61">
        <v>4854.03</v>
      </c>
      <c r="D94" s="61">
        <v>1310.1199999999999</v>
      </c>
      <c r="E94" s="61">
        <v>1131.32</v>
      </c>
      <c r="F94" s="61">
        <v>668.6</v>
      </c>
      <c r="G94" s="61">
        <v>1049.5</v>
      </c>
      <c r="H94" s="61">
        <v>1420.8899999999999</v>
      </c>
      <c r="I94" s="61">
        <v>1154.95</v>
      </c>
      <c r="J94" s="61">
        <v>1621.13</v>
      </c>
      <c r="K94" s="61">
        <v>2659.5899999999997</v>
      </c>
      <c r="L94" s="82">
        <v>1146.99</v>
      </c>
      <c r="M94" s="42">
        <f t="shared" si="39"/>
        <v>-0.56873427859181303</v>
      </c>
      <c r="O94" s="361">
        <f t="shared" si="42"/>
        <v>0.10419649454719182</v>
      </c>
      <c r="P94" s="362">
        <f t="shared" si="43"/>
        <v>4.417033630481783E-3</v>
      </c>
      <c r="Q94" s="362">
        <f t="shared" si="44"/>
        <v>8.6404565983223547E-3</v>
      </c>
      <c r="R94" s="363">
        <f t="shared" si="45"/>
        <v>2.9404422961111722E-3</v>
      </c>
      <c r="T94" s="97">
        <v>652.20000000000005</v>
      </c>
      <c r="U94" s="61">
        <v>284.24099999999999</v>
      </c>
      <c r="V94" s="61">
        <v>131.107</v>
      </c>
      <c r="W94" s="61">
        <v>146.989</v>
      </c>
      <c r="X94" s="61">
        <v>133.661</v>
      </c>
      <c r="Y94" s="61">
        <v>218.57399999999998</v>
      </c>
      <c r="Z94" s="61">
        <v>278.39400000000001</v>
      </c>
      <c r="AA94" s="61">
        <v>241.84800000000001</v>
      </c>
      <c r="AB94" s="61">
        <v>319.50299999999999</v>
      </c>
      <c r="AC94" s="61">
        <v>512.62400000000002</v>
      </c>
      <c r="AD94" s="38">
        <v>184.98500000000001</v>
      </c>
      <c r="AE94" s="42">
        <f t="shared" si="40"/>
        <v>-0.63914096881925153</v>
      </c>
      <c r="AG94" s="361">
        <f t="shared" si="46"/>
        <v>1.6500063336259682E-2</v>
      </c>
      <c r="AH94" s="362">
        <f t="shared" si="47"/>
        <v>3.4817215908537016E-3</v>
      </c>
      <c r="AI94" s="362">
        <f t="shared" si="48"/>
        <v>6.485584615881149E-3</v>
      </c>
      <c r="AJ94" s="363">
        <f t="shared" si="49"/>
        <v>1.9104349353481185E-3</v>
      </c>
      <c r="AL94" s="52">
        <f t="shared" si="41"/>
        <v>0.33842071371382232</v>
      </c>
      <c r="AM94" s="74">
        <f t="shared" si="41"/>
        <v>0.58557734501022862</v>
      </c>
      <c r="AN94" s="74">
        <f t="shared" si="41"/>
        <v>1.000725124416084</v>
      </c>
      <c r="AO94" s="74">
        <f t="shared" si="41"/>
        <v>1.299269879432875</v>
      </c>
      <c r="AP94" s="74">
        <f t="shared" si="41"/>
        <v>1.9991175590786716</v>
      </c>
      <c r="AQ94" s="74">
        <f t="shared" si="41"/>
        <v>2.0826488804192471</v>
      </c>
      <c r="AR94" s="74">
        <f t="shared" si="41"/>
        <v>1.9592931191014085</v>
      </c>
      <c r="AS94" s="74">
        <f t="shared" si="41"/>
        <v>2.0940127278237153</v>
      </c>
      <c r="AT94" s="74">
        <f t="shared" si="41"/>
        <v>1.9708660008759322</v>
      </c>
      <c r="AU94" s="74">
        <f t="shared" si="41"/>
        <v>1.9274549836628956</v>
      </c>
      <c r="AV94" s="111">
        <f t="shared" si="41"/>
        <v>1.6127865107803905</v>
      </c>
      <c r="AW94" s="42">
        <f t="shared" si="50"/>
        <v>-0.16325593881550252</v>
      </c>
    </row>
    <row r="95" spans="1:49" ht="20.100000000000001" customHeight="1">
      <c r="A95" s="88" t="s">
        <v>197</v>
      </c>
      <c r="B95" s="90"/>
      <c r="C95" s="61">
        <v>238.63</v>
      </c>
      <c r="D95" s="61"/>
      <c r="E95" s="61"/>
      <c r="F95" s="61">
        <v>451.68</v>
      </c>
      <c r="G95" s="61">
        <v>848.01</v>
      </c>
      <c r="H95" s="61">
        <v>1392.69</v>
      </c>
      <c r="I95" s="61">
        <v>575.54</v>
      </c>
      <c r="J95" s="61">
        <v>535.82000000000005</v>
      </c>
      <c r="K95" s="61">
        <v>913.1</v>
      </c>
      <c r="L95" s="82">
        <v>1074.32</v>
      </c>
      <c r="M95" s="42">
        <f t="shared" si="39"/>
        <v>0.17656335560179598</v>
      </c>
      <c r="O95" s="361">
        <f t="shared" si="42"/>
        <v>0</v>
      </c>
      <c r="P95" s="362">
        <f t="shared" si="43"/>
        <v>3.5690220952690394E-3</v>
      </c>
      <c r="Q95" s="362">
        <f t="shared" si="44"/>
        <v>2.9664726216928712E-3</v>
      </c>
      <c r="R95" s="363">
        <f t="shared" si="45"/>
        <v>2.7541442972982798E-3</v>
      </c>
      <c r="T95" s="97"/>
      <c r="U95" s="61">
        <v>7.3979999999999997</v>
      </c>
      <c r="V95" s="61"/>
      <c r="W95" s="61"/>
      <c r="X95" s="61">
        <v>53.465000000000003</v>
      </c>
      <c r="Y95" s="61">
        <v>102.363</v>
      </c>
      <c r="Z95" s="61">
        <v>164.44200000000001</v>
      </c>
      <c r="AA95" s="61">
        <v>77.593999999999994</v>
      </c>
      <c r="AB95" s="61">
        <v>69.897999999999996</v>
      </c>
      <c r="AC95" s="61">
        <v>134.51300000000001</v>
      </c>
      <c r="AD95" s="38">
        <v>182.98699999999999</v>
      </c>
      <c r="AE95" s="42">
        <f t="shared" si="40"/>
        <v>0.36036665601094309</v>
      </c>
      <c r="AG95" s="361">
        <f t="shared" si="46"/>
        <v>0</v>
      </c>
      <c r="AH95" s="362">
        <f t="shared" si="47"/>
        <v>1.6305666145312685E-3</v>
      </c>
      <c r="AI95" s="362">
        <f t="shared" si="48"/>
        <v>1.7018232533709326E-3</v>
      </c>
      <c r="AJ95" s="363">
        <f t="shared" si="49"/>
        <v>1.8898005649893026E-3</v>
      </c>
      <c r="AL95" s="52"/>
      <c r="AM95" s="74">
        <f t="shared" si="41"/>
        <v>0.31001969576331562</v>
      </c>
      <c r="AN95" s="74"/>
      <c r="AO95" s="74"/>
      <c r="AP95" s="74">
        <f t="shared" ref="AN95:AV100" si="51">(X95/F95)*10</f>
        <v>1.1836919943322708</v>
      </c>
      <c r="AQ95" s="74">
        <f t="shared" si="51"/>
        <v>1.2070966144267168</v>
      </c>
      <c r="AR95" s="74">
        <f t="shared" si="51"/>
        <v>1.1807509208797364</v>
      </c>
      <c r="AS95" s="74">
        <f t="shared" si="51"/>
        <v>1.3481947388539459</v>
      </c>
      <c r="AT95" s="74">
        <f t="shared" si="51"/>
        <v>1.3045052442984584</v>
      </c>
      <c r="AU95" s="74">
        <f t="shared" si="51"/>
        <v>1.4731464242689738</v>
      </c>
      <c r="AV95" s="111">
        <f t="shared" si="51"/>
        <v>1.703282076103954</v>
      </c>
      <c r="AW95" s="42">
        <f t="shared" si="50"/>
        <v>0.15622048700907751</v>
      </c>
    </row>
    <row r="96" spans="1:49" ht="20.100000000000001" customHeight="1">
      <c r="A96" s="88" t="s">
        <v>178</v>
      </c>
      <c r="B96" s="90">
        <v>1464.71</v>
      </c>
      <c r="C96" s="61">
        <v>842.29</v>
      </c>
      <c r="D96" s="61">
        <v>939.49</v>
      </c>
      <c r="E96" s="61">
        <v>1831.6999999999998</v>
      </c>
      <c r="F96" s="61">
        <v>1543.24</v>
      </c>
      <c r="G96" s="61">
        <v>2266.4300000000003</v>
      </c>
      <c r="H96" s="61">
        <v>1046.8599999999999</v>
      </c>
      <c r="I96" s="61">
        <v>1212.57</v>
      </c>
      <c r="J96" s="61">
        <v>628.32999999999993</v>
      </c>
      <c r="K96" s="61">
        <v>712.76</v>
      </c>
      <c r="L96" s="82">
        <v>231.97</v>
      </c>
      <c r="M96" s="42">
        <f t="shared" si="39"/>
        <v>-0.67454683203322297</v>
      </c>
      <c r="O96" s="361">
        <f t="shared" si="42"/>
        <v>7.9191924565813979E-3</v>
      </c>
      <c r="P96" s="362">
        <f t="shared" si="43"/>
        <v>9.5387303774490985E-3</v>
      </c>
      <c r="Q96" s="362">
        <f t="shared" si="44"/>
        <v>2.3156094905681861E-3</v>
      </c>
      <c r="R96" s="363">
        <f t="shared" si="45"/>
        <v>5.9468208042695104E-4</v>
      </c>
      <c r="T96" s="97">
        <v>387.40899999999999</v>
      </c>
      <c r="U96" s="61">
        <v>407.98500000000001</v>
      </c>
      <c r="V96" s="61">
        <v>663.58299999999997</v>
      </c>
      <c r="W96" s="61">
        <v>530.84899999999993</v>
      </c>
      <c r="X96" s="61">
        <v>401.78500000000003</v>
      </c>
      <c r="Y96" s="61">
        <v>570.59799999999996</v>
      </c>
      <c r="Z96" s="61">
        <v>360.86999999999995</v>
      </c>
      <c r="AA96" s="61">
        <v>333.83100000000002</v>
      </c>
      <c r="AB96" s="61">
        <v>217.934</v>
      </c>
      <c r="AC96" s="61">
        <v>245.03200000000001</v>
      </c>
      <c r="AD96" s="38">
        <v>179.30699999999999</v>
      </c>
      <c r="AE96" s="42">
        <f t="shared" si="40"/>
        <v>-0.26823027196447818</v>
      </c>
      <c r="AG96" s="361">
        <f t="shared" si="46"/>
        <v>9.801093279725585E-3</v>
      </c>
      <c r="AH96" s="362">
        <f t="shared" si="47"/>
        <v>9.0892026329661372E-3</v>
      </c>
      <c r="AI96" s="362">
        <f t="shared" si="48"/>
        <v>3.1000807016421193E-3</v>
      </c>
      <c r="AJ96" s="363">
        <f t="shared" si="49"/>
        <v>1.8517953182823745E-3</v>
      </c>
      <c r="AL96" s="52">
        <f t="shared" ref="AL96:AM100" si="52">(T96/B96)*10</f>
        <v>2.6449536085641521</v>
      </c>
      <c r="AM96" s="74">
        <f t="shared" si="52"/>
        <v>4.8437592753089795</v>
      </c>
      <c r="AN96" s="74">
        <f t="shared" si="51"/>
        <v>7.0632257927173248</v>
      </c>
      <c r="AO96" s="74">
        <f t="shared" si="51"/>
        <v>2.8981219632035815</v>
      </c>
      <c r="AP96" s="74">
        <f t="shared" si="51"/>
        <v>2.6035159793680829</v>
      </c>
      <c r="AQ96" s="74">
        <f t="shared" si="51"/>
        <v>2.5176069854352434</v>
      </c>
      <c r="AR96" s="74">
        <f t="shared" si="51"/>
        <v>3.4471658101369806</v>
      </c>
      <c r="AS96" s="74">
        <f t="shared" si="51"/>
        <v>2.7530864197530871</v>
      </c>
      <c r="AT96" s="74">
        <f t="shared" si="51"/>
        <v>3.4684640236818236</v>
      </c>
      <c r="AU96" s="74">
        <f t="shared" si="51"/>
        <v>3.4377911218362422</v>
      </c>
      <c r="AV96" s="111">
        <f t="shared" si="51"/>
        <v>7.7297495365780051</v>
      </c>
      <c r="AW96" s="42">
        <f t="shared" si="50"/>
        <v>1.2484639882510606</v>
      </c>
    </row>
    <row r="97" spans="1:49" ht="20.100000000000001" customHeight="1">
      <c r="A97" s="88" t="s">
        <v>196</v>
      </c>
      <c r="B97" s="90"/>
      <c r="C97" s="61"/>
      <c r="D97" s="61"/>
      <c r="E97" s="61"/>
      <c r="F97" s="61"/>
      <c r="G97" s="61"/>
      <c r="H97" s="61"/>
      <c r="I97" s="61"/>
      <c r="J97" s="61">
        <v>401.2</v>
      </c>
      <c r="K97" s="61">
        <v>834.64</v>
      </c>
      <c r="L97" s="82">
        <v>1135.47</v>
      </c>
      <c r="M97" s="42">
        <f t="shared" si="39"/>
        <v>0.36043084443592455</v>
      </c>
      <c r="O97" s="361">
        <f t="shared" si="42"/>
        <v>0</v>
      </c>
      <c r="P97" s="362">
        <f t="shared" si="43"/>
        <v>0</v>
      </c>
      <c r="Q97" s="362">
        <f t="shared" si="44"/>
        <v>2.711572345821638E-3</v>
      </c>
      <c r="R97" s="363">
        <f t="shared" si="45"/>
        <v>2.9109094359718504E-3</v>
      </c>
      <c r="T97" s="97"/>
      <c r="U97" s="61"/>
      <c r="V97" s="61"/>
      <c r="W97" s="61"/>
      <c r="X97" s="61"/>
      <c r="Y97" s="61"/>
      <c r="Z97" s="61"/>
      <c r="AA97" s="61"/>
      <c r="AB97" s="61">
        <v>58.117999999999995</v>
      </c>
      <c r="AC97" s="61">
        <v>125.01599999999999</v>
      </c>
      <c r="AD97" s="38">
        <v>156.911</v>
      </c>
      <c r="AE97" s="42">
        <f t="shared" si="40"/>
        <v>0.2551273437000065</v>
      </c>
      <c r="AG97" s="361">
        <f t="shared" si="46"/>
        <v>0</v>
      </c>
      <c r="AH97" s="362">
        <f t="shared" si="47"/>
        <v>0</v>
      </c>
      <c r="AI97" s="362">
        <f t="shared" si="48"/>
        <v>1.5816696961886247E-3</v>
      </c>
      <c r="AJ97" s="363">
        <f t="shared" si="49"/>
        <v>1.620500344030103E-3</v>
      </c>
      <c r="AL97" s="52"/>
      <c r="AM97" s="74"/>
      <c r="AN97" s="74"/>
      <c r="AO97" s="74"/>
      <c r="AP97" s="74"/>
      <c r="AQ97" s="74"/>
      <c r="AR97" s="74"/>
      <c r="AS97" s="74"/>
      <c r="AT97" s="74">
        <f t="shared" si="51"/>
        <v>1.4486041874376867</v>
      </c>
      <c r="AU97" s="74">
        <f t="shared" si="51"/>
        <v>1.4978433815776862</v>
      </c>
      <c r="AV97" s="111">
        <f t="shared" si="51"/>
        <v>1.3819035289351544</v>
      </c>
      <c r="AW97" s="42">
        <f t="shared" si="50"/>
        <v>-7.7404523108692225E-2</v>
      </c>
    </row>
    <row r="98" spans="1:49" ht="20.100000000000001" customHeight="1">
      <c r="A98" s="88" t="s">
        <v>173</v>
      </c>
      <c r="B98" s="90">
        <v>20.55</v>
      </c>
      <c r="C98" s="61">
        <v>91.11</v>
      </c>
      <c r="D98" s="61">
        <v>245.51</v>
      </c>
      <c r="E98" s="61">
        <v>146.16999999999999</v>
      </c>
      <c r="F98" s="61">
        <v>159.77000000000001</v>
      </c>
      <c r="G98" s="61">
        <v>115.64</v>
      </c>
      <c r="H98" s="61">
        <v>50.96</v>
      </c>
      <c r="I98" s="61">
        <v>84.41</v>
      </c>
      <c r="J98" s="61">
        <v>65.63</v>
      </c>
      <c r="K98" s="61">
        <v>59.9</v>
      </c>
      <c r="L98" s="82">
        <v>295.64</v>
      </c>
      <c r="M98" s="42">
        <f t="shared" si="39"/>
        <v>3.9355592654424036</v>
      </c>
      <c r="O98" s="361">
        <f t="shared" si="42"/>
        <v>1.1110691193666167E-4</v>
      </c>
      <c r="P98" s="362">
        <f t="shared" si="43"/>
        <v>4.8669439640677787E-4</v>
      </c>
      <c r="Q98" s="362">
        <f t="shared" si="44"/>
        <v>1.9460268321038547E-4</v>
      </c>
      <c r="R98" s="363">
        <f t="shared" si="45"/>
        <v>7.5790753225599779E-4</v>
      </c>
      <c r="T98" s="97">
        <v>13.476000000000001</v>
      </c>
      <c r="U98" s="61">
        <v>74.933999999999997</v>
      </c>
      <c r="V98" s="61">
        <v>76.234999999999999</v>
      </c>
      <c r="W98" s="61">
        <v>60.506</v>
      </c>
      <c r="X98" s="61">
        <v>81.397000000000006</v>
      </c>
      <c r="Y98" s="61">
        <v>49.454000000000001</v>
      </c>
      <c r="Z98" s="61">
        <v>27.334</v>
      </c>
      <c r="AA98" s="61">
        <v>43.296999999999997</v>
      </c>
      <c r="AB98" s="61">
        <v>35.415999999999997</v>
      </c>
      <c r="AC98" s="61">
        <v>38.203000000000003</v>
      </c>
      <c r="AD98" s="38">
        <v>152.08099999999999</v>
      </c>
      <c r="AE98" s="42">
        <f t="shared" si="40"/>
        <v>2.9808653770646276</v>
      </c>
      <c r="AG98" s="361">
        <f t="shared" si="46"/>
        <v>3.4093047151094062E-4</v>
      </c>
      <c r="AH98" s="362">
        <f t="shared" si="47"/>
        <v>7.8776551444398226E-4</v>
      </c>
      <c r="AI98" s="362">
        <f t="shared" si="48"/>
        <v>4.8333435243084122E-4</v>
      </c>
      <c r="AJ98" s="363">
        <f t="shared" si="49"/>
        <v>1.5706184577272599E-3</v>
      </c>
      <c r="AL98" s="52">
        <f t="shared" si="52"/>
        <v>6.5576642335766424</v>
      </c>
      <c r="AM98" s="74">
        <f t="shared" si="52"/>
        <v>8.2245637141916355</v>
      </c>
      <c r="AN98" s="74">
        <f t="shared" si="51"/>
        <v>3.1051688322267932</v>
      </c>
      <c r="AO98" s="74">
        <f t="shared" si="51"/>
        <v>4.1394266949442429</v>
      </c>
      <c r="AP98" s="74">
        <f t="shared" si="51"/>
        <v>5.0946360393065024</v>
      </c>
      <c r="AQ98" s="74">
        <f t="shared" si="51"/>
        <v>4.2765479072985126</v>
      </c>
      <c r="AR98" s="74">
        <f t="shared" si="51"/>
        <v>5.3638147566718999</v>
      </c>
      <c r="AS98" s="74">
        <f t="shared" si="51"/>
        <v>5.1293685582276982</v>
      </c>
      <c r="AT98" s="74">
        <f t="shared" si="51"/>
        <v>5.3963126618924271</v>
      </c>
      <c r="AU98" s="74">
        <f t="shared" si="51"/>
        <v>6.3777963272120211</v>
      </c>
      <c r="AV98" s="111">
        <f t="shared" si="51"/>
        <v>5.1441279935056148</v>
      </c>
      <c r="AW98" s="42">
        <f t="shared" si="50"/>
        <v>-0.19343175454549047</v>
      </c>
    </row>
    <row r="99" spans="1:49" ht="20.100000000000001" customHeight="1" thickBot="1">
      <c r="A99" s="48" t="s">
        <v>33</v>
      </c>
      <c r="B99" s="91">
        <f t="shared" ref="B99:J99" si="53">B100-SUM(B72:B98)</f>
        <v>2792.6399999998976</v>
      </c>
      <c r="C99" s="67">
        <f t="shared" si="53"/>
        <v>3976.6100000000442</v>
      </c>
      <c r="D99" s="67">
        <f t="shared" si="53"/>
        <v>4386.6099999999569</v>
      </c>
      <c r="E99" s="67">
        <f t="shared" si="53"/>
        <v>4335.1599999999453</v>
      </c>
      <c r="F99" s="67">
        <f t="shared" si="53"/>
        <v>3880.5000000000582</v>
      </c>
      <c r="G99" s="67">
        <f t="shared" si="53"/>
        <v>4186.1599999999744</v>
      </c>
      <c r="H99" s="67">
        <f t="shared" si="53"/>
        <v>5390.789999999979</v>
      </c>
      <c r="I99" s="67">
        <f t="shared" si="53"/>
        <v>5190.5</v>
      </c>
      <c r="J99" s="67">
        <f t="shared" si="53"/>
        <v>5815.9099999999744</v>
      </c>
      <c r="K99" s="67">
        <f t="shared" ref="K99:L99" si="54">K100-SUM(K72:K98)</f>
        <v>6663.589999999851</v>
      </c>
      <c r="L99" s="107">
        <f t="shared" si="54"/>
        <v>5615.3099999999395</v>
      </c>
      <c r="M99" s="42">
        <f t="shared" si="39"/>
        <v>-0.15731460068820785</v>
      </c>
      <c r="O99" s="361">
        <f t="shared" si="42"/>
        <v>1.5098861632641727E-2</v>
      </c>
      <c r="P99" s="370">
        <f t="shared" si="43"/>
        <v>1.7618303480302532E-2</v>
      </c>
      <c r="Q99" s="370">
        <f t="shared" si="44"/>
        <v>2.1648622601233115E-2</v>
      </c>
      <c r="R99" s="363">
        <f t="shared" si="45"/>
        <v>1.4395500422650457E-2</v>
      </c>
      <c r="T99" s="97">
        <f t="shared" ref="T99:AD99" si="55">T100-SUM(T72:T98)</f>
        <v>701.65299999999115</v>
      </c>
      <c r="U99" s="61">
        <f t="shared" si="55"/>
        <v>998.67900000001828</v>
      </c>
      <c r="V99" s="61">
        <f t="shared" si="55"/>
        <v>1139.3359999999957</v>
      </c>
      <c r="W99" s="61">
        <f t="shared" si="55"/>
        <v>1200.4300000000003</v>
      </c>
      <c r="X99" s="61">
        <f t="shared" si="55"/>
        <v>1121.3930000000182</v>
      </c>
      <c r="Y99" s="61">
        <f t="shared" si="55"/>
        <v>1207.8019999999815</v>
      </c>
      <c r="Z99" s="61">
        <f t="shared" si="55"/>
        <v>1494.3899999999849</v>
      </c>
      <c r="AA99" s="61">
        <f t="shared" si="55"/>
        <v>1437.5219999999536</v>
      </c>
      <c r="AB99" s="61">
        <f t="shared" si="55"/>
        <v>1705.1399999999558</v>
      </c>
      <c r="AC99" s="61">
        <f t="shared" si="55"/>
        <v>1795.002999999997</v>
      </c>
      <c r="AD99" s="38">
        <f t="shared" si="55"/>
        <v>1408.5629999999946</v>
      </c>
      <c r="AE99" s="42">
        <f t="shared" si="40"/>
        <v>-0.21528654826760901</v>
      </c>
      <c r="AG99" s="361">
        <f t="shared" si="46"/>
        <v>1.7751178994290812E-2</v>
      </c>
      <c r="AH99" s="370">
        <f t="shared" si="47"/>
        <v>1.9239389409885066E-2</v>
      </c>
      <c r="AI99" s="370">
        <f t="shared" si="48"/>
        <v>2.2709907929126395E-2</v>
      </c>
      <c r="AJ99" s="363">
        <f t="shared" si="49"/>
        <v>1.4546952260122396E-2</v>
      </c>
      <c r="AL99" s="112">
        <f t="shared" si="52"/>
        <v>2.51250787785041</v>
      </c>
      <c r="AM99" s="76">
        <f t="shared" si="52"/>
        <v>2.511382810987266</v>
      </c>
      <c r="AN99" s="76">
        <f t="shared" si="51"/>
        <v>2.5973040685176181</v>
      </c>
      <c r="AO99" s="76">
        <f t="shared" si="51"/>
        <v>2.7690558133956196</v>
      </c>
      <c r="AP99" s="76">
        <f t="shared" si="51"/>
        <v>2.8898157453936384</v>
      </c>
      <c r="AQ99" s="76">
        <f t="shared" si="51"/>
        <v>2.8852265560800081</v>
      </c>
      <c r="AR99" s="76">
        <f t="shared" si="51"/>
        <v>2.7721168882482727</v>
      </c>
      <c r="AS99" s="76">
        <f t="shared" si="51"/>
        <v>2.7695250939214984</v>
      </c>
      <c r="AT99" s="76">
        <f t="shared" si="51"/>
        <v>2.9318541724338294</v>
      </c>
      <c r="AU99" s="76">
        <f t="shared" si="51"/>
        <v>2.693747664547244</v>
      </c>
      <c r="AV99" s="113">
        <f t="shared" si="51"/>
        <v>2.508433194249311</v>
      </c>
      <c r="AW99" s="42">
        <f t="shared" si="50"/>
        <v>-6.8794294557311494E-2</v>
      </c>
    </row>
    <row r="100" spans="1:49" s="6" customFormat="1" ht="26.25" customHeight="1" thickBot="1">
      <c r="A100" s="58" t="s">
        <v>34</v>
      </c>
      <c r="B100" s="94">
        <v>184956.98999999987</v>
      </c>
      <c r="C100" s="95">
        <v>224733.15</v>
      </c>
      <c r="D100" s="95">
        <v>222147.61000000002</v>
      </c>
      <c r="E100" s="95">
        <v>229931.97</v>
      </c>
      <c r="F100" s="95">
        <v>226901.84000000003</v>
      </c>
      <c r="G100" s="95">
        <v>237602.9</v>
      </c>
      <c r="H100" s="95">
        <v>232796.37</v>
      </c>
      <c r="I100" s="95">
        <v>285843.43999999994</v>
      </c>
      <c r="J100" s="95">
        <v>285967.74</v>
      </c>
      <c r="K100" s="95">
        <v>307806.65000000002</v>
      </c>
      <c r="L100" s="96">
        <v>390073.96999999986</v>
      </c>
      <c r="M100" s="140">
        <f t="shared" si="39"/>
        <v>0.26726946932433016</v>
      </c>
      <c r="N100"/>
      <c r="O100" s="355">
        <f>SUM(O72:O99)</f>
        <v>1</v>
      </c>
      <c r="P100" s="359">
        <f t="shared" ref="P100:R100" si="56">SUM(P72:P99)</f>
        <v>1</v>
      </c>
      <c r="Q100" s="359">
        <f t="shared" si="56"/>
        <v>0.99999999999999967</v>
      </c>
      <c r="R100" s="356">
        <f t="shared" si="56"/>
        <v>1.0000000000000002</v>
      </c>
      <c r="T100" s="99">
        <v>39527.120999999992</v>
      </c>
      <c r="U100" s="69">
        <v>51778.628000000012</v>
      </c>
      <c r="V100" s="69">
        <v>58141.505000000005</v>
      </c>
      <c r="W100" s="69">
        <v>61788.12</v>
      </c>
      <c r="X100" s="69">
        <v>62214.627000000022</v>
      </c>
      <c r="Y100" s="69">
        <v>62777.563999999977</v>
      </c>
      <c r="Z100" s="69">
        <v>58902.246000000006</v>
      </c>
      <c r="AA100" s="69">
        <v>73951.755999999965</v>
      </c>
      <c r="AB100" s="69">
        <v>75910.740999999965</v>
      </c>
      <c r="AC100" s="69">
        <v>79040.522999999986</v>
      </c>
      <c r="AD100" s="85">
        <v>96828.73599999999</v>
      </c>
      <c r="AE100" s="86">
        <f t="shared" si="40"/>
        <v>0.22505181297952706</v>
      </c>
      <c r="AF100"/>
      <c r="AG100" s="355">
        <f>SUM(AG72:AG99)</f>
        <v>1</v>
      </c>
      <c r="AH100" s="359">
        <f t="shared" ref="AH100:AJ100" si="57">SUM(AH72:AH99)</f>
        <v>1</v>
      </c>
      <c r="AI100" s="359">
        <f t="shared" si="57"/>
        <v>1.0000000000000002</v>
      </c>
      <c r="AJ100" s="356">
        <f t="shared" si="57"/>
        <v>0.99999999999999989</v>
      </c>
      <c r="AL100" s="72">
        <f t="shared" si="52"/>
        <v>2.1370979815361406</v>
      </c>
      <c r="AM100" s="77">
        <f t="shared" si="52"/>
        <v>2.3040049053733287</v>
      </c>
      <c r="AN100" s="77">
        <f t="shared" si="51"/>
        <v>2.6172464785914196</v>
      </c>
      <c r="AO100" s="77">
        <f t="shared" si="51"/>
        <v>2.6872348373303634</v>
      </c>
      <c r="AP100" s="77">
        <f t="shared" si="51"/>
        <v>2.7419181351724613</v>
      </c>
      <c r="AQ100" s="77">
        <f t="shared" si="51"/>
        <v>2.6421211188920664</v>
      </c>
      <c r="AR100" s="77">
        <f t="shared" si="51"/>
        <v>2.5302046591190406</v>
      </c>
      <c r="AS100" s="77">
        <f t="shared" si="51"/>
        <v>2.5871419683446288</v>
      </c>
      <c r="AT100" s="77">
        <f t="shared" si="51"/>
        <v>2.6545211358456018</v>
      </c>
      <c r="AU100" s="77">
        <f t="shared" si="51"/>
        <v>2.5678627476047051</v>
      </c>
      <c r="AV100" s="87">
        <f t="shared" si="51"/>
        <v>2.4823172897181536</v>
      </c>
      <c r="AW100" s="86">
        <f t="shared" si="50"/>
        <v>-3.3313874725722045E-2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17" priority="15" operator="greaterThan">
      <formula>0</formula>
    </cfRule>
    <cfRule type="cellIs" dxfId="16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32:L32 T65:AD65 B65:L65 T99:AD99 B99:L9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15813299-91C2-44B3-A88C-34603D1292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331B2FA1-F54B-4CDC-A028-FC83514F133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969DC098-628A-4DA8-9A50-C5C0ED1D4DE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D0BF7150-1111-4114-984A-FC2DAFF723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9FE7CA6D-FFE6-44EB-846C-B04B249477E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B0861F53-10DD-4FB4-84CD-38CC72F1C6D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24884444-B044-44CA-AA3C-2942D0B9481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A3A24A08-6C20-439A-80CF-6B318532EC8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C1F98A5D-DC9C-4196-9E02-CD8EC690978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DCFB6B3F-3017-4FDC-BA76-257D55C26E3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CB1EAFCC-451D-4014-B5F2-6E877D4499A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795727AB-CD10-4A35-8652-0CA23EC4908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9D032625-CAE2-45D9-A590-A6D48AC4C6E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55E6AC36-126E-495A-951A-62B9B6CF1C8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5BE6F-4A04-4D44-9381-9C30E042D6E3}">
  <sheetPr>
    <pageSetUpPr fitToPage="1"/>
  </sheetPr>
  <dimension ref="A1:AJ111"/>
  <sheetViews>
    <sheetView showGridLines="0" workbookViewId="0"/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7" max="17" width="10.5703125" customWidth="1"/>
    <col min="18" max="18" width="1.140625" customWidth="1"/>
    <col min="19" max="22" width="9.140625" customWidth="1"/>
    <col min="33" max="33" width="10.5703125" customWidth="1"/>
    <col min="34" max="34" width="1.140625" customWidth="1"/>
    <col min="35" max="35" width="10.5703125" customWidth="1"/>
    <col min="36" max="36" width="2" customWidth="1"/>
    <col min="37" max="37" width="9.140625" customWidth="1"/>
    <col min="48" max="48" width="10.42578125" customWidth="1"/>
  </cols>
  <sheetData>
    <row r="1" spans="1:36" ht="15.75">
      <c r="A1" s="281" t="s">
        <v>101</v>
      </c>
      <c r="B1" s="208"/>
    </row>
    <row r="3" spans="1:36" ht="15.75" thickBot="1"/>
    <row r="4" spans="1:36" ht="15" customHeight="1">
      <c r="A4" s="489" t="s">
        <v>32</v>
      </c>
      <c r="B4" s="502"/>
      <c r="C4" s="502"/>
      <c r="D4" s="502"/>
      <c r="E4" s="502"/>
      <c r="F4" s="505" t="s">
        <v>19</v>
      </c>
      <c r="G4" s="506"/>
      <c r="H4" s="506"/>
      <c r="I4" s="506"/>
      <c r="J4" s="506"/>
      <c r="K4" s="506"/>
      <c r="L4" s="506"/>
      <c r="M4" s="506"/>
      <c r="N4" s="506"/>
      <c r="O4" s="506"/>
      <c r="P4" s="507"/>
      <c r="Q4" s="510" t="s">
        <v>121</v>
      </c>
      <c r="S4" s="480" t="s">
        <v>122</v>
      </c>
      <c r="T4" s="474"/>
      <c r="U4" s="474"/>
      <c r="V4" s="519"/>
    </row>
    <row r="5" spans="1:36" ht="15.75" thickBot="1">
      <c r="A5" s="503"/>
      <c r="B5" s="533"/>
      <c r="C5" s="533"/>
      <c r="D5" s="533"/>
      <c r="E5" s="533"/>
      <c r="F5" s="501" t="s">
        <v>70</v>
      </c>
      <c r="G5" s="499"/>
      <c r="H5" s="499"/>
      <c r="I5" s="499"/>
      <c r="J5" s="499"/>
      <c r="K5" s="499"/>
      <c r="L5" s="499"/>
      <c r="M5" s="499"/>
      <c r="N5" s="499"/>
      <c r="O5" s="499"/>
      <c r="P5" s="500"/>
      <c r="Q5" s="511"/>
      <c r="S5" s="520"/>
      <c r="T5" s="521"/>
      <c r="U5" s="521"/>
      <c r="V5" s="522"/>
    </row>
    <row r="6" spans="1:36" ht="23.25" customHeight="1" thickBot="1">
      <c r="A6" s="503"/>
      <c r="B6" s="533"/>
      <c r="C6" s="533"/>
      <c r="D6" s="533"/>
      <c r="E6" s="533"/>
      <c r="F6" s="28">
        <v>2010</v>
      </c>
      <c r="G6" s="201">
        <v>2011</v>
      </c>
      <c r="H6" s="201">
        <v>2012</v>
      </c>
      <c r="I6" s="201">
        <v>2013</v>
      </c>
      <c r="J6" s="201">
        <v>2014</v>
      </c>
      <c r="K6" s="201">
        <v>2015</v>
      </c>
      <c r="L6" s="201">
        <v>2016</v>
      </c>
      <c r="M6" s="201">
        <v>2017</v>
      </c>
      <c r="N6" s="201">
        <v>2018</v>
      </c>
      <c r="O6" s="201">
        <v>2019</v>
      </c>
      <c r="P6" s="301">
        <v>2020</v>
      </c>
      <c r="Q6" s="512"/>
      <c r="S6" s="298">
        <v>2010</v>
      </c>
      <c r="T6" s="360">
        <v>2015</v>
      </c>
      <c r="U6" s="408">
        <v>2019</v>
      </c>
      <c r="V6" s="302">
        <v>2020</v>
      </c>
      <c r="AJ6" s="195"/>
    </row>
    <row r="7" spans="1:36" ht="20.100000000000001" customHeight="1" thickBot="1">
      <c r="A7" s="32" t="s">
        <v>36</v>
      </c>
      <c r="B7" s="115"/>
      <c r="C7" s="115"/>
      <c r="D7" s="115"/>
      <c r="E7" s="115"/>
      <c r="F7" s="221">
        <v>535649.36</v>
      </c>
      <c r="G7" s="83">
        <v>617042.38</v>
      </c>
      <c r="H7" s="83">
        <v>807487.06999999983</v>
      </c>
      <c r="I7" s="83">
        <v>649235.01</v>
      </c>
      <c r="J7" s="83">
        <v>401508.82999999996</v>
      </c>
      <c r="K7" s="83">
        <v>399265.28000000003</v>
      </c>
      <c r="L7" s="83">
        <v>607841.61000000022</v>
      </c>
      <c r="M7" s="83">
        <v>605395.51</v>
      </c>
      <c r="N7" s="83">
        <v>632909.40999999992</v>
      </c>
      <c r="O7" s="83">
        <v>502421.95999999996</v>
      </c>
      <c r="P7" s="215">
        <v>410084.47000000003</v>
      </c>
      <c r="Q7" s="333">
        <f t="shared" ref="Q7:Q38" si="0">(P7-O7)/O7</f>
        <v>-0.18378474141536316</v>
      </c>
      <c r="S7" s="412">
        <f>F7/$F$29</f>
        <v>0.45283297814948287</v>
      </c>
      <c r="T7" s="413">
        <f>K7/$K$29</f>
        <v>0.35387707375662003</v>
      </c>
      <c r="U7" s="413">
        <f>O7/$O$29</f>
        <v>0.45574850908083658</v>
      </c>
      <c r="V7" s="414">
        <f>P7/$P$29</f>
        <v>0.37650988615052022</v>
      </c>
    </row>
    <row r="8" spans="1:36" ht="20.100000000000001" customHeight="1" thickBot="1">
      <c r="A8" s="209"/>
      <c r="B8" s="115" t="s">
        <v>37</v>
      </c>
      <c r="C8" s="115"/>
      <c r="D8" s="115"/>
      <c r="E8" s="210"/>
      <c r="F8" s="79">
        <v>139292.34999999998</v>
      </c>
      <c r="G8" s="60">
        <v>85026.559999999969</v>
      </c>
      <c r="H8" s="60">
        <v>164406.82</v>
      </c>
      <c r="I8" s="60">
        <v>114526.82000000002</v>
      </c>
      <c r="J8" s="60">
        <v>56808.1</v>
      </c>
      <c r="K8" s="60">
        <v>53837.36</v>
      </c>
      <c r="L8" s="60">
        <v>66322.600000000006</v>
      </c>
      <c r="M8" s="60">
        <v>63662.25</v>
      </c>
      <c r="N8" s="60">
        <v>89347.4</v>
      </c>
      <c r="O8" s="60">
        <v>83100.720000000016</v>
      </c>
      <c r="P8" s="36">
        <v>65336.099999999991</v>
      </c>
      <c r="Q8" s="390">
        <f t="shared" si="0"/>
        <v>-0.21377215504270025</v>
      </c>
      <c r="S8" s="415">
        <f t="shared" ref="S8:S28" si="1">F8/$F$29</f>
        <v>0.11775645486431667</v>
      </c>
      <c r="T8" s="416">
        <f t="shared" ref="T8:T28" si="2">K8/$K$29</f>
        <v>4.7717165428413165E-2</v>
      </c>
      <c r="U8" s="416">
        <f t="shared" ref="U8:U28" si="3">O8/$O$29</f>
        <v>7.5380919344258099E-2</v>
      </c>
      <c r="V8" s="417">
        <f t="shared" ref="V8:V28" si="4">P8/$P$29</f>
        <v>5.9986879221539405E-2</v>
      </c>
    </row>
    <row r="9" spans="1:36" ht="20.100000000000001" customHeight="1">
      <c r="A9" s="204"/>
      <c r="B9" s="24"/>
      <c r="C9" s="392" t="s">
        <v>97</v>
      </c>
      <c r="D9" s="392"/>
      <c r="E9" s="205"/>
      <c r="F9" s="393">
        <v>88186.680000000008</v>
      </c>
      <c r="G9" s="394">
        <v>14676.599999999999</v>
      </c>
      <c r="H9" s="394">
        <v>19602.44000000001</v>
      </c>
      <c r="I9" s="394">
        <v>20892.75</v>
      </c>
      <c r="J9" s="394">
        <v>24873.670000000002</v>
      </c>
      <c r="K9" s="394">
        <v>26009.56</v>
      </c>
      <c r="L9" s="394">
        <v>23296.130000000012</v>
      </c>
      <c r="M9" s="394">
        <v>27366.929999999997</v>
      </c>
      <c r="N9" s="394">
        <v>45376.729999999981</v>
      </c>
      <c r="O9" s="394">
        <v>43410.690000000017</v>
      </c>
      <c r="P9" s="395">
        <v>33069.389999999992</v>
      </c>
      <c r="Q9" s="396">
        <f t="shared" si="0"/>
        <v>-0.23822012504293344</v>
      </c>
      <c r="S9" s="361">
        <f t="shared" si="1"/>
        <v>7.4552197612101023E-2</v>
      </c>
      <c r="T9" s="362">
        <f t="shared" si="2"/>
        <v>2.3052810859229316E-2</v>
      </c>
      <c r="U9" s="362">
        <f t="shared" si="3"/>
        <v>3.9377970751259338E-2</v>
      </c>
      <c r="V9" s="363">
        <f t="shared" si="4"/>
        <v>3.0361920957326542E-2</v>
      </c>
    </row>
    <row r="10" spans="1:36" ht="20.100000000000001" customHeight="1">
      <c r="A10" s="204"/>
      <c r="B10" s="24"/>
      <c r="C10" s="400" t="s">
        <v>88</v>
      </c>
      <c r="D10" s="392"/>
      <c r="E10" s="199"/>
      <c r="F10" s="43">
        <f>F11+F12</f>
        <v>51105.669999999984</v>
      </c>
      <c r="G10" s="63">
        <f t="shared" ref="G10:P10" si="5">G11+G12</f>
        <v>70349.959999999977</v>
      </c>
      <c r="H10" s="63">
        <f t="shared" si="5"/>
        <v>144804.38</v>
      </c>
      <c r="I10" s="63">
        <f t="shared" si="5"/>
        <v>93634.070000000022</v>
      </c>
      <c r="J10" s="63">
        <f t="shared" si="5"/>
        <v>31934.429999999997</v>
      </c>
      <c r="K10" s="63">
        <f t="shared" si="5"/>
        <v>27827.800000000003</v>
      </c>
      <c r="L10" s="63">
        <f t="shared" si="5"/>
        <v>43026.469999999994</v>
      </c>
      <c r="M10" s="63">
        <f t="shared" si="5"/>
        <v>36295.32</v>
      </c>
      <c r="N10" s="63">
        <f t="shared" si="5"/>
        <v>43970.670000000006</v>
      </c>
      <c r="O10" s="63">
        <f t="shared" si="5"/>
        <v>39690.03</v>
      </c>
      <c r="P10" s="445">
        <f t="shared" si="5"/>
        <v>32266.710000000003</v>
      </c>
      <c r="Q10" s="401">
        <f t="shared" si="0"/>
        <v>-0.18703236051975763</v>
      </c>
      <c r="S10" s="364">
        <f t="shared" si="1"/>
        <v>4.3204257252215661E-2</v>
      </c>
      <c r="T10" s="365">
        <f t="shared" si="2"/>
        <v>2.4664354569183856E-2</v>
      </c>
      <c r="U10" s="365">
        <f t="shared" si="3"/>
        <v>3.6002948592998754E-2</v>
      </c>
      <c r="V10" s="366">
        <f t="shared" si="4"/>
        <v>2.9624958264212863E-2</v>
      </c>
    </row>
    <row r="11" spans="1:36" ht="20.100000000000001" customHeight="1">
      <c r="A11" s="47"/>
      <c r="D11" s="24" t="s">
        <v>98</v>
      </c>
      <c r="E11" s="24"/>
      <c r="F11" s="222"/>
      <c r="G11" s="65"/>
      <c r="H11" s="65"/>
      <c r="I11" s="65"/>
      <c r="J11" s="65"/>
      <c r="K11" s="65"/>
      <c r="L11" s="65"/>
      <c r="M11" s="65">
        <v>9525.34</v>
      </c>
      <c r="N11" s="65">
        <v>11029.039999999999</v>
      </c>
      <c r="O11" s="65">
        <v>13383.539999999997</v>
      </c>
      <c r="P11" s="40">
        <v>11525.870000000003</v>
      </c>
      <c r="Q11" s="396">
        <f t="shared" si="0"/>
        <v>-0.13880258885167862</v>
      </c>
      <c r="S11" s="409">
        <f t="shared" si="1"/>
        <v>0</v>
      </c>
      <c r="T11" s="410">
        <f t="shared" si="2"/>
        <v>0</v>
      </c>
      <c r="U11" s="410">
        <f t="shared" si="3"/>
        <v>1.2140250400726391E-2</v>
      </c>
      <c r="V11" s="411">
        <f t="shared" si="4"/>
        <v>1.0582219808240232E-2</v>
      </c>
    </row>
    <row r="12" spans="1:36" ht="20.100000000000001" customHeight="1" thickBot="1">
      <c r="A12" s="47"/>
      <c r="D12" s="24" t="s">
        <v>99</v>
      </c>
      <c r="E12" s="24"/>
      <c r="F12" s="222">
        <v>51105.669999999984</v>
      </c>
      <c r="G12" s="65">
        <v>70349.959999999977</v>
      </c>
      <c r="H12" s="65">
        <v>144804.38</v>
      </c>
      <c r="I12" s="65">
        <v>93634.070000000022</v>
      </c>
      <c r="J12" s="65">
        <v>31934.429999999997</v>
      </c>
      <c r="K12" s="65">
        <v>27827.800000000003</v>
      </c>
      <c r="L12" s="65">
        <v>43026.469999999994</v>
      </c>
      <c r="M12" s="65">
        <v>26769.98</v>
      </c>
      <c r="N12" s="65">
        <v>32941.630000000005</v>
      </c>
      <c r="O12" s="65">
        <v>26306.49</v>
      </c>
      <c r="P12" s="40">
        <v>20740.84</v>
      </c>
      <c r="Q12" s="396">
        <f t="shared" si="0"/>
        <v>-0.21156946441733585</v>
      </c>
      <c r="S12" s="409">
        <f t="shared" si="1"/>
        <v>4.3204257252215661E-2</v>
      </c>
      <c r="T12" s="410">
        <f t="shared" si="2"/>
        <v>2.4664354569183856E-2</v>
      </c>
      <c r="U12" s="410">
        <f t="shared" si="3"/>
        <v>2.3862698192272363E-2</v>
      </c>
      <c r="V12" s="411">
        <f t="shared" si="4"/>
        <v>1.9042738455972631E-2</v>
      </c>
    </row>
    <row r="13" spans="1:36" ht="20.100000000000001" customHeight="1" thickBot="1">
      <c r="A13" s="47"/>
      <c r="B13" s="115" t="s">
        <v>38</v>
      </c>
      <c r="C13" s="115"/>
      <c r="D13" s="115"/>
      <c r="E13" s="115"/>
      <c r="F13" s="223">
        <v>396357.01</v>
      </c>
      <c r="G13" s="156">
        <v>532015.82000000007</v>
      </c>
      <c r="H13" s="156">
        <v>643080.24999999988</v>
      </c>
      <c r="I13" s="156">
        <v>534708.18999999994</v>
      </c>
      <c r="J13" s="156">
        <v>344700.73</v>
      </c>
      <c r="K13" s="156">
        <v>345427.92000000004</v>
      </c>
      <c r="L13" s="156">
        <v>541519.01000000024</v>
      </c>
      <c r="M13" s="156">
        <v>541733.26</v>
      </c>
      <c r="N13" s="156">
        <v>543562.00999999989</v>
      </c>
      <c r="O13" s="156">
        <v>419321.24</v>
      </c>
      <c r="P13" s="157">
        <v>344748.37</v>
      </c>
      <c r="Q13" s="390">
        <f t="shared" si="0"/>
        <v>-0.17784186176688782</v>
      </c>
      <c r="S13" s="415">
        <f t="shared" si="1"/>
        <v>0.33507652328516618</v>
      </c>
      <c r="T13" s="416">
        <f t="shared" si="2"/>
        <v>0.30615990832820689</v>
      </c>
      <c r="U13" s="416">
        <f t="shared" si="3"/>
        <v>0.38036758973657853</v>
      </c>
      <c r="V13" s="417">
        <f t="shared" si="4"/>
        <v>0.31652300692898078</v>
      </c>
    </row>
    <row r="14" spans="1:36" ht="20.100000000000001" customHeight="1">
      <c r="A14" s="47"/>
      <c r="B14" s="24"/>
      <c r="C14" t="s">
        <v>97</v>
      </c>
      <c r="D14" s="392"/>
      <c r="F14" s="81">
        <v>149821.76000000001</v>
      </c>
      <c r="G14" s="61">
        <v>155060.05000000008</v>
      </c>
      <c r="H14" s="61">
        <v>181467.40999999992</v>
      </c>
      <c r="I14" s="61">
        <v>168691.72999999992</v>
      </c>
      <c r="J14" s="61">
        <v>192425.96999999994</v>
      </c>
      <c r="K14" s="61">
        <v>192475.98000000007</v>
      </c>
      <c r="L14" s="61">
        <v>206058.1700000001</v>
      </c>
      <c r="M14" s="61">
        <v>205444.21000000002</v>
      </c>
      <c r="N14" s="61">
        <v>244134.35999999987</v>
      </c>
      <c r="O14" s="61">
        <v>264781.49999999994</v>
      </c>
      <c r="P14" s="38">
        <v>209693.12000000002</v>
      </c>
      <c r="Q14" s="396">
        <f t="shared" si="0"/>
        <v>-0.20805222419239988</v>
      </c>
      <c r="S14" s="361">
        <f t="shared" si="1"/>
        <v>0.12665791997286635</v>
      </c>
      <c r="T14" s="362">
        <f t="shared" si="2"/>
        <v>0.17059544113336811</v>
      </c>
      <c r="U14" s="362">
        <f t="shared" si="3"/>
        <v>0.24018411507567763</v>
      </c>
      <c r="V14" s="363">
        <f t="shared" si="4"/>
        <v>0.19252504913865032</v>
      </c>
    </row>
    <row r="15" spans="1:36" ht="20.100000000000001" customHeight="1">
      <c r="A15" s="47"/>
      <c r="B15" s="24"/>
      <c r="C15" s="400" t="s">
        <v>88</v>
      </c>
      <c r="D15" s="392"/>
      <c r="E15" s="400"/>
      <c r="F15" s="43">
        <f>F16+F17</f>
        <v>246535.25000000003</v>
      </c>
      <c r="G15" s="63">
        <f t="shared" ref="G15:P15" si="6">G16+G17</f>
        <v>376955.76999999996</v>
      </c>
      <c r="H15" s="63">
        <f t="shared" si="6"/>
        <v>461612.83999999997</v>
      </c>
      <c r="I15" s="63">
        <f t="shared" si="6"/>
        <v>366016.46000000008</v>
      </c>
      <c r="J15" s="63">
        <f t="shared" si="6"/>
        <v>152274.76</v>
      </c>
      <c r="K15" s="63">
        <f t="shared" si="6"/>
        <v>152951.93999999997</v>
      </c>
      <c r="L15" s="63">
        <f t="shared" si="6"/>
        <v>335460.84000000008</v>
      </c>
      <c r="M15" s="63">
        <f t="shared" si="6"/>
        <v>336289.05000000005</v>
      </c>
      <c r="N15" s="63">
        <f t="shared" si="6"/>
        <v>299427.65000000002</v>
      </c>
      <c r="O15" s="63">
        <f t="shared" si="6"/>
        <v>154539.74000000002</v>
      </c>
      <c r="P15" s="445">
        <f t="shared" si="6"/>
        <v>135055.25</v>
      </c>
      <c r="Q15" s="401">
        <f t="shared" si="0"/>
        <v>-0.12608077378672966</v>
      </c>
      <c r="S15" s="364">
        <f t="shared" si="1"/>
        <v>0.20841860331229989</v>
      </c>
      <c r="T15" s="365">
        <f t="shared" si="2"/>
        <v>0.13556446719483875</v>
      </c>
      <c r="U15" s="365">
        <f t="shared" si="3"/>
        <v>0.14018347466090084</v>
      </c>
      <c r="V15" s="366">
        <f t="shared" si="4"/>
        <v>0.12399795779033047</v>
      </c>
    </row>
    <row r="16" spans="1:36" ht="20.100000000000001" customHeight="1">
      <c r="A16" s="47"/>
      <c r="D16" s="24" t="s">
        <v>98</v>
      </c>
      <c r="E16" s="24"/>
      <c r="F16" s="222"/>
      <c r="G16" s="65"/>
      <c r="H16" s="65"/>
      <c r="I16" s="65"/>
      <c r="J16" s="65"/>
      <c r="K16" s="65"/>
      <c r="L16" s="65"/>
      <c r="M16" s="65">
        <v>73891.350000000006</v>
      </c>
      <c r="N16" s="65">
        <v>83050.94</v>
      </c>
      <c r="O16" s="65">
        <v>72211.570000000007</v>
      </c>
      <c r="P16" s="40">
        <v>93328.650000000009</v>
      </c>
      <c r="Q16" s="396">
        <f t="shared" si="0"/>
        <v>0.2924334701488972</v>
      </c>
      <c r="S16" s="409">
        <f t="shared" si="1"/>
        <v>0</v>
      </c>
      <c r="T16" s="410">
        <f t="shared" si="2"/>
        <v>0</v>
      </c>
      <c r="U16" s="410">
        <f t="shared" si="3"/>
        <v>6.5503337803718753E-2</v>
      </c>
      <c r="V16" s="411">
        <f t="shared" si="4"/>
        <v>8.5687613057089801E-2</v>
      </c>
    </row>
    <row r="17" spans="1:35" ht="20.100000000000001" customHeight="1" thickBot="1">
      <c r="A17" s="47"/>
      <c r="D17" s="24" t="s">
        <v>99</v>
      </c>
      <c r="E17" s="24"/>
      <c r="F17" s="222">
        <v>246535.25000000003</v>
      </c>
      <c r="G17" s="65">
        <v>376955.76999999996</v>
      </c>
      <c r="H17" s="65">
        <v>461612.83999999997</v>
      </c>
      <c r="I17" s="65">
        <v>366016.46000000008</v>
      </c>
      <c r="J17" s="65">
        <v>152274.76</v>
      </c>
      <c r="K17" s="65">
        <v>152951.93999999997</v>
      </c>
      <c r="L17" s="65">
        <v>335460.84000000008</v>
      </c>
      <c r="M17" s="65">
        <v>262397.7</v>
      </c>
      <c r="N17" s="65">
        <v>216376.71</v>
      </c>
      <c r="O17" s="65">
        <v>82328.170000000013</v>
      </c>
      <c r="P17" s="40">
        <v>41726.599999999991</v>
      </c>
      <c r="Q17" s="396">
        <f t="shared" si="0"/>
        <v>-0.49316740551867017</v>
      </c>
      <c r="S17" s="409">
        <f t="shared" si="1"/>
        <v>0.20841860331229989</v>
      </c>
      <c r="T17" s="410">
        <f t="shared" si="2"/>
        <v>0.13556446719483875</v>
      </c>
      <c r="U17" s="410">
        <f t="shared" si="3"/>
        <v>7.4680136857182083E-2</v>
      </c>
      <c r="V17" s="411">
        <f t="shared" si="4"/>
        <v>3.8310344733240673E-2</v>
      </c>
    </row>
    <row r="18" spans="1:35" s="6" customFormat="1" ht="20.100000000000001" customHeight="1" thickBot="1">
      <c r="A18" s="32" t="s">
        <v>39</v>
      </c>
      <c r="B18" s="115"/>
      <c r="C18" s="115"/>
      <c r="D18" s="115"/>
      <c r="E18" s="115"/>
      <c r="F18" s="221">
        <v>647235.69000000006</v>
      </c>
      <c r="G18" s="83">
        <v>801309.36999999988</v>
      </c>
      <c r="H18" s="83">
        <v>875984.2</v>
      </c>
      <c r="I18" s="83">
        <v>764635.66999999993</v>
      </c>
      <c r="J18" s="83">
        <v>789601.2699999999</v>
      </c>
      <c r="K18" s="83">
        <v>728994.5299999998</v>
      </c>
      <c r="L18" s="83">
        <v>462680.82000000007</v>
      </c>
      <c r="M18" s="83">
        <v>549289.52000000025</v>
      </c>
      <c r="N18" s="83">
        <v>506036.2</v>
      </c>
      <c r="O18" s="83">
        <v>599988.58000000007</v>
      </c>
      <c r="P18" s="215">
        <v>679088.71</v>
      </c>
      <c r="Q18" s="343">
        <f t="shared" si="0"/>
        <v>0.13183605927966141</v>
      </c>
      <c r="R18"/>
      <c r="S18" s="415">
        <f t="shared" si="1"/>
        <v>0.54716702185051713</v>
      </c>
      <c r="T18" s="416">
        <f t="shared" si="2"/>
        <v>0.64612292624337997</v>
      </c>
      <c r="U18" s="416">
        <f t="shared" si="3"/>
        <v>0.54425149091916347</v>
      </c>
      <c r="V18" s="417">
        <f t="shared" si="4"/>
        <v>0.62349011384947983</v>
      </c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20.100000000000001" customHeight="1" thickBot="1">
      <c r="A19" s="209"/>
      <c r="B19" s="115" t="s">
        <v>37</v>
      </c>
      <c r="C19" s="115"/>
      <c r="D19" s="115"/>
      <c r="E19" s="210"/>
      <c r="F19" s="418">
        <v>68159.579999999987</v>
      </c>
      <c r="G19" s="229">
        <v>70433.91</v>
      </c>
      <c r="H19" s="229">
        <v>67902.130000000034</v>
      </c>
      <c r="I19" s="229">
        <v>47275.19</v>
      </c>
      <c r="J19" s="229">
        <v>50627.75</v>
      </c>
      <c r="K19" s="229">
        <v>52181.96</v>
      </c>
      <c r="L19" s="229">
        <v>43119.45</v>
      </c>
      <c r="M19" s="229">
        <v>50102.139999999985</v>
      </c>
      <c r="N19" s="229">
        <v>43585.160000000018</v>
      </c>
      <c r="O19" s="229">
        <v>47720.720000000008</v>
      </c>
      <c r="P19" s="419">
        <v>60463.67</v>
      </c>
      <c r="Q19" s="338">
        <f t="shared" si="0"/>
        <v>0.26703180505239626</v>
      </c>
      <c r="R19" s="6"/>
      <c r="S19" s="415">
        <f t="shared" si="1"/>
        <v>5.7621473870178665E-2</v>
      </c>
      <c r="T19" s="416">
        <f t="shared" si="2"/>
        <v>4.6249950177698881E-2</v>
      </c>
      <c r="U19" s="416">
        <f t="shared" si="3"/>
        <v>4.3287612253779799E-2</v>
      </c>
      <c r="V19" s="417">
        <f t="shared" si="4"/>
        <v>5.5513366570410776E-2</v>
      </c>
    </row>
    <row r="20" spans="1:35" ht="20.100000000000001" customHeight="1">
      <c r="A20" s="204"/>
      <c r="B20" s="24"/>
      <c r="C20" s="392" t="s">
        <v>97</v>
      </c>
      <c r="D20" s="392"/>
      <c r="E20" s="205"/>
      <c r="F20" s="393">
        <v>29185.819999999978</v>
      </c>
      <c r="G20" s="394">
        <v>28949.889999999996</v>
      </c>
      <c r="H20" s="394">
        <v>27528.080000000013</v>
      </c>
      <c r="I20" s="394">
        <v>24883.180000000004</v>
      </c>
      <c r="J20" s="394">
        <v>30463.89</v>
      </c>
      <c r="K20" s="394">
        <v>35177.520000000004</v>
      </c>
      <c r="L20" s="394">
        <v>30872.369999999995</v>
      </c>
      <c r="M20" s="394">
        <v>34109.179999999986</v>
      </c>
      <c r="N20" s="394">
        <v>28827.540000000015</v>
      </c>
      <c r="O20" s="394">
        <v>31021.040000000008</v>
      </c>
      <c r="P20" s="395">
        <v>40928.699999999997</v>
      </c>
      <c r="Q20" s="396">
        <f t="shared" si="0"/>
        <v>0.31938516568109859</v>
      </c>
      <c r="S20" s="361">
        <f t="shared" si="1"/>
        <v>2.4673420295573078E-2</v>
      </c>
      <c r="T20" s="362">
        <f t="shared" si="2"/>
        <v>3.1178563384261653E-2</v>
      </c>
      <c r="U20" s="362">
        <f t="shared" si="3"/>
        <v>2.8139281034087364E-2</v>
      </c>
      <c r="V20" s="363">
        <f t="shared" si="4"/>
        <v>3.7577770690240465E-2</v>
      </c>
    </row>
    <row r="21" spans="1:35" ht="20.100000000000001" customHeight="1">
      <c r="A21" s="204"/>
      <c r="B21" s="24"/>
      <c r="C21" s="400" t="s">
        <v>88</v>
      </c>
      <c r="D21" s="392"/>
      <c r="E21" s="199"/>
      <c r="F21" s="43">
        <f>F22+F23</f>
        <v>38973.760000000002</v>
      </c>
      <c r="G21" s="63">
        <f t="shared" ref="G21:P21" si="7">G22+G23</f>
        <v>41484.020000000004</v>
      </c>
      <c r="H21" s="63">
        <f t="shared" si="7"/>
        <v>40374.050000000017</v>
      </c>
      <c r="I21" s="63">
        <f t="shared" si="7"/>
        <v>22392.01</v>
      </c>
      <c r="J21" s="63">
        <f t="shared" si="7"/>
        <v>20163.860000000004</v>
      </c>
      <c r="K21" s="63">
        <f t="shared" si="7"/>
        <v>17004.439999999995</v>
      </c>
      <c r="L21" s="63">
        <f t="shared" si="7"/>
        <v>12247.08</v>
      </c>
      <c r="M21" s="63">
        <f t="shared" si="7"/>
        <v>15992.960000000001</v>
      </c>
      <c r="N21" s="63">
        <f t="shared" si="7"/>
        <v>14757.620000000003</v>
      </c>
      <c r="O21" s="63">
        <f t="shared" si="7"/>
        <v>16699.68</v>
      </c>
      <c r="P21" s="445">
        <f t="shared" si="7"/>
        <v>19534.97</v>
      </c>
      <c r="Q21" s="401">
        <f t="shared" si="0"/>
        <v>0.16978109760187027</v>
      </c>
      <c r="S21" s="364">
        <f t="shared" si="1"/>
        <v>3.2948053574605583E-2</v>
      </c>
      <c r="T21" s="365">
        <f t="shared" si="2"/>
        <v>1.507138679343723E-2</v>
      </c>
      <c r="U21" s="365">
        <f t="shared" si="3"/>
        <v>1.5148331219692439E-2</v>
      </c>
      <c r="V21" s="366">
        <f t="shared" si="4"/>
        <v>1.7935595880170317E-2</v>
      </c>
    </row>
    <row r="22" spans="1:35" ht="20.100000000000001" customHeight="1">
      <c r="A22" s="47"/>
      <c r="D22" s="24" t="s">
        <v>98</v>
      </c>
      <c r="E22" s="24"/>
      <c r="F22" s="222"/>
      <c r="G22" s="65"/>
      <c r="H22" s="65"/>
      <c r="I22" s="65"/>
      <c r="J22" s="65"/>
      <c r="K22" s="65"/>
      <c r="L22" s="65"/>
      <c r="M22" s="65">
        <v>6061.92</v>
      </c>
      <c r="N22" s="65">
        <v>4767.6100000000006</v>
      </c>
      <c r="O22" s="65">
        <v>5933.83</v>
      </c>
      <c r="P22" s="40">
        <v>5742.49</v>
      </c>
      <c r="Q22" s="396">
        <f t="shared" si="0"/>
        <v>-3.2245615395115827E-2</v>
      </c>
      <c r="S22" s="409">
        <f t="shared" si="1"/>
        <v>0</v>
      </c>
      <c r="T22" s="410">
        <f t="shared" si="2"/>
        <v>0</v>
      </c>
      <c r="U22" s="410">
        <f t="shared" si="3"/>
        <v>5.3825954893355786E-3</v>
      </c>
      <c r="V22" s="411">
        <f t="shared" si="4"/>
        <v>5.2723387845448047E-3</v>
      </c>
    </row>
    <row r="23" spans="1:35" ht="20.100000000000001" customHeight="1" thickBot="1">
      <c r="A23" s="47"/>
      <c r="D23" s="24" t="s">
        <v>99</v>
      </c>
      <c r="E23" s="24"/>
      <c r="F23" s="222">
        <v>38973.760000000002</v>
      </c>
      <c r="G23" s="65">
        <v>41484.020000000004</v>
      </c>
      <c r="H23" s="65">
        <v>40374.050000000017</v>
      </c>
      <c r="I23" s="65">
        <v>22392.01</v>
      </c>
      <c r="J23" s="65">
        <v>20163.860000000004</v>
      </c>
      <c r="K23" s="65">
        <v>17004.439999999995</v>
      </c>
      <c r="L23" s="65">
        <v>12247.08</v>
      </c>
      <c r="M23" s="65">
        <v>9931.0400000000009</v>
      </c>
      <c r="N23" s="65">
        <v>9990.010000000002</v>
      </c>
      <c r="O23" s="65">
        <v>10765.85</v>
      </c>
      <c r="P23" s="40">
        <v>13792.480000000001</v>
      </c>
      <c r="Q23" s="396">
        <f t="shared" si="0"/>
        <v>0.28113246980034096</v>
      </c>
      <c r="S23" s="409">
        <f t="shared" si="1"/>
        <v>3.2948053574605583E-2</v>
      </c>
      <c r="T23" s="410">
        <f t="shared" si="2"/>
        <v>1.507138679343723E-2</v>
      </c>
      <c r="U23" s="410">
        <f t="shared" si="3"/>
        <v>9.7657357303568594E-3</v>
      </c>
      <c r="V23" s="411">
        <f t="shared" si="4"/>
        <v>1.2663257095625512E-2</v>
      </c>
    </row>
    <row r="24" spans="1:35" ht="20.100000000000001" customHeight="1" thickBot="1">
      <c r="A24" s="47"/>
      <c r="B24" s="115" t="s">
        <v>38</v>
      </c>
      <c r="C24" s="115"/>
      <c r="D24" s="115"/>
      <c r="E24" s="115"/>
      <c r="F24" s="221">
        <v>579076.1100000001</v>
      </c>
      <c r="G24" s="83">
        <v>730875.46</v>
      </c>
      <c r="H24" s="83">
        <v>808082.06999999983</v>
      </c>
      <c r="I24" s="83">
        <v>717360.48</v>
      </c>
      <c r="J24" s="83">
        <v>738973.5199999999</v>
      </c>
      <c r="K24" s="83">
        <v>676812.56999999983</v>
      </c>
      <c r="L24" s="83">
        <v>419561.37</v>
      </c>
      <c r="M24" s="83">
        <v>499187.38000000024</v>
      </c>
      <c r="N24" s="83">
        <v>462451.04</v>
      </c>
      <c r="O24" s="83">
        <v>552267.86</v>
      </c>
      <c r="P24" s="215">
        <v>618625.04</v>
      </c>
      <c r="Q24" s="343">
        <f t="shared" si="0"/>
        <v>0.12015397745579483</v>
      </c>
      <c r="R24" s="6"/>
      <c r="S24" s="415">
        <f t="shared" si="1"/>
        <v>0.4895455479803385</v>
      </c>
      <c r="T24" s="416">
        <f t="shared" si="2"/>
        <v>0.59987297606568113</v>
      </c>
      <c r="U24" s="416">
        <f t="shared" si="3"/>
        <v>0.50096387866538361</v>
      </c>
      <c r="V24" s="417">
        <f t="shared" si="4"/>
        <v>0.56797674727906911</v>
      </c>
    </row>
    <row r="25" spans="1:35" ht="20.100000000000001" customHeight="1">
      <c r="A25" s="47"/>
      <c r="B25" s="24"/>
      <c r="C25" t="s">
        <v>97</v>
      </c>
      <c r="D25" s="392"/>
      <c r="F25" s="81">
        <v>292563.6100000001</v>
      </c>
      <c r="G25" s="61">
        <v>351467.54</v>
      </c>
      <c r="H25" s="61">
        <v>382366.12999999989</v>
      </c>
      <c r="I25" s="61">
        <v>362924.58999999985</v>
      </c>
      <c r="J25" s="61">
        <v>395916.14999999985</v>
      </c>
      <c r="K25" s="61">
        <v>343984.35999999993</v>
      </c>
      <c r="L25" s="61">
        <v>229707.14</v>
      </c>
      <c r="M25" s="61">
        <v>273277.93000000023</v>
      </c>
      <c r="N25" s="61">
        <v>235539.32000000007</v>
      </c>
      <c r="O25" s="61">
        <v>289012.38999999996</v>
      </c>
      <c r="P25" s="38">
        <v>369491.94</v>
      </c>
      <c r="Q25" s="396">
        <f t="shared" si="0"/>
        <v>0.2784640132556257</v>
      </c>
      <c r="S25" s="361">
        <f t="shared" si="1"/>
        <v>0.24733054999722931</v>
      </c>
      <c r="T25" s="362">
        <f t="shared" si="2"/>
        <v>0.30488045124996521</v>
      </c>
      <c r="U25" s="362">
        <f t="shared" si="3"/>
        <v>0.2621640301080575</v>
      </c>
      <c r="V25" s="363">
        <f t="shared" si="4"/>
        <v>0.33924076242861584</v>
      </c>
    </row>
    <row r="26" spans="1:35" ht="20.100000000000001" customHeight="1">
      <c r="A26" s="47"/>
      <c r="B26" s="24"/>
      <c r="C26" s="400" t="s">
        <v>88</v>
      </c>
      <c r="D26" s="392"/>
      <c r="E26" s="400"/>
      <c r="F26" s="43">
        <f>F27+F28</f>
        <v>286512.5</v>
      </c>
      <c r="G26" s="63">
        <f t="shared" ref="G26:P26" si="8">G27+G28</f>
        <v>379407.92</v>
      </c>
      <c r="H26" s="63">
        <f t="shared" si="8"/>
        <v>425715.94</v>
      </c>
      <c r="I26" s="63">
        <f t="shared" si="8"/>
        <v>354435.89000000007</v>
      </c>
      <c r="J26" s="63">
        <f t="shared" si="8"/>
        <v>343057.37000000005</v>
      </c>
      <c r="K26" s="63">
        <f t="shared" si="8"/>
        <v>332828.2099999999</v>
      </c>
      <c r="L26" s="63">
        <f t="shared" si="8"/>
        <v>189854.23</v>
      </c>
      <c r="M26" s="63">
        <f t="shared" si="8"/>
        <v>225909.45</v>
      </c>
      <c r="N26" s="63">
        <f t="shared" si="8"/>
        <v>226911.71999999991</v>
      </c>
      <c r="O26" s="63">
        <f t="shared" si="8"/>
        <v>263255.47000000003</v>
      </c>
      <c r="P26" s="445">
        <f t="shared" si="8"/>
        <v>249133.09999999998</v>
      </c>
      <c r="Q26" s="401">
        <f t="shared" si="0"/>
        <v>-5.3645115142337031E-2</v>
      </c>
      <c r="S26" s="364">
        <f t="shared" si="1"/>
        <v>0.24221499798310916</v>
      </c>
      <c r="T26" s="365">
        <f t="shared" si="2"/>
        <v>0.29499252481571592</v>
      </c>
      <c r="U26" s="365">
        <f t="shared" si="3"/>
        <v>0.23879984855732603</v>
      </c>
      <c r="V26" s="366">
        <f t="shared" si="4"/>
        <v>0.22873598485045324</v>
      </c>
    </row>
    <row r="27" spans="1:35" ht="20.100000000000001" customHeight="1">
      <c r="A27" s="47"/>
      <c r="D27" s="24" t="s">
        <v>98</v>
      </c>
      <c r="E27" s="24"/>
      <c r="F27" s="222"/>
      <c r="G27" s="65"/>
      <c r="H27" s="65"/>
      <c r="I27" s="65"/>
      <c r="J27" s="65"/>
      <c r="K27" s="65"/>
      <c r="L27" s="65"/>
      <c r="M27" s="65">
        <v>94161.340000000011</v>
      </c>
      <c r="N27" s="65">
        <v>93564.459999999977</v>
      </c>
      <c r="O27" s="65">
        <v>109696.16000000002</v>
      </c>
      <c r="P27" s="40">
        <v>109414.29</v>
      </c>
      <c r="Q27" s="396">
        <f t="shared" si="0"/>
        <v>-2.5695521155893186E-3</v>
      </c>
      <c r="S27" s="361">
        <f t="shared" si="1"/>
        <v>0</v>
      </c>
      <c r="T27" s="362">
        <f t="shared" si="2"/>
        <v>0</v>
      </c>
      <c r="U27" s="362">
        <f t="shared" si="3"/>
        <v>9.9505724972477144E-2</v>
      </c>
      <c r="V27" s="363">
        <f t="shared" si="4"/>
        <v>0.10045628372891077</v>
      </c>
    </row>
    <row r="28" spans="1:35" ht="20.100000000000001" customHeight="1" thickBot="1">
      <c r="A28" s="47"/>
      <c r="D28" s="24" t="s">
        <v>99</v>
      </c>
      <c r="E28" s="24"/>
      <c r="F28" s="222">
        <v>286512.5</v>
      </c>
      <c r="G28" s="65">
        <v>379407.92</v>
      </c>
      <c r="H28" s="65">
        <v>425715.94</v>
      </c>
      <c r="I28" s="65">
        <v>354435.89000000007</v>
      </c>
      <c r="J28" s="65">
        <v>343057.37000000005</v>
      </c>
      <c r="K28" s="65">
        <v>332828.2099999999</v>
      </c>
      <c r="L28" s="65">
        <v>189854.23</v>
      </c>
      <c r="M28" s="65">
        <v>131748.11000000002</v>
      </c>
      <c r="N28" s="65">
        <v>133347.25999999995</v>
      </c>
      <c r="O28" s="65">
        <v>153559.31000000003</v>
      </c>
      <c r="P28" s="40">
        <v>139718.81</v>
      </c>
      <c r="Q28" s="405">
        <f t="shared" si="0"/>
        <v>-9.0131298453998171E-2</v>
      </c>
      <c r="S28" s="361">
        <f t="shared" si="1"/>
        <v>0.24221499798310916</v>
      </c>
      <c r="T28" s="362">
        <f t="shared" si="2"/>
        <v>0.29499252481571592</v>
      </c>
      <c r="U28" s="362">
        <f t="shared" si="3"/>
        <v>0.13929412358484891</v>
      </c>
      <c r="V28" s="363">
        <f t="shared" si="4"/>
        <v>0.12827970112154249</v>
      </c>
    </row>
    <row r="29" spans="1:35" ht="20.100000000000001" customHeight="1" thickBot="1">
      <c r="A29" s="56" t="s">
        <v>30</v>
      </c>
      <c r="B29" s="218"/>
      <c r="C29" s="218"/>
      <c r="D29" s="218"/>
      <c r="E29" s="218"/>
      <c r="F29" s="59">
        <f>F7+F18</f>
        <v>1182885.05</v>
      </c>
      <c r="G29" s="69">
        <f t="shared" ref="G29:P29" si="9">G7+G18</f>
        <v>1418351.75</v>
      </c>
      <c r="H29" s="69">
        <f t="shared" si="9"/>
        <v>1683471.2699999998</v>
      </c>
      <c r="I29" s="69">
        <f t="shared" si="9"/>
        <v>1413870.68</v>
      </c>
      <c r="J29" s="69">
        <f t="shared" si="9"/>
        <v>1191110.0999999999</v>
      </c>
      <c r="K29" s="69">
        <f t="shared" si="9"/>
        <v>1128259.8099999998</v>
      </c>
      <c r="L29" s="69">
        <f t="shared" si="9"/>
        <v>1070522.4300000002</v>
      </c>
      <c r="M29" s="69">
        <f t="shared" si="9"/>
        <v>1154685.0300000003</v>
      </c>
      <c r="N29" s="69">
        <f t="shared" si="9"/>
        <v>1138945.6099999999</v>
      </c>
      <c r="O29" s="69">
        <f t="shared" si="9"/>
        <v>1102410.54</v>
      </c>
      <c r="P29" s="85">
        <f t="shared" si="9"/>
        <v>1089173.18</v>
      </c>
      <c r="Q29" s="356">
        <f t="shared" si="0"/>
        <v>-1.2007650071995958E-2</v>
      </c>
      <c r="S29" s="387">
        <f>S7+S18</f>
        <v>1</v>
      </c>
      <c r="T29" s="389">
        <f t="shared" ref="T29:V29" si="10">T7+T18</f>
        <v>1</v>
      </c>
      <c r="U29" s="389">
        <f t="shared" si="10"/>
        <v>1</v>
      </c>
      <c r="V29" s="388">
        <f t="shared" si="10"/>
        <v>1</v>
      </c>
    </row>
    <row r="30" spans="1:35" s="6" customFormat="1" ht="20.100000000000001" customHeight="1" thickBot="1">
      <c r="A30" s="407"/>
      <c r="B30" s="115" t="s">
        <v>126</v>
      </c>
      <c r="C30" s="115"/>
      <c r="D30" s="115"/>
      <c r="E30" s="420"/>
      <c r="F30" s="33">
        <f>F9+F14+F20+F25</f>
        <v>559757.87000000011</v>
      </c>
      <c r="G30" s="83">
        <f t="shared" ref="G30:P30" si="11">G9+G14+G20+G25</f>
        <v>550154.08000000007</v>
      </c>
      <c r="H30" s="83">
        <f t="shared" si="11"/>
        <v>610964.05999999982</v>
      </c>
      <c r="I30" s="83">
        <f t="shared" si="11"/>
        <v>577392.24999999977</v>
      </c>
      <c r="J30" s="83">
        <f t="shared" si="11"/>
        <v>643679.67999999982</v>
      </c>
      <c r="K30" s="83">
        <f t="shared" si="11"/>
        <v>597647.41999999993</v>
      </c>
      <c r="L30" s="83">
        <f t="shared" si="11"/>
        <v>489933.81000000011</v>
      </c>
      <c r="M30" s="83">
        <f t="shared" si="11"/>
        <v>540198.25000000023</v>
      </c>
      <c r="N30" s="83">
        <f t="shared" si="11"/>
        <v>553877.94999999995</v>
      </c>
      <c r="O30" s="83">
        <f t="shared" si="11"/>
        <v>628225.61999999988</v>
      </c>
      <c r="P30" s="215">
        <f t="shared" si="11"/>
        <v>653183.15</v>
      </c>
      <c r="Q30" s="343">
        <f t="shared" si="0"/>
        <v>3.9727017182139356E-2</v>
      </c>
      <c r="S30" s="421">
        <f>F30/$F$29</f>
        <v>0.47321408787776975</v>
      </c>
      <c r="T30" s="422">
        <f>K30/$K$29</f>
        <v>0.52970726662682421</v>
      </c>
      <c r="U30" s="422">
        <f>O30/$O$29</f>
        <v>0.56986539696908178</v>
      </c>
      <c r="V30" s="423">
        <f>P30/$P$29</f>
        <v>0.59970550321483318</v>
      </c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20.100000000000001" customHeight="1">
      <c r="A31" s="204"/>
      <c r="B31" s="1"/>
      <c r="C31" s="1" t="s">
        <v>37</v>
      </c>
      <c r="D31" s="1"/>
      <c r="E31" s="351"/>
      <c r="F31" s="7">
        <f>F9+F20</f>
        <v>117372.49999999999</v>
      </c>
      <c r="G31" s="61">
        <f t="shared" ref="G31:P31" si="12">G9+G20</f>
        <v>43626.489999999991</v>
      </c>
      <c r="H31" s="61">
        <f t="shared" si="12"/>
        <v>47130.520000000019</v>
      </c>
      <c r="I31" s="61">
        <f t="shared" si="12"/>
        <v>45775.930000000008</v>
      </c>
      <c r="J31" s="61">
        <f t="shared" si="12"/>
        <v>55337.56</v>
      </c>
      <c r="K31" s="61">
        <f t="shared" si="12"/>
        <v>61187.08</v>
      </c>
      <c r="L31" s="61">
        <f t="shared" si="12"/>
        <v>54168.500000000007</v>
      </c>
      <c r="M31" s="61">
        <f t="shared" si="12"/>
        <v>61476.109999999986</v>
      </c>
      <c r="N31" s="61">
        <f t="shared" si="12"/>
        <v>74204.26999999999</v>
      </c>
      <c r="O31" s="61">
        <f t="shared" si="12"/>
        <v>74431.730000000025</v>
      </c>
      <c r="P31" s="7">
        <f t="shared" si="12"/>
        <v>73998.09</v>
      </c>
      <c r="Q31" s="406">
        <f t="shared" si="0"/>
        <v>-5.8260099557007261E-3</v>
      </c>
      <c r="S31" s="361">
        <f t="shared" ref="S31:S38" si="13">F31/$F$29</f>
        <v>9.9225617907674105E-2</v>
      </c>
      <c r="T31" s="362">
        <f t="shared" ref="T31:T38" si="14">K31/$K$29</f>
        <v>5.4231374243490969E-2</v>
      </c>
      <c r="U31" s="362">
        <f t="shared" ref="U31:U38" si="15">O31/$O$29</f>
        <v>6.7517251785346705E-2</v>
      </c>
      <c r="V31" s="363">
        <f t="shared" ref="V31:V38" si="16">P31/$P$29</f>
        <v>6.793969164756701E-2</v>
      </c>
    </row>
    <row r="32" spans="1:35" ht="20.100000000000001" customHeight="1" thickBot="1">
      <c r="A32" s="204"/>
      <c r="B32" s="1"/>
      <c r="C32" s="1" t="s">
        <v>38</v>
      </c>
      <c r="D32" s="1"/>
      <c r="E32" s="351"/>
      <c r="F32" s="7">
        <f>F14+F25</f>
        <v>442385.37000000011</v>
      </c>
      <c r="G32" s="61">
        <f t="shared" ref="G32:P32" si="17">G14+G25</f>
        <v>506527.59000000008</v>
      </c>
      <c r="H32" s="61">
        <f t="shared" si="17"/>
        <v>563833.5399999998</v>
      </c>
      <c r="I32" s="61">
        <f t="shared" si="17"/>
        <v>531616.31999999983</v>
      </c>
      <c r="J32" s="61">
        <f t="shared" si="17"/>
        <v>588342.11999999976</v>
      </c>
      <c r="K32" s="61">
        <f t="shared" si="17"/>
        <v>536460.34</v>
      </c>
      <c r="L32" s="61">
        <f t="shared" si="17"/>
        <v>435765.31000000011</v>
      </c>
      <c r="M32" s="61">
        <f t="shared" si="17"/>
        <v>478722.14000000025</v>
      </c>
      <c r="N32" s="61">
        <f t="shared" si="17"/>
        <v>479673.67999999993</v>
      </c>
      <c r="O32" s="61">
        <f t="shared" si="17"/>
        <v>553793.8899999999</v>
      </c>
      <c r="P32" s="7">
        <f t="shared" si="17"/>
        <v>579185.06000000006</v>
      </c>
      <c r="Q32" s="396">
        <f t="shared" si="0"/>
        <v>4.5849494655855021E-2</v>
      </c>
      <c r="S32" s="361">
        <f t="shared" si="13"/>
        <v>0.37398846997009566</v>
      </c>
      <c r="T32" s="362">
        <f t="shared" si="14"/>
        <v>0.47547589238333327</v>
      </c>
      <c r="U32" s="362">
        <f t="shared" si="15"/>
        <v>0.50234814518373516</v>
      </c>
      <c r="V32" s="363">
        <f t="shared" si="16"/>
        <v>0.53176581156726621</v>
      </c>
    </row>
    <row r="33" spans="1:35" ht="20.100000000000001" customHeight="1" thickBot="1">
      <c r="A33" s="47"/>
      <c r="B33" s="115" t="s">
        <v>98</v>
      </c>
      <c r="C33" s="115"/>
      <c r="D33" s="115"/>
      <c r="E33" s="420"/>
      <c r="F33" s="33">
        <f>F11+F16+F22+F27</f>
        <v>0</v>
      </c>
      <c r="G33" s="83">
        <f t="shared" ref="G33:P33" si="18">G11+G16+G22+G27</f>
        <v>0</v>
      </c>
      <c r="H33" s="83">
        <f t="shared" si="18"/>
        <v>0</v>
      </c>
      <c r="I33" s="83">
        <f t="shared" si="18"/>
        <v>0</v>
      </c>
      <c r="J33" s="83">
        <f t="shared" si="18"/>
        <v>0</v>
      </c>
      <c r="K33" s="83">
        <f t="shared" si="18"/>
        <v>0</v>
      </c>
      <c r="L33" s="83">
        <f t="shared" si="18"/>
        <v>0</v>
      </c>
      <c r="M33" s="83">
        <f t="shared" si="18"/>
        <v>183639.95</v>
      </c>
      <c r="N33" s="83">
        <f t="shared" si="18"/>
        <v>192412.05</v>
      </c>
      <c r="O33" s="83">
        <f t="shared" si="18"/>
        <v>201225.10000000003</v>
      </c>
      <c r="P33" s="33">
        <f t="shared" si="18"/>
        <v>220011.30000000002</v>
      </c>
      <c r="Q33" s="343">
        <f t="shared" si="0"/>
        <v>9.3359128657408932E-2</v>
      </c>
      <c r="R33" s="6"/>
      <c r="S33" s="415">
        <f t="shared" si="13"/>
        <v>0</v>
      </c>
      <c r="T33" s="416">
        <f t="shared" si="14"/>
        <v>0</v>
      </c>
      <c r="U33" s="416">
        <f t="shared" si="15"/>
        <v>0.18253190866625787</v>
      </c>
      <c r="V33" s="417">
        <f t="shared" si="16"/>
        <v>0.20199845537878561</v>
      </c>
    </row>
    <row r="34" spans="1:35" ht="20.100000000000001" customHeight="1">
      <c r="A34" s="47"/>
      <c r="B34" s="1"/>
      <c r="C34" s="1" t="s">
        <v>37</v>
      </c>
      <c r="D34" s="1"/>
      <c r="E34" s="351"/>
      <c r="F34" s="7">
        <f>F11+F22</f>
        <v>0</v>
      </c>
      <c r="G34" s="61">
        <f t="shared" ref="G34:P34" si="19">G11+G22</f>
        <v>0</v>
      </c>
      <c r="H34" s="61">
        <f t="shared" si="19"/>
        <v>0</v>
      </c>
      <c r="I34" s="61">
        <f t="shared" si="19"/>
        <v>0</v>
      </c>
      <c r="J34" s="61">
        <f t="shared" si="19"/>
        <v>0</v>
      </c>
      <c r="K34" s="61">
        <f t="shared" si="19"/>
        <v>0</v>
      </c>
      <c r="L34" s="61">
        <f t="shared" si="19"/>
        <v>0</v>
      </c>
      <c r="M34" s="61">
        <f t="shared" si="19"/>
        <v>15587.26</v>
      </c>
      <c r="N34" s="61">
        <f t="shared" si="19"/>
        <v>15796.65</v>
      </c>
      <c r="O34" s="61">
        <f t="shared" si="19"/>
        <v>19317.369999999995</v>
      </c>
      <c r="P34" s="7">
        <f t="shared" si="19"/>
        <v>17268.36</v>
      </c>
      <c r="Q34" s="406">
        <f t="shared" si="0"/>
        <v>-0.10607085747179845</v>
      </c>
      <c r="S34" s="361">
        <f t="shared" si="13"/>
        <v>0</v>
      </c>
      <c r="T34" s="362">
        <f t="shared" si="14"/>
        <v>0</v>
      </c>
      <c r="U34" s="362">
        <f t="shared" si="15"/>
        <v>1.7522845890061967E-2</v>
      </c>
      <c r="V34" s="363">
        <f t="shared" si="16"/>
        <v>1.5854558592785034E-2</v>
      </c>
    </row>
    <row r="35" spans="1:35" s="6" customFormat="1" ht="20.100000000000001" customHeight="1" thickBot="1">
      <c r="A35" s="209"/>
      <c r="B35" s="1"/>
      <c r="C35" s="1" t="s">
        <v>38</v>
      </c>
      <c r="D35" s="1"/>
      <c r="E35" s="351"/>
      <c r="F35" s="7">
        <f>F16+F27</f>
        <v>0</v>
      </c>
      <c r="G35" s="61">
        <f t="shared" ref="G35:P35" si="20">G16+G27</f>
        <v>0</v>
      </c>
      <c r="H35" s="61">
        <f t="shared" si="20"/>
        <v>0</v>
      </c>
      <c r="I35" s="61">
        <f t="shared" si="20"/>
        <v>0</v>
      </c>
      <c r="J35" s="61">
        <f t="shared" si="20"/>
        <v>0</v>
      </c>
      <c r="K35" s="61">
        <f t="shared" si="20"/>
        <v>0</v>
      </c>
      <c r="L35" s="61">
        <f t="shared" si="20"/>
        <v>0</v>
      </c>
      <c r="M35" s="61">
        <f t="shared" si="20"/>
        <v>168052.69</v>
      </c>
      <c r="N35" s="61">
        <f t="shared" si="20"/>
        <v>176615.39999999997</v>
      </c>
      <c r="O35" s="61">
        <f t="shared" si="20"/>
        <v>181907.73000000004</v>
      </c>
      <c r="P35" s="7">
        <f t="shared" si="20"/>
        <v>202742.94</v>
      </c>
      <c r="Q35" s="338">
        <f t="shared" si="0"/>
        <v>0.11453724368942407</v>
      </c>
      <c r="R35"/>
      <c r="S35" s="361">
        <f t="shared" si="13"/>
        <v>0</v>
      </c>
      <c r="T35" s="362">
        <f t="shared" si="14"/>
        <v>0</v>
      </c>
      <c r="U35" s="362">
        <f t="shared" si="15"/>
        <v>0.1650090627761959</v>
      </c>
      <c r="V35" s="363">
        <f t="shared" si="16"/>
        <v>0.18614389678600057</v>
      </c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20.100000000000001" customHeight="1" thickBot="1">
      <c r="A36" s="209"/>
      <c r="B36" s="115" t="s">
        <v>99</v>
      </c>
      <c r="C36" s="115"/>
      <c r="D36" s="115"/>
      <c r="E36" s="420"/>
      <c r="F36" s="33">
        <f>F12+F17+F23+F28</f>
        <v>623127.18000000005</v>
      </c>
      <c r="G36" s="83">
        <f t="shared" ref="G36:P36" si="21">G12+G17+G23+G28</f>
        <v>868197.66999999993</v>
      </c>
      <c r="H36" s="83">
        <f t="shared" si="21"/>
        <v>1072507.21</v>
      </c>
      <c r="I36" s="83">
        <f t="shared" si="21"/>
        <v>836478.43000000017</v>
      </c>
      <c r="J36" s="83">
        <f t="shared" si="21"/>
        <v>547430.42000000004</v>
      </c>
      <c r="K36" s="83">
        <f t="shared" si="21"/>
        <v>530612.3899999999</v>
      </c>
      <c r="L36" s="83">
        <f t="shared" si="21"/>
        <v>580588.62000000011</v>
      </c>
      <c r="M36" s="83">
        <f t="shared" si="21"/>
        <v>430846.82999999996</v>
      </c>
      <c r="N36" s="83">
        <f t="shared" si="21"/>
        <v>392655.61</v>
      </c>
      <c r="O36" s="83">
        <f t="shared" si="21"/>
        <v>272959.82000000007</v>
      </c>
      <c r="P36" s="215">
        <f t="shared" si="21"/>
        <v>215978.72999999998</v>
      </c>
      <c r="Q36" s="343">
        <f t="shared" si="0"/>
        <v>-0.20875266550219762</v>
      </c>
      <c r="R36" s="6"/>
      <c r="S36" s="415">
        <f t="shared" si="13"/>
        <v>0.52678591212223036</v>
      </c>
      <c r="T36" s="416">
        <f t="shared" si="14"/>
        <v>0.47029273337317579</v>
      </c>
      <c r="U36" s="416">
        <f t="shared" si="15"/>
        <v>0.24760269436466023</v>
      </c>
      <c r="V36" s="417">
        <f t="shared" si="16"/>
        <v>0.1982960414063813</v>
      </c>
    </row>
    <row r="37" spans="1:35" ht="20.100000000000001" customHeight="1">
      <c r="A37" s="47"/>
      <c r="B37" s="9"/>
      <c r="C37" s="1" t="s">
        <v>37</v>
      </c>
      <c r="D37" s="1"/>
      <c r="E37" s="351"/>
      <c r="F37" s="7">
        <f>F12+F23</f>
        <v>90079.43</v>
      </c>
      <c r="G37" s="61">
        <f t="shared" ref="G37:P37" si="22">G12+G23</f>
        <v>111833.97999999998</v>
      </c>
      <c r="H37" s="61">
        <f t="shared" si="22"/>
        <v>185178.43000000002</v>
      </c>
      <c r="I37" s="61">
        <f t="shared" si="22"/>
        <v>116026.08000000002</v>
      </c>
      <c r="J37" s="61">
        <f t="shared" si="22"/>
        <v>52098.29</v>
      </c>
      <c r="K37" s="61">
        <f t="shared" si="22"/>
        <v>44832.24</v>
      </c>
      <c r="L37" s="61">
        <f t="shared" si="22"/>
        <v>55273.549999999996</v>
      </c>
      <c r="M37" s="61">
        <f t="shared" si="22"/>
        <v>36701.020000000004</v>
      </c>
      <c r="N37" s="61">
        <f t="shared" si="22"/>
        <v>42931.640000000007</v>
      </c>
      <c r="O37" s="61">
        <f t="shared" si="22"/>
        <v>37072.340000000004</v>
      </c>
      <c r="P37" s="7">
        <f t="shared" si="22"/>
        <v>34533.32</v>
      </c>
      <c r="Q37" s="406">
        <f t="shared" si="0"/>
        <v>-6.8488258361894719E-2</v>
      </c>
      <c r="S37" s="361">
        <f t="shared" si="13"/>
        <v>7.6152310826821251E-2</v>
      </c>
      <c r="T37" s="362">
        <f t="shared" si="14"/>
        <v>3.9735741362621084E-2</v>
      </c>
      <c r="U37" s="362">
        <f t="shared" si="15"/>
        <v>3.3628433922629222E-2</v>
      </c>
      <c r="V37" s="363">
        <f t="shared" si="16"/>
        <v>3.1705995551598143E-2</v>
      </c>
    </row>
    <row r="38" spans="1:35" ht="20.100000000000001" customHeight="1" thickBot="1">
      <c r="A38" s="48"/>
      <c r="B38" s="114"/>
      <c r="C38" s="114" t="s">
        <v>38</v>
      </c>
      <c r="D38" s="114"/>
      <c r="E38" s="352"/>
      <c r="F38" s="106">
        <f>F17+F28</f>
        <v>533047.75</v>
      </c>
      <c r="G38" s="67">
        <f t="shared" ref="G38:P38" si="23">G17+G28</f>
        <v>756363.69</v>
      </c>
      <c r="H38" s="67">
        <f t="shared" si="23"/>
        <v>887328.78</v>
      </c>
      <c r="I38" s="67">
        <f t="shared" si="23"/>
        <v>720452.35000000009</v>
      </c>
      <c r="J38" s="67">
        <f t="shared" si="23"/>
        <v>495332.13000000006</v>
      </c>
      <c r="K38" s="67">
        <f t="shared" si="23"/>
        <v>485780.14999999991</v>
      </c>
      <c r="L38" s="67">
        <f t="shared" si="23"/>
        <v>525315.07000000007</v>
      </c>
      <c r="M38" s="67">
        <f t="shared" si="23"/>
        <v>394145.81000000006</v>
      </c>
      <c r="N38" s="67">
        <f t="shared" si="23"/>
        <v>349723.97</v>
      </c>
      <c r="O38" s="67">
        <f t="shared" si="23"/>
        <v>235887.48000000004</v>
      </c>
      <c r="P38" s="106">
        <f t="shared" si="23"/>
        <v>181445.40999999997</v>
      </c>
      <c r="Q38" s="405">
        <f t="shared" si="0"/>
        <v>-0.23079677649699787</v>
      </c>
      <c r="S38" s="381">
        <f t="shared" si="13"/>
        <v>0.45063360129540903</v>
      </c>
      <c r="T38" s="370">
        <f t="shared" si="14"/>
        <v>0.4305569920105547</v>
      </c>
      <c r="U38" s="370">
        <f t="shared" si="15"/>
        <v>0.21397426044203099</v>
      </c>
      <c r="V38" s="382">
        <f t="shared" si="16"/>
        <v>0.16659004585478315</v>
      </c>
    </row>
    <row r="39" spans="1:35" ht="20.100000000000001" customHeight="1" thickBot="1"/>
    <row r="40" spans="1:35" ht="15" customHeight="1">
      <c r="A40" s="489" t="s">
        <v>32</v>
      </c>
      <c r="B40" s="502"/>
      <c r="C40" s="502"/>
      <c r="D40" s="502"/>
      <c r="E40" s="502"/>
      <c r="F40" s="505" t="s">
        <v>35</v>
      </c>
      <c r="G40" s="506"/>
      <c r="H40" s="506"/>
      <c r="I40" s="506"/>
      <c r="J40" s="506"/>
      <c r="K40" s="506"/>
      <c r="L40" s="506"/>
      <c r="M40" s="506"/>
      <c r="N40" s="506"/>
      <c r="O40" s="506"/>
      <c r="P40" s="507"/>
      <c r="Q40" s="510" t="s">
        <v>121</v>
      </c>
      <c r="S40" s="480" t="s">
        <v>122</v>
      </c>
      <c r="T40" s="474"/>
      <c r="U40" s="474"/>
      <c r="V40" s="519"/>
    </row>
    <row r="41" spans="1:35" ht="15.75" thickBot="1">
      <c r="A41" s="503"/>
      <c r="B41" s="533"/>
      <c r="C41" s="533"/>
      <c r="D41" s="533"/>
      <c r="E41" s="533"/>
      <c r="F41" s="501" t="str">
        <f>F5</f>
        <v>jan-dez</v>
      </c>
      <c r="G41" s="499"/>
      <c r="H41" s="499"/>
      <c r="I41" s="499"/>
      <c r="J41" s="499"/>
      <c r="K41" s="499"/>
      <c r="L41" s="499"/>
      <c r="M41" s="499"/>
      <c r="N41" s="499"/>
      <c r="O41" s="499"/>
      <c r="P41" s="500"/>
      <c r="Q41" s="511"/>
      <c r="S41" s="520"/>
      <c r="T41" s="521"/>
      <c r="U41" s="521"/>
      <c r="V41" s="522"/>
    </row>
    <row r="42" spans="1:35" ht="23.25" customHeight="1" thickBot="1">
      <c r="A42" s="503"/>
      <c r="B42" s="533"/>
      <c r="C42" s="533"/>
      <c r="D42" s="533"/>
      <c r="E42" s="533"/>
      <c r="F42" s="28">
        <v>2010</v>
      </c>
      <c r="G42" s="201">
        <v>2011</v>
      </c>
      <c r="H42" s="201">
        <v>2012</v>
      </c>
      <c r="I42" s="201">
        <v>2013</v>
      </c>
      <c r="J42" s="201">
        <v>2014</v>
      </c>
      <c r="K42" s="201">
        <v>2015</v>
      </c>
      <c r="L42" s="201">
        <v>2016</v>
      </c>
      <c r="M42" s="201">
        <v>2017</v>
      </c>
      <c r="N42" s="201">
        <v>2018</v>
      </c>
      <c r="O42" s="201">
        <v>2019</v>
      </c>
      <c r="P42" s="301">
        <v>2020</v>
      </c>
      <c r="Q42" s="512"/>
      <c r="S42" s="298">
        <v>2010</v>
      </c>
      <c r="T42" s="360">
        <v>2015</v>
      </c>
      <c r="U42" s="408">
        <v>2019</v>
      </c>
      <c r="V42" s="302">
        <v>2020</v>
      </c>
    </row>
    <row r="43" spans="1:35" ht="20.100000000000001" customHeight="1" thickBot="1">
      <c r="A43" s="32" t="s">
        <v>36</v>
      </c>
      <c r="B43" s="115"/>
      <c r="C43" s="115"/>
      <c r="D43" s="115"/>
      <c r="E43" s="115"/>
      <c r="F43" s="221">
        <v>74417.525000000009</v>
      </c>
      <c r="G43" s="83">
        <v>47390.281000000003</v>
      </c>
      <c r="H43" s="83">
        <v>66184.839000000007</v>
      </c>
      <c r="I43" s="83">
        <v>68218.106</v>
      </c>
      <c r="J43" s="83">
        <v>57494.260000000009</v>
      </c>
      <c r="K43" s="83">
        <v>57078.11099999999</v>
      </c>
      <c r="L43" s="83">
        <v>65483.819000000003</v>
      </c>
      <c r="M43" s="83">
        <v>63847.408000000003</v>
      </c>
      <c r="N43" s="83">
        <v>78160.639999999999</v>
      </c>
      <c r="O43" s="83">
        <v>73618.059000000023</v>
      </c>
      <c r="P43" s="215">
        <v>64730.619000000013</v>
      </c>
      <c r="Q43" s="333">
        <f t="shared" ref="Q43:Q74" si="24">(P43-O43)/O43</f>
        <v>-0.12072363929073444</v>
      </c>
      <c r="S43" s="412">
        <f>F43/$F$65</f>
        <v>0.59133928356028786</v>
      </c>
      <c r="T43" s="413">
        <f>K43/$K$65</f>
        <v>0.46284866214550946</v>
      </c>
      <c r="U43" s="413">
        <f>O43/$O$65</f>
        <v>0.5259753021292296</v>
      </c>
      <c r="V43" s="414">
        <f>P43/$P$65</f>
        <v>0.43563539210219104</v>
      </c>
    </row>
    <row r="44" spans="1:35" ht="20.100000000000001" customHeight="1" thickBot="1">
      <c r="A44" s="209"/>
      <c r="B44" s="115" t="s">
        <v>37</v>
      </c>
      <c r="C44" s="115"/>
      <c r="D44" s="115"/>
      <c r="E44" s="210"/>
      <c r="F44" s="79">
        <v>37907.193000000007</v>
      </c>
      <c r="G44" s="60">
        <v>5293.1799999999994</v>
      </c>
      <c r="H44" s="60">
        <v>10177.784</v>
      </c>
      <c r="I44" s="60">
        <v>9689.7980000000007</v>
      </c>
      <c r="J44" s="60">
        <v>6429.1710000000003</v>
      </c>
      <c r="K44" s="60">
        <v>6132.6440000000002</v>
      </c>
      <c r="L44" s="60">
        <v>6628.0250000000005</v>
      </c>
      <c r="M44" s="60">
        <v>6714.3389999999999</v>
      </c>
      <c r="N44" s="60">
        <v>10710.641000000001</v>
      </c>
      <c r="O44" s="60">
        <v>10295.797999999999</v>
      </c>
      <c r="P44" s="36">
        <v>8519.6370000000024</v>
      </c>
      <c r="Q44" s="390">
        <f t="shared" si="24"/>
        <v>-0.17251319421767955</v>
      </c>
      <c r="S44" s="415">
        <f t="shared" ref="S44:S64" si="25">F44/$F$65</f>
        <v>0.30121953599507056</v>
      </c>
      <c r="T44" s="416">
        <f t="shared" ref="T44:T64" si="26">K44/$K$65</f>
        <v>4.9729853022197713E-2</v>
      </c>
      <c r="U44" s="416">
        <f t="shared" ref="U44:U64" si="27">O44/$O$65</f>
        <v>7.355987834060547E-2</v>
      </c>
      <c r="V44" s="417">
        <f t="shared" ref="V44:V64" si="28">P44/$P$65</f>
        <v>5.7336936714035357E-2</v>
      </c>
    </row>
    <row r="45" spans="1:35" ht="20.100000000000001" customHeight="1">
      <c r="A45" s="204"/>
      <c r="B45" s="24"/>
      <c r="C45" s="392" t="s">
        <v>97</v>
      </c>
      <c r="D45" s="392"/>
      <c r="E45" s="205"/>
      <c r="F45" s="393">
        <v>36056.914000000004</v>
      </c>
      <c r="G45" s="394">
        <v>2599.5969999999998</v>
      </c>
      <c r="H45" s="394">
        <v>3383.5769999999993</v>
      </c>
      <c r="I45" s="394">
        <v>3603.4470000000006</v>
      </c>
      <c r="J45" s="394">
        <v>4352.4630000000006</v>
      </c>
      <c r="K45" s="394">
        <v>4281.43</v>
      </c>
      <c r="L45" s="394">
        <v>3995.9339999999997</v>
      </c>
      <c r="M45" s="394">
        <v>4321.0330000000004</v>
      </c>
      <c r="N45" s="394">
        <v>7464.9090000000015</v>
      </c>
      <c r="O45" s="394">
        <v>7609.7849999999989</v>
      </c>
      <c r="P45" s="395">
        <v>6223.9330000000018</v>
      </c>
      <c r="Q45" s="396">
        <f t="shared" si="24"/>
        <v>-0.18211447498188152</v>
      </c>
      <c r="S45" s="361">
        <f t="shared" si="25"/>
        <v>0.28651678072006448</v>
      </c>
      <c r="T45" s="362">
        <f t="shared" si="26"/>
        <v>3.4718285396124079E-2</v>
      </c>
      <c r="U45" s="362">
        <f t="shared" si="27"/>
        <v>5.4369254214016671E-2</v>
      </c>
      <c r="V45" s="363">
        <f t="shared" si="28"/>
        <v>4.1886908155053582E-2</v>
      </c>
    </row>
    <row r="46" spans="1:35" ht="20.100000000000001" customHeight="1">
      <c r="A46" s="204"/>
      <c r="B46" s="24"/>
      <c r="C46" s="400" t="s">
        <v>88</v>
      </c>
      <c r="D46" s="392"/>
      <c r="E46" s="199"/>
      <c r="F46" s="43">
        <f>F47+F48</f>
        <v>1850.279</v>
      </c>
      <c r="G46" s="63">
        <f t="shared" ref="G46:P46" si="29">G47+G48</f>
        <v>2693.5829999999996</v>
      </c>
      <c r="H46" s="63">
        <f t="shared" si="29"/>
        <v>6794.2069999999994</v>
      </c>
      <c r="I46" s="63">
        <f t="shared" si="29"/>
        <v>6086.3509999999997</v>
      </c>
      <c r="J46" s="63">
        <f t="shared" si="29"/>
        <v>2076.7079999999996</v>
      </c>
      <c r="K46" s="63">
        <f t="shared" si="29"/>
        <v>1851.2140000000004</v>
      </c>
      <c r="L46" s="63">
        <f t="shared" si="29"/>
        <v>2632.0910000000008</v>
      </c>
      <c r="M46" s="63">
        <f t="shared" si="29"/>
        <v>2393.3059999999996</v>
      </c>
      <c r="N46" s="63">
        <f t="shared" si="29"/>
        <v>3245.732</v>
      </c>
      <c r="O46" s="63">
        <f t="shared" si="29"/>
        <v>2686.0129999999999</v>
      </c>
      <c r="P46" s="445">
        <f t="shared" si="29"/>
        <v>2295.7039999999997</v>
      </c>
      <c r="Q46" s="401">
        <f t="shared" si="24"/>
        <v>-0.14531165709175653</v>
      </c>
      <c r="S46" s="364">
        <f t="shared" si="25"/>
        <v>1.4702755275006066E-2</v>
      </c>
      <c r="T46" s="365">
        <f t="shared" si="26"/>
        <v>1.5011567626073636E-2</v>
      </c>
      <c r="U46" s="365">
        <f t="shared" si="27"/>
        <v>1.9190624126588802E-2</v>
      </c>
      <c r="V46" s="366">
        <f t="shared" si="28"/>
        <v>1.5450028558981772E-2</v>
      </c>
    </row>
    <row r="47" spans="1:35" ht="20.100000000000001" customHeight="1">
      <c r="A47" s="47"/>
      <c r="D47" s="24" t="s">
        <v>98</v>
      </c>
      <c r="E47" s="24"/>
      <c r="F47" s="222"/>
      <c r="G47" s="65"/>
      <c r="H47" s="65"/>
      <c r="I47" s="65"/>
      <c r="J47" s="65"/>
      <c r="K47" s="65"/>
      <c r="L47" s="65"/>
      <c r="M47" s="65">
        <v>759.57</v>
      </c>
      <c r="N47" s="65">
        <v>920.22100000000012</v>
      </c>
      <c r="O47" s="65">
        <v>1029.3050000000001</v>
      </c>
      <c r="P47" s="40">
        <v>1222.691</v>
      </c>
      <c r="Q47" s="396">
        <f t="shared" si="24"/>
        <v>0.18788017157208015</v>
      </c>
      <c r="S47" s="409">
        <f t="shared" si="25"/>
        <v>0</v>
      </c>
      <c r="T47" s="410">
        <f t="shared" si="26"/>
        <v>0</v>
      </c>
      <c r="U47" s="410">
        <f t="shared" si="27"/>
        <v>7.3540244841028279E-3</v>
      </c>
      <c r="V47" s="411">
        <f t="shared" si="28"/>
        <v>8.2286788143462672E-3</v>
      </c>
    </row>
    <row r="48" spans="1:35" ht="20.100000000000001" customHeight="1" thickBot="1">
      <c r="A48" s="47"/>
      <c r="D48" s="24" t="s">
        <v>99</v>
      </c>
      <c r="E48" s="24"/>
      <c r="F48" s="222">
        <v>1850.279</v>
      </c>
      <c r="G48" s="65">
        <v>2693.5829999999996</v>
      </c>
      <c r="H48" s="65">
        <v>6794.2069999999994</v>
      </c>
      <c r="I48" s="65">
        <v>6086.3509999999997</v>
      </c>
      <c r="J48" s="65">
        <v>2076.7079999999996</v>
      </c>
      <c r="K48" s="65">
        <v>1851.2140000000004</v>
      </c>
      <c r="L48" s="65">
        <v>2632.0910000000008</v>
      </c>
      <c r="M48" s="65">
        <v>1633.7359999999996</v>
      </c>
      <c r="N48" s="65">
        <v>2325.511</v>
      </c>
      <c r="O48" s="65">
        <v>1656.7080000000001</v>
      </c>
      <c r="P48" s="40">
        <v>1073.0129999999999</v>
      </c>
      <c r="Q48" s="396">
        <f t="shared" si="24"/>
        <v>-0.35232219558304789</v>
      </c>
      <c r="S48" s="409">
        <f t="shared" si="25"/>
        <v>1.4702755275006066E-2</v>
      </c>
      <c r="T48" s="410">
        <f t="shared" si="26"/>
        <v>1.5011567626073636E-2</v>
      </c>
      <c r="U48" s="410">
        <f t="shared" si="27"/>
        <v>1.1836599642485977E-2</v>
      </c>
      <c r="V48" s="411">
        <f t="shared" si="28"/>
        <v>7.2213497446355053E-3</v>
      </c>
    </row>
    <row r="49" spans="1:22" ht="20.100000000000001" customHeight="1" thickBot="1">
      <c r="A49" s="47"/>
      <c r="B49" s="115" t="s">
        <v>38</v>
      </c>
      <c r="C49" s="115"/>
      <c r="D49" s="115"/>
      <c r="E49" s="115"/>
      <c r="F49" s="223">
        <v>36510.332000000002</v>
      </c>
      <c r="G49" s="156">
        <v>42097.100999999995</v>
      </c>
      <c r="H49" s="156">
        <v>56007.055000000015</v>
      </c>
      <c r="I49" s="156">
        <v>58528.308000000005</v>
      </c>
      <c r="J49" s="156">
        <v>51065.089000000007</v>
      </c>
      <c r="K49" s="156">
        <v>50945.46699999999</v>
      </c>
      <c r="L49" s="156">
        <v>58855.794000000009</v>
      </c>
      <c r="M49" s="156">
        <v>57133.069000000003</v>
      </c>
      <c r="N49" s="156">
        <v>67449.998999999996</v>
      </c>
      <c r="O49" s="156">
        <v>63322.261000000013</v>
      </c>
      <c r="P49" s="157">
        <v>56210.982000000011</v>
      </c>
      <c r="Q49" s="390">
        <f t="shared" si="24"/>
        <v>-0.11230298614889953</v>
      </c>
      <c r="S49" s="415">
        <f t="shared" si="25"/>
        <v>0.29011974756521736</v>
      </c>
      <c r="T49" s="416">
        <f t="shared" si="26"/>
        <v>0.41311880912331178</v>
      </c>
      <c r="U49" s="416">
        <f t="shared" si="27"/>
        <v>0.45241542378862409</v>
      </c>
      <c r="V49" s="417">
        <f t="shared" si="28"/>
        <v>0.37829845538815565</v>
      </c>
    </row>
    <row r="50" spans="1:22" ht="20.100000000000001" customHeight="1">
      <c r="A50" s="47"/>
      <c r="B50" s="24"/>
      <c r="C50" t="s">
        <v>97</v>
      </c>
      <c r="D50" s="392"/>
      <c r="F50" s="81">
        <v>28126.822000000004</v>
      </c>
      <c r="G50" s="61">
        <v>28512.758999999998</v>
      </c>
      <c r="H50" s="61">
        <v>33799.282000000007</v>
      </c>
      <c r="I50" s="61">
        <v>32946.216</v>
      </c>
      <c r="J50" s="61">
        <v>38389.924000000006</v>
      </c>
      <c r="K50" s="61">
        <v>38426.577999999994</v>
      </c>
      <c r="L50" s="61">
        <v>41243.773000000008</v>
      </c>
      <c r="M50" s="61">
        <v>39192.004000000001</v>
      </c>
      <c r="N50" s="61">
        <v>47451.690999999992</v>
      </c>
      <c r="O50" s="61">
        <v>52666.110000000015</v>
      </c>
      <c r="P50" s="38">
        <v>44557.608000000007</v>
      </c>
      <c r="Q50" s="396">
        <f t="shared" si="24"/>
        <v>-0.15396052603847152</v>
      </c>
      <c r="S50" s="361">
        <f t="shared" si="25"/>
        <v>0.22350239100679234</v>
      </c>
      <c r="T50" s="362">
        <f t="shared" si="26"/>
        <v>0.3116026425284128</v>
      </c>
      <c r="U50" s="362">
        <f t="shared" si="27"/>
        <v>0.37628094920597188</v>
      </c>
      <c r="V50" s="363">
        <f t="shared" si="28"/>
        <v>0.29987154969452284</v>
      </c>
    </row>
    <row r="51" spans="1:22" ht="20.100000000000001" customHeight="1">
      <c r="A51" s="47"/>
      <c r="B51" s="24"/>
      <c r="C51" s="400" t="s">
        <v>88</v>
      </c>
      <c r="D51" s="392"/>
      <c r="E51" s="400"/>
      <c r="F51" s="43">
        <f>F52+F53</f>
        <v>8383.51</v>
      </c>
      <c r="G51" s="63">
        <f t="shared" ref="G51:P51" si="30">G52+G53</f>
        <v>13584.342000000001</v>
      </c>
      <c r="H51" s="63">
        <f t="shared" si="30"/>
        <v>22207.773000000008</v>
      </c>
      <c r="I51" s="63">
        <f t="shared" si="30"/>
        <v>25582.092000000001</v>
      </c>
      <c r="J51" s="63">
        <f t="shared" si="30"/>
        <v>12675.165000000001</v>
      </c>
      <c r="K51" s="63">
        <f t="shared" si="30"/>
        <v>12518.888999999999</v>
      </c>
      <c r="L51" s="63">
        <f t="shared" si="30"/>
        <v>17612.020999999997</v>
      </c>
      <c r="M51" s="63">
        <f t="shared" si="30"/>
        <v>17941.065000000002</v>
      </c>
      <c r="N51" s="63">
        <f t="shared" si="30"/>
        <v>19998.308000000001</v>
      </c>
      <c r="O51" s="63">
        <f t="shared" si="30"/>
        <v>10656.151</v>
      </c>
      <c r="P51" s="445">
        <f t="shared" si="30"/>
        <v>11653.374000000002</v>
      </c>
      <c r="Q51" s="401">
        <f t="shared" si="24"/>
        <v>9.3581913394433114E-2</v>
      </c>
      <c r="S51" s="364">
        <f t="shared" si="25"/>
        <v>6.6617356558425031E-2</v>
      </c>
      <c r="T51" s="365">
        <f t="shared" si="26"/>
        <v>0.10151616659489897</v>
      </c>
      <c r="U51" s="365">
        <f t="shared" si="27"/>
        <v>7.6134474582652212E-2</v>
      </c>
      <c r="V51" s="366">
        <f t="shared" si="28"/>
        <v>7.8426905693632837E-2</v>
      </c>
    </row>
    <row r="52" spans="1:22" ht="20.100000000000001" customHeight="1">
      <c r="A52" s="47"/>
      <c r="D52" s="24" t="s">
        <v>98</v>
      </c>
      <c r="E52" s="24"/>
      <c r="F52" s="222"/>
      <c r="G52" s="65"/>
      <c r="H52" s="65"/>
      <c r="I52" s="65"/>
      <c r="J52" s="65"/>
      <c r="K52" s="65"/>
      <c r="L52" s="65"/>
      <c r="M52" s="65">
        <v>6393.9130000000014</v>
      </c>
      <c r="N52" s="65">
        <v>7266.4209999999994</v>
      </c>
      <c r="O52" s="65">
        <v>6416.43</v>
      </c>
      <c r="P52" s="40">
        <v>9525.0350000000017</v>
      </c>
      <c r="Q52" s="396">
        <f t="shared" si="24"/>
        <v>0.48447579105515082</v>
      </c>
      <c r="S52" s="409">
        <f t="shared" si="25"/>
        <v>0</v>
      </c>
      <c r="T52" s="410">
        <f t="shared" si="26"/>
        <v>0</v>
      </c>
      <c r="U52" s="410">
        <f t="shared" si="27"/>
        <v>4.5843149815197548E-2</v>
      </c>
      <c r="V52" s="411">
        <f t="shared" si="28"/>
        <v>6.4103239257021369E-2</v>
      </c>
    </row>
    <row r="53" spans="1:22" ht="20.100000000000001" customHeight="1" thickBot="1">
      <c r="A53" s="47"/>
      <c r="D53" s="24" t="s">
        <v>99</v>
      </c>
      <c r="E53" s="24"/>
      <c r="F53" s="222">
        <v>8383.51</v>
      </c>
      <c r="G53" s="65">
        <v>13584.342000000001</v>
      </c>
      <c r="H53" s="65">
        <v>22207.773000000008</v>
      </c>
      <c r="I53" s="65">
        <v>25582.092000000001</v>
      </c>
      <c r="J53" s="65">
        <v>12675.165000000001</v>
      </c>
      <c r="K53" s="65">
        <v>12518.888999999999</v>
      </c>
      <c r="L53" s="65">
        <v>17612.020999999997</v>
      </c>
      <c r="M53" s="65">
        <v>11547.152</v>
      </c>
      <c r="N53" s="65">
        <v>12731.887000000002</v>
      </c>
      <c r="O53" s="65">
        <v>4239.7209999999995</v>
      </c>
      <c r="P53" s="40">
        <v>2128.3389999999999</v>
      </c>
      <c r="Q53" s="396">
        <f t="shared" si="24"/>
        <v>-0.49800022218443146</v>
      </c>
      <c r="S53" s="409">
        <f t="shared" si="25"/>
        <v>6.6617356558425031E-2</v>
      </c>
      <c r="T53" s="410">
        <f t="shared" si="26"/>
        <v>0.10151616659489897</v>
      </c>
      <c r="U53" s="410">
        <f t="shared" si="27"/>
        <v>3.0291324767454664E-2</v>
      </c>
      <c r="V53" s="411">
        <f t="shared" si="28"/>
        <v>1.4323666436611473E-2</v>
      </c>
    </row>
    <row r="54" spans="1:22" ht="20.100000000000001" customHeight="1" thickBot="1">
      <c r="A54" s="32" t="s">
        <v>39</v>
      </c>
      <c r="B54" s="115"/>
      <c r="C54" s="115"/>
      <c r="D54" s="115"/>
      <c r="E54" s="115"/>
      <c r="F54" s="221">
        <v>51428.207000000009</v>
      </c>
      <c r="G54" s="83">
        <v>60232.805999999982</v>
      </c>
      <c r="H54" s="83">
        <v>71622.870999999985</v>
      </c>
      <c r="I54" s="83">
        <v>72982.047999999981</v>
      </c>
      <c r="J54" s="83">
        <v>73160.44200000001</v>
      </c>
      <c r="K54" s="83">
        <v>66241.054999999993</v>
      </c>
      <c r="L54" s="83">
        <v>44476.982000000011</v>
      </c>
      <c r="M54" s="83">
        <v>55534.37</v>
      </c>
      <c r="N54" s="83">
        <v>57228.777000000002</v>
      </c>
      <c r="O54" s="83">
        <v>66346.799999999988</v>
      </c>
      <c r="P54" s="215">
        <v>83858.361999999994</v>
      </c>
      <c r="Q54" s="343">
        <f t="shared" si="24"/>
        <v>0.26393981322384813</v>
      </c>
      <c r="S54" s="415">
        <f t="shared" si="25"/>
        <v>0.40866071643971208</v>
      </c>
      <c r="T54" s="416">
        <f t="shared" si="26"/>
        <v>0.53715133785449054</v>
      </c>
      <c r="U54" s="416">
        <f t="shared" si="27"/>
        <v>0.47402469787077045</v>
      </c>
      <c r="V54" s="417">
        <f t="shared" si="28"/>
        <v>0.56436460789780907</v>
      </c>
    </row>
    <row r="55" spans="1:22" ht="20.100000000000001" customHeight="1" thickBot="1">
      <c r="A55" s="209"/>
      <c r="B55" s="115" t="s">
        <v>37</v>
      </c>
      <c r="C55" s="115"/>
      <c r="D55" s="115"/>
      <c r="E55" s="210"/>
      <c r="F55" s="418">
        <v>6178.8030000000008</v>
      </c>
      <c r="G55" s="229">
        <v>5122.42</v>
      </c>
      <c r="H55" s="229">
        <v>5278.68</v>
      </c>
      <c r="I55" s="229">
        <v>4645.3720000000003</v>
      </c>
      <c r="J55" s="229">
        <v>4927.469000000001</v>
      </c>
      <c r="K55" s="229">
        <v>4629.4170000000004</v>
      </c>
      <c r="L55" s="229">
        <v>4204.5740000000005</v>
      </c>
      <c r="M55" s="229">
        <v>4826.1929999999993</v>
      </c>
      <c r="N55" s="229">
        <v>5265.2910000000011</v>
      </c>
      <c r="O55" s="229">
        <v>5860.3040000000001</v>
      </c>
      <c r="P55" s="419">
        <v>9413.7180000000008</v>
      </c>
      <c r="Q55" s="338">
        <f t="shared" si="24"/>
        <v>0.60635318577329789</v>
      </c>
      <c r="R55" s="6"/>
      <c r="S55" s="415">
        <f t="shared" si="25"/>
        <v>4.9098232429527287E-2</v>
      </c>
      <c r="T55" s="416">
        <f t="shared" si="26"/>
        <v>3.7540125757905315E-2</v>
      </c>
      <c r="U55" s="416">
        <f t="shared" si="27"/>
        <v>4.1869823910586017E-2</v>
      </c>
      <c r="V55" s="417">
        <f t="shared" si="28"/>
        <v>6.3354078725393517E-2</v>
      </c>
    </row>
    <row r="56" spans="1:22" ht="20.100000000000001" customHeight="1">
      <c r="A56" s="204"/>
      <c r="B56" s="24"/>
      <c r="C56" s="392" t="s">
        <v>97</v>
      </c>
      <c r="D56" s="392"/>
      <c r="E56" s="205"/>
      <c r="F56" s="393">
        <v>4254.1310000000003</v>
      </c>
      <c r="G56" s="394">
        <v>2817.5929999999998</v>
      </c>
      <c r="H56" s="394">
        <v>2863.0759999999991</v>
      </c>
      <c r="I56" s="394">
        <v>3044.5420000000004</v>
      </c>
      <c r="J56" s="394">
        <v>3605.2680000000009</v>
      </c>
      <c r="K56" s="394">
        <v>3561.9420000000005</v>
      </c>
      <c r="L56" s="394">
        <v>3232.0240000000003</v>
      </c>
      <c r="M56" s="394">
        <v>3454.4299999999994</v>
      </c>
      <c r="N56" s="394">
        <v>3637.0900000000006</v>
      </c>
      <c r="O56" s="394">
        <v>3777.3009999999995</v>
      </c>
      <c r="P56" s="395">
        <v>6778.4890000000014</v>
      </c>
      <c r="Q56" s="396">
        <f t="shared" si="24"/>
        <v>0.79453239230868877</v>
      </c>
      <c r="S56" s="361">
        <f t="shared" si="25"/>
        <v>3.3804332752421035E-2</v>
      </c>
      <c r="T56" s="362">
        <f t="shared" si="26"/>
        <v>2.8883928715508836E-2</v>
      </c>
      <c r="U56" s="362">
        <f t="shared" si="27"/>
        <v>2.6987495482705411E-2</v>
      </c>
      <c r="V56" s="363">
        <f t="shared" si="28"/>
        <v>4.5619055695657551E-2</v>
      </c>
    </row>
    <row r="57" spans="1:22" ht="20.100000000000001" customHeight="1">
      <c r="A57" s="204"/>
      <c r="B57" s="24"/>
      <c r="C57" s="400" t="s">
        <v>88</v>
      </c>
      <c r="D57" s="392"/>
      <c r="E57" s="199"/>
      <c r="F57" s="43">
        <f>F58+F59</f>
        <v>1924.6720000000005</v>
      </c>
      <c r="G57" s="63">
        <f t="shared" ref="G57:P57" si="31">G58+G59</f>
        <v>2304.8270000000002</v>
      </c>
      <c r="H57" s="63">
        <f t="shared" si="31"/>
        <v>2415.6040000000007</v>
      </c>
      <c r="I57" s="63">
        <f t="shared" si="31"/>
        <v>1600.8299999999997</v>
      </c>
      <c r="J57" s="63">
        <f t="shared" si="31"/>
        <v>1322.201</v>
      </c>
      <c r="K57" s="63">
        <f t="shared" si="31"/>
        <v>1067.4750000000001</v>
      </c>
      <c r="L57" s="63">
        <f t="shared" si="31"/>
        <v>972.55000000000007</v>
      </c>
      <c r="M57" s="63">
        <f t="shared" si="31"/>
        <v>1371.7629999999999</v>
      </c>
      <c r="N57" s="63">
        <f t="shared" si="31"/>
        <v>1628.201</v>
      </c>
      <c r="O57" s="63">
        <f t="shared" si="31"/>
        <v>2083.0029999999997</v>
      </c>
      <c r="P57" s="445">
        <f t="shared" si="31"/>
        <v>2635.2289999999998</v>
      </c>
      <c r="Q57" s="401">
        <f t="shared" si="24"/>
        <v>0.2651105159234049</v>
      </c>
      <c r="S57" s="364">
        <f t="shared" si="25"/>
        <v>1.5293899677106254E-2</v>
      </c>
      <c r="T57" s="365">
        <f t="shared" si="26"/>
        <v>8.6561970423964778E-3</v>
      </c>
      <c r="U57" s="365">
        <f t="shared" si="27"/>
        <v>1.4882328427880599E-2</v>
      </c>
      <c r="V57" s="366">
        <f t="shared" si="28"/>
        <v>1.7735023029735966E-2</v>
      </c>
    </row>
    <row r="58" spans="1:22" ht="20.100000000000001" customHeight="1">
      <c r="A58" s="47"/>
      <c r="D58" s="24" t="s">
        <v>98</v>
      </c>
      <c r="E58" s="24"/>
      <c r="F58" s="222"/>
      <c r="G58" s="65"/>
      <c r="H58" s="65"/>
      <c r="I58" s="65"/>
      <c r="J58" s="65"/>
      <c r="K58" s="65"/>
      <c r="L58" s="65"/>
      <c r="M58" s="65">
        <v>580.75799999999992</v>
      </c>
      <c r="N58" s="65">
        <v>430.87299999999982</v>
      </c>
      <c r="O58" s="65">
        <v>511.72500000000002</v>
      </c>
      <c r="P58" s="40">
        <v>581.80799999999988</v>
      </c>
      <c r="Q58" s="396">
        <f t="shared" si="24"/>
        <v>0.1369544188773264</v>
      </c>
      <c r="S58" s="409">
        <f t="shared" si="25"/>
        <v>0</v>
      </c>
      <c r="T58" s="410">
        <f t="shared" si="26"/>
        <v>0</v>
      </c>
      <c r="U58" s="410">
        <f t="shared" si="27"/>
        <v>3.6560962777092503E-3</v>
      </c>
      <c r="V58" s="411">
        <f t="shared" si="28"/>
        <v>3.9155527959371357E-3</v>
      </c>
    </row>
    <row r="59" spans="1:22" ht="20.100000000000001" customHeight="1" thickBot="1">
      <c r="A59" s="47"/>
      <c r="D59" s="24" t="s">
        <v>99</v>
      </c>
      <c r="E59" s="24"/>
      <c r="F59" s="222">
        <v>1924.6720000000005</v>
      </c>
      <c r="G59" s="65">
        <v>2304.8270000000002</v>
      </c>
      <c r="H59" s="65">
        <v>2415.6040000000007</v>
      </c>
      <c r="I59" s="65">
        <v>1600.8299999999997</v>
      </c>
      <c r="J59" s="65">
        <v>1322.201</v>
      </c>
      <c r="K59" s="65">
        <v>1067.4750000000001</v>
      </c>
      <c r="L59" s="65">
        <v>972.55000000000007</v>
      </c>
      <c r="M59" s="65">
        <v>791.005</v>
      </c>
      <c r="N59" s="65">
        <v>1197.3280000000002</v>
      </c>
      <c r="O59" s="65">
        <v>1571.2779999999998</v>
      </c>
      <c r="P59" s="40">
        <v>2053.4209999999998</v>
      </c>
      <c r="Q59" s="396">
        <f t="shared" si="24"/>
        <v>0.30684767431352067</v>
      </c>
      <c r="S59" s="409">
        <f t="shared" si="25"/>
        <v>1.5293899677106254E-2</v>
      </c>
      <c r="T59" s="410">
        <f t="shared" si="26"/>
        <v>8.6561970423964778E-3</v>
      </c>
      <c r="U59" s="410">
        <f t="shared" si="27"/>
        <v>1.122623215017135E-2</v>
      </c>
      <c r="V59" s="411">
        <f t="shared" si="28"/>
        <v>1.381947023379883E-2</v>
      </c>
    </row>
    <row r="60" spans="1:22" ht="20.100000000000001" customHeight="1" thickBot="1">
      <c r="A60" s="47"/>
      <c r="B60" s="115" t="s">
        <v>38</v>
      </c>
      <c r="C60" s="115"/>
      <c r="D60" s="115"/>
      <c r="E60" s="115"/>
      <c r="F60" s="221">
        <v>45249.40400000001</v>
      </c>
      <c r="G60" s="83">
        <v>55110.385999999984</v>
      </c>
      <c r="H60" s="83">
        <v>66344.190999999992</v>
      </c>
      <c r="I60" s="83">
        <v>68336.675999999978</v>
      </c>
      <c r="J60" s="83">
        <v>68232.972999999998</v>
      </c>
      <c r="K60" s="83">
        <v>61611.637999999992</v>
      </c>
      <c r="L60" s="83">
        <v>40272.40800000001</v>
      </c>
      <c r="M60" s="83">
        <v>50708.177000000003</v>
      </c>
      <c r="N60" s="83">
        <v>51963.485999999997</v>
      </c>
      <c r="O60" s="83">
        <v>60486.495999999985</v>
      </c>
      <c r="P60" s="215">
        <v>74444.644</v>
      </c>
      <c r="Q60" s="343">
        <f t="shared" si="24"/>
        <v>0.23076469828902008</v>
      </c>
      <c r="R60" s="6"/>
      <c r="S60" s="415">
        <f t="shared" si="25"/>
        <v>0.35956248401018481</v>
      </c>
      <c r="T60" s="416">
        <f t="shared" si="26"/>
        <v>0.49961121209658521</v>
      </c>
      <c r="U60" s="416">
        <f t="shared" si="27"/>
        <v>0.43215487396018443</v>
      </c>
      <c r="V60" s="417">
        <f t="shared" si="28"/>
        <v>0.50101052917241551</v>
      </c>
    </row>
    <row r="61" spans="1:22" ht="20.100000000000001" customHeight="1">
      <c r="A61" s="47"/>
      <c r="B61" s="24"/>
      <c r="C61" t="s">
        <v>97</v>
      </c>
      <c r="D61" s="392"/>
      <c r="F61" s="81">
        <v>29104.173000000003</v>
      </c>
      <c r="G61" s="61">
        <v>34123.117999999995</v>
      </c>
      <c r="H61" s="61">
        <v>40310.698999999986</v>
      </c>
      <c r="I61" s="61">
        <v>42570.369999999981</v>
      </c>
      <c r="J61" s="61">
        <v>45935.359000000004</v>
      </c>
      <c r="K61" s="61">
        <v>41085.399999999994</v>
      </c>
      <c r="L61" s="61">
        <v>27840.28200000001</v>
      </c>
      <c r="M61" s="61">
        <v>34666.262000000002</v>
      </c>
      <c r="N61" s="61">
        <v>33745.068999999996</v>
      </c>
      <c r="O61" s="61">
        <v>40289.851999999984</v>
      </c>
      <c r="P61" s="38">
        <v>55275.536</v>
      </c>
      <c r="Q61" s="396">
        <f t="shared" si="24"/>
        <v>0.37194686145781874</v>
      </c>
      <c r="S61" s="361">
        <f t="shared" si="25"/>
        <v>0.23126865359247939</v>
      </c>
      <c r="T61" s="362">
        <f t="shared" si="26"/>
        <v>0.33316313540427284</v>
      </c>
      <c r="U61" s="362">
        <f t="shared" si="27"/>
        <v>0.28785691128371005</v>
      </c>
      <c r="V61" s="363">
        <f t="shared" si="28"/>
        <v>0.37200292799639023</v>
      </c>
    </row>
    <row r="62" spans="1:22" ht="20.100000000000001" customHeight="1">
      <c r="A62" s="47"/>
      <c r="B62" s="24"/>
      <c r="C62" s="400" t="s">
        <v>88</v>
      </c>
      <c r="D62" s="392"/>
      <c r="E62" s="400"/>
      <c r="F62" s="43">
        <f>F63+F64</f>
        <v>16145.231000000003</v>
      </c>
      <c r="G62" s="63">
        <f t="shared" ref="G62:P62" si="32">G63+G64</f>
        <v>20987.267999999993</v>
      </c>
      <c r="H62" s="63">
        <f t="shared" si="32"/>
        <v>26033.492000000002</v>
      </c>
      <c r="I62" s="63">
        <f t="shared" si="32"/>
        <v>25766.306</v>
      </c>
      <c r="J62" s="63">
        <f t="shared" si="32"/>
        <v>22297.613999999994</v>
      </c>
      <c r="K62" s="63">
        <f t="shared" si="32"/>
        <v>20526.238000000001</v>
      </c>
      <c r="L62" s="63">
        <f t="shared" si="32"/>
        <v>12432.126000000002</v>
      </c>
      <c r="M62" s="63">
        <f t="shared" si="32"/>
        <v>16041.915000000001</v>
      </c>
      <c r="N62" s="63">
        <f t="shared" si="32"/>
        <v>18218.416999999998</v>
      </c>
      <c r="O62" s="63">
        <f t="shared" si="32"/>
        <v>20196.644</v>
      </c>
      <c r="P62" s="445">
        <f t="shared" si="32"/>
        <v>19169.108</v>
      </c>
      <c r="Q62" s="401">
        <f t="shared" si="24"/>
        <v>-5.0876571374927439E-2</v>
      </c>
      <c r="S62" s="364">
        <f t="shared" si="25"/>
        <v>0.1282938304177054</v>
      </c>
      <c r="T62" s="365">
        <f t="shared" si="26"/>
        <v>0.1664480766923124</v>
      </c>
      <c r="U62" s="365">
        <f t="shared" si="27"/>
        <v>0.14429796267647438</v>
      </c>
      <c r="V62" s="366">
        <f t="shared" si="28"/>
        <v>0.1290076011760253</v>
      </c>
    </row>
    <row r="63" spans="1:22" ht="20.100000000000001" customHeight="1">
      <c r="A63" s="47"/>
      <c r="D63" s="24" t="s">
        <v>98</v>
      </c>
      <c r="E63" s="24"/>
      <c r="F63" s="222"/>
      <c r="G63" s="65"/>
      <c r="H63" s="65"/>
      <c r="I63" s="65"/>
      <c r="J63" s="65"/>
      <c r="K63" s="65"/>
      <c r="L63" s="65"/>
      <c r="M63" s="65">
        <v>7673.1750000000002</v>
      </c>
      <c r="N63" s="65">
        <v>8156.69</v>
      </c>
      <c r="O63" s="65">
        <v>8883.4219999999987</v>
      </c>
      <c r="P63" s="40">
        <v>8829.5859999999975</v>
      </c>
      <c r="Q63" s="396">
        <f t="shared" si="24"/>
        <v>-6.0602772219985898E-3</v>
      </c>
      <c r="S63" s="361">
        <f t="shared" si="25"/>
        <v>0</v>
      </c>
      <c r="T63" s="362">
        <f t="shared" si="26"/>
        <v>0</v>
      </c>
      <c r="U63" s="362">
        <f t="shared" si="27"/>
        <v>6.3468945444370428E-2</v>
      </c>
      <c r="V63" s="363">
        <f t="shared" si="28"/>
        <v>5.9422885469549033E-2</v>
      </c>
    </row>
    <row r="64" spans="1:22" ht="20.100000000000001" customHeight="1" thickBot="1">
      <c r="A64" s="47"/>
      <c r="D64" s="24" t="s">
        <v>99</v>
      </c>
      <c r="E64" s="24"/>
      <c r="F64" s="222">
        <v>16145.231000000003</v>
      </c>
      <c r="G64" s="65">
        <v>20987.267999999993</v>
      </c>
      <c r="H64" s="65">
        <v>26033.492000000002</v>
      </c>
      <c r="I64" s="65">
        <v>25766.306</v>
      </c>
      <c r="J64" s="65">
        <v>22297.613999999994</v>
      </c>
      <c r="K64" s="65">
        <v>20526.238000000001</v>
      </c>
      <c r="L64" s="65">
        <v>12432.126000000002</v>
      </c>
      <c r="M64" s="65">
        <v>8368.74</v>
      </c>
      <c r="N64" s="65">
        <v>10061.726999999997</v>
      </c>
      <c r="O64" s="65">
        <v>11313.222</v>
      </c>
      <c r="P64" s="40">
        <v>10339.522000000003</v>
      </c>
      <c r="Q64" s="405">
        <f t="shared" si="24"/>
        <v>-8.606743507729249E-2</v>
      </c>
      <c r="S64" s="361">
        <f t="shared" si="25"/>
        <v>0.1282938304177054</v>
      </c>
      <c r="T64" s="362">
        <f t="shared" si="26"/>
        <v>0.1664480766923124</v>
      </c>
      <c r="U64" s="362">
        <f t="shared" si="27"/>
        <v>8.082901723210395E-2</v>
      </c>
      <c r="V64" s="363">
        <f t="shared" si="28"/>
        <v>6.9584715706476258E-2</v>
      </c>
    </row>
    <row r="65" spans="1:22" ht="20.100000000000001" customHeight="1" thickBot="1">
      <c r="A65" s="56" t="s">
        <v>30</v>
      </c>
      <c r="B65" s="218"/>
      <c r="C65" s="218"/>
      <c r="D65" s="218"/>
      <c r="E65" s="218"/>
      <c r="F65" s="84">
        <f>F43+F54</f>
        <v>125845.73200000002</v>
      </c>
      <c r="G65" s="69">
        <f t="shared" ref="G65:N65" si="33">G43+G54</f>
        <v>107623.08699999998</v>
      </c>
      <c r="H65" s="69">
        <f t="shared" si="33"/>
        <v>137807.71</v>
      </c>
      <c r="I65" s="69">
        <f t="shared" si="33"/>
        <v>141200.15399999998</v>
      </c>
      <c r="J65" s="69">
        <f t="shared" si="33"/>
        <v>130654.70200000002</v>
      </c>
      <c r="K65" s="69">
        <f t="shared" si="33"/>
        <v>123319.16599999998</v>
      </c>
      <c r="L65" s="69">
        <f t="shared" si="33"/>
        <v>109960.80100000001</v>
      </c>
      <c r="M65" s="69">
        <f t="shared" si="33"/>
        <v>119381.77800000001</v>
      </c>
      <c r="N65" s="69">
        <f t="shared" si="33"/>
        <v>135389.41700000002</v>
      </c>
      <c r="O65" s="69">
        <f t="shared" ref="O65:P65" si="34">O43+O54</f>
        <v>139964.859</v>
      </c>
      <c r="P65" s="85">
        <f t="shared" si="34"/>
        <v>148588.981</v>
      </c>
      <c r="Q65" s="356">
        <f t="shared" si="24"/>
        <v>6.1616337569418075E-2</v>
      </c>
      <c r="S65" s="387">
        <f>S43+S54</f>
        <v>1</v>
      </c>
      <c r="T65" s="389">
        <f t="shared" ref="T65:V65" si="35">T43+T54</f>
        <v>1</v>
      </c>
      <c r="U65" s="389">
        <f t="shared" si="35"/>
        <v>1</v>
      </c>
      <c r="V65" s="388">
        <f t="shared" si="35"/>
        <v>1</v>
      </c>
    </row>
    <row r="66" spans="1:22" ht="20.100000000000001" customHeight="1" thickBot="1">
      <c r="A66" s="407"/>
      <c r="B66" s="115" t="s">
        <v>126</v>
      </c>
      <c r="C66" s="115"/>
      <c r="D66" s="115"/>
      <c r="E66" s="420"/>
      <c r="F66" s="33">
        <f>F45+F50+F56+F61</f>
        <v>97542.040000000008</v>
      </c>
      <c r="G66" s="83">
        <f t="shared" ref="G66:P66" si="36">G45+G50+G56+G61</f>
        <v>68053.066999999995</v>
      </c>
      <c r="H66" s="83">
        <f t="shared" si="36"/>
        <v>80356.633999999991</v>
      </c>
      <c r="I66" s="83">
        <f t="shared" si="36"/>
        <v>82164.574999999983</v>
      </c>
      <c r="J66" s="83">
        <f t="shared" si="36"/>
        <v>92283.014000000025</v>
      </c>
      <c r="K66" s="83">
        <f t="shared" si="36"/>
        <v>87355.349999999991</v>
      </c>
      <c r="L66" s="83">
        <f t="shared" si="36"/>
        <v>76312.013000000021</v>
      </c>
      <c r="M66" s="83">
        <f t="shared" si="36"/>
        <v>81633.729000000007</v>
      </c>
      <c r="N66" s="83">
        <f t="shared" si="36"/>
        <v>92298.758999999991</v>
      </c>
      <c r="O66" s="83">
        <f t="shared" si="36"/>
        <v>104343.048</v>
      </c>
      <c r="P66" s="215">
        <f t="shared" si="36"/>
        <v>112835.56600000002</v>
      </c>
      <c r="Q66" s="343">
        <f t="shared" si="24"/>
        <v>8.1390357697812568E-2</v>
      </c>
      <c r="R66" s="6"/>
      <c r="S66" s="421">
        <f>F66/$F$65</f>
        <v>0.77509215807175724</v>
      </c>
      <c r="T66" s="422">
        <f>K66/$K$65</f>
        <v>0.70836799204431855</v>
      </c>
      <c r="U66" s="422">
        <f>O66/$O$65</f>
        <v>0.74549461018640395</v>
      </c>
      <c r="V66" s="423">
        <f>P66/$P$65</f>
        <v>0.75938044154162432</v>
      </c>
    </row>
    <row r="67" spans="1:22" ht="20.100000000000001" customHeight="1">
      <c r="A67" s="204"/>
      <c r="B67" s="1"/>
      <c r="C67" s="1" t="s">
        <v>37</v>
      </c>
      <c r="D67" s="1"/>
      <c r="E67" s="351"/>
      <c r="F67" s="7">
        <f>F45+F56</f>
        <v>40311.045000000006</v>
      </c>
      <c r="G67" s="61">
        <f t="shared" ref="G67:P67" si="37">G45+G56</f>
        <v>5417.19</v>
      </c>
      <c r="H67" s="61">
        <f t="shared" si="37"/>
        <v>6246.6529999999984</v>
      </c>
      <c r="I67" s="61">
        <f t="shared" si="37"/>
        <v>6647.9890000000014</v>
      </c>
      <c r="J67" s="61">
        <f t="shared" si="37"/>
        <v>7957.7310000000016</v>
      </c>
      <c r="K67" s="61">
        <f t="shared" si="37"/>
        <v>7843.3720000000012</v>
      </c>
      <c r="L67" s="61">
        <f t="shared" si="37"/>
        <v>7227.9580000000005</v>
      </c>
      <c r="M67" s="61">
        <f t="shared" si="37"/>
        <v>7775.4629999999997</v>
      </c>
      <c r="N67" s="61">
        <f t="shared" si="37"/>
        <v>11101.999000000002</v>
      </c>
      <c r="O67" s="61">
        <f t="shared" si="37"/>
        <v>11387.085999999999</v>
      </c>
      <c r="P67" s="7">
        <f t="shared" si="37"/>
        <v>13002.422000000002</v>
      </c>
      <c r="Q67" s="406">
        <f t="shared" si="24"/>
        <v>0.14185683677105829</v>
      </c>
      <c r="S67" s="361">
        <f t="shared" ref="S67:S74" si="38">F67/$F$65</f>
        <v>0.32032111347248549</v>
      </c>
      <c r="T67" s="362">
        <f t="shared" ref="T67:T74" si="39">K67/$K$65</f>
        <v>6.3602214111632915E-2</v>
      </c>
      <c r="U67" s="362">
        <f t="shared" ref="U67:U74" si="40">O67/$O$65</f>
        <v>8.1356749696722089E-2</v>
      </c>
      <c r="V67" s="363">
        <f t="shared" ref="V67:V74" si="41">P67/$P$65</f>
        <v>8.7505963850711133E-2</v>
      </c>
    </row>
    <row r="68" spans="1:22" ht="20.100000000000001" customHeight="1" thickBot="1">
      <c r="A68" s="204"/>
      <c r="B68" s="1"/>
      <c r="C68" s="1" t="s">
        <v>38</v>
      </c>
      <c r="D68" s="1"/>
      <c r="E68" s="351"/>
      <c r="F68" s="7">
        <f>F50+F61</f>
        <v>57230.99500000001</v>
      </c>
      <c r="G68" s="61">
        <f t="shared" ref="G68:P68" si="42">G50+G61</f>
        <v>62635.876999999993</v>
      </c>
      <c r="H68" s="61">
        <f t="shared" si="42"/>
        <v>74109.981</v>
      </c>
      <c r="I68" s="61">
        <f t="shared" si="42"/>
        <v>75516.585999999981</v>
      </c>
      <c r="J68" s="61">
        <f t="shared" si="42"/>
        <v>84325.28300000001</v>
      </c>
      <c r="K68" s="61">
        <f t="shared" si="42"/>
        <v>79511.977999999988</v>
      </c>
      <c r="L68" s="61">
        <f t="shared" si="42"/>
        <v>69084.055000000022</v>
      </c>
      <c r="M68" s="61">
        <f t="shared" si="42"/>
        <v>73858.266000000003</v>
      </c>
      <c r="N68" s="61">
        <f t="shared" si="42"/>
        <v>81196.75999999998</v>
      </c>
      <c r="O68" s="61">
        <f t="shared" si="42"/>
        <v>92955.962</v>
      </c>
      <c r="P68" s="7">
        <f t="shared" si="42"/>
        <v>99833.144</v>
      </c>
      <c r="Q68" s="396">
        <f t="shared" si="24"/>
        <v>7.3983226594976234E-2</v>
      </c>
      <c r="S68" s="361">
        <f t="shared" si="38"/>
        <v>0.45477104459927176</v>
      </c>
      <c r="T68" s="362">
        <f t="shared" si="39"/>
        <v>0.64476577793268564</v>
      </c>
      <c r="U68" s="362">
        <f t="shared" si="40"/>
        <v>0.66413786048968193</v>
      </c>
      <c r="V68" s="363">
        <f t="shared" si="41"/>
        <v>0.67187447769091302</v>
      </c>
    </row>
    <row r="69" spans="1:22" ht="20.100000000000001" customHeight="1" thickBot="1">
      <c r="A69" s="47"/>
      <c r="B69" s="115" t="s">
        <v>98</v>
      </c>
      <c r="C69" s="115"/>
      <c r="D69" s="115"/>
      <c r="E69" s="420"/>
      <c r="F69" s="33">
        <f>F47+F52+F58+F63</f>
        <v>0</v>
      </c>
      <c r="G69" s="83">
        <f t="shared" ref="G69:P69" si="43">G47+G52+G58+G63</f>
        <v>0</v>
      </c>
      <c r="H69" s="83">
        <f t="shared" si="43"/>
        <v>0</v>
      </c>
      <c r="I69" s="83">
        <f t="shared" si="43"/>
        <v>0</v>
      </c>
      <c r="J69" s="83">
        <f t="shared" si="43"/>
        <v>0</v>
      </c>
      <c r="K69" s="83">
        <f t="shared" si="43"/>
        <v>0</v>
      </c>
      <c r="L69" s="83">
        <f t="shared" si="43"/>
        <v>0</v>
      </c>
      <c r="M69" s="83">
        <f t="shared" si="43"/>
        <v>15407.416000000001</v>
      </c>
      <c r="N69" s="83">
        <f t="shared" si="43"/>
        <v>16774.204999999998</v>
      </c>
      <c r="O69" s="83">
        <f t="shared" si="43"/>
        <v>16840.881999999998</v>
      </c>
      <c r="P69" s="33">
        <f t="shared" si="43"/>
        <v>20159.12</v>
      </c>
      <c r="Q69" s="343">
        <f t="shared" si="24"/>
        <v>0.19703469212598257</v>
      </c>
      <c r="R69" s="6"/>
      <c r="S69" s="415">
        <f t="shared" si="38"/>
        <v>0</v>
      </c>
      <c r="T69" s="416">
        <f t="shared" si="39"/>
        <v>0</v>
      </c>
      <c r="U69" s="416">
        <f t="shared" si="40"/>
        <v>0.12032221602138003</v>
      </c>
      <c r="V69" s="417">
        <f t="shared" si="41"/>
        <v>0.13567035633685381</v>
      </c>
    </row>
    <row r="70" spans="1:22" ht="20.100000000000001" customHeight="1">
      <c r="A70" s="47"/>
      <c r="B70" s="1"/>
      <c r="C70" s="1" t="s">
        <v>37</v>
      </c>
      <c r="D70" s="1"/>
      <c r="E70" s="351"/>
      <c r="F70" s="7">
        <f>F47+F58</f>
        <v>0</v>
      </c>
      <c r="G70" s="61">
        <f t="shared" ref="G70:P70" si="44">G47+G58</f>
        <v>0</v>
      </c>
      <c r="H70" s="61">
        <f t="shared" si="44"/>
        <v>0</v>
      </c>
      <c r="I70" s="61">
        <f t="shared" si="44"/>
        <v>0</v>
      </c>
      <c r="J70" s="61">
        <f t="shared" si="44"/>
        <v>0</v>
      </c>
      <c r="K70" s="61">
        <f t="shared" si="44"/>
        <v>0</v>
      </c>
      <c r="L70" s="61">
        <f t="shared" si="44"/>
        <v>0</v>
      </c>
      <c r="M70" s="61">
        <f t="shared" si="44"/>
        <v>1340.328</v>
      </c>
      <c r="N70" s="61">
        <f t="shared" si="44"/>
        <v>1351.0940000000001</v>
      </c>
      <c r="O70" s="61">
        <f t="shared" si="44"/>
        <v>1541.0300000000002</v>
      </c>
      <c r="P70" s="7">
        <f t="shared" si="44"/>
        <v>1804.4989999999998</v>
      </c>
      <c r="Q70" s="406">
        <f t="shared" si="24"/>
        <v>0.17096941655905437</v>
      </c>
      <c r="S70" s="361">
        <f t="shared" si="38"/>
        <v>0</v>
      </c>
      <c r="T70" s="362">
        <f t="shared" si="39"/>
        <v>0</v>
      </c>
      <c r="U70" s="362">
        <f t="shared" si="40"/>
        <v>1.1010120761812079E-2</v>
      </c>
      <c r="V70" s="363">
        <f t="shared" si="41"/>
        <v>1.2144231610283402E-2</v>
      </c>
    </row>
    <row r="71" spans="1:22" ht="20.100000000000001" customHeight="1" thickBot="1">
      <c r="A71" s="209"/>
      <c r="B71" s="1"/>
      <c r="C71" s="1" t="s">
        <v>38</v>
      </c>
      <c r="D71" s="1"/>
      <c r="E71" s="351"/>
      <c r="F71" s="7">
        <f>F52+F63</f>
        <v>0</v>
      </c>
      <c r="G71" s="61">
        <f t="shared" ref="G71:P71" si="45">G52+G63</f>
        <v>0</v>
      </c>
      <c r="H71" s="61">
        <f t="shared" si="45"/>
        <v>0</v>
      </c>
      <c r="I71" s="61">
        <f t="shared" si="45"/>
        <v>0</v>
      </c>
      <c r="J71" s="61">
        <f t="shared" si="45"/>
        <v>0</v>
      </c>
      <c r="K71" s="61">
        <f t="shared" si="45"/>
        <v>0</v>
      </c>
      <c r="L71" s="61">
        <f t="shared" si="45"/>
        <v>0</v>
      </c>
      <c r="M71" s="61">
        <f t="shared" si="45"/>
        <v>14067.088000000002</v>
      </c>
      <c r="N71" s="61">
        <f t="shared" si="45"/>
        <v>15423.110999999999</v>
      </c>
      <c r="O71" s="61">
        <f t="shared" si="45"/>
        <v>15299.851999999999</v>
      </c>
      <c r="P71" s="7">
        <f t="shared" si="45"/>
        <v>18354.620999999999</v>
      </c>
      <c r="Q71" s="338">
        <f t="shared" si="24"/>
        <v>0.19966003592714496</v>
      </c>
      <c r="S71" s="361">
        <f t="shared" si="38"/>
        <v>0</v>
      </c>
      <c r="T71" s="362">
        <f t="shared" si="39"/>
        <v>0</v>
      </c>
      <c r="U71" s="362">
        <f t="shared" si="40"/>
        <v>0.10931209525956798</v>
      </c>
      <c r="V71" s="363">
        <f t="shared" si="41"/>
        <v>0.1235261247265704</v>
      </c>
    </row>
    <row r="72" spans="1:22" ht="20.100000000000001" customHeight="1" thickBot="1">
      <c r="A72" s="209"/>
      <c r="B72" s="115" t="s">
        <v>99</v>
      </c>
      <c r="C72" s="115"/>
      <c r="D72" s="115"/>
      <c r="E72" s="420"/>
      <c r="F72" s="33">
        <f>F48+F53+F59+F64</f>
        <v>28303.692000000003</v>
      </c>
      <c r="G72" s="83">
        <f t="shared" ref="G72:P72" si="46">G48+G53+G59+G64</f>
        <v>39570.01999999999</v>
      </c>
      <c r="H72" s="83">
        <f t="shared" si="46"/>
        <v>57451.076000000008</v>
      </c>
      <c r="I72" s="83">
        <f t="shared" si="46"/>
        <v>59035.578999999998</v>
      </c>
      <c r="J72" s="83">
        <f t="shared" si="46"/>
        <v>38371.687999999995</v>
      </c>
      <c r="K72" s="83">
        <f t="shared" si="46"/>
        <v>35963.815999999999</v>
      </c>
      <c r="L72" s="83">
        <f t="shared" si="46"/>
        <v>33648.788</v>
      </c>
      <c r="M72" s="83">
        <f t="shared" si="46"/>
        <v>22340.632999999998</v>
      </c>
      <c r="N72" s="83">
        <f t="shared" si="46"/>
        <v>26316.453000000001</v>
      </c>
      <c r="O72" s="83">
        <f t="shared" si="46"/>
        <v>18780.929</v>
      </c>
      <c r="P72" s="215">
        <f t="shared" si="46"/>
        <v>15594.295000000002</v>
      </c>
      <c r="Q72" s="343">
        <f t="shared" si="24"/>
        <v>-0.16967392827053435</v>
      </c>
      <c r="R72" s="6"/>
      <c r="S72" s="415">
        <f t="shared" si="38"/>
        <v>0.22490784192824273</v>
      </c>
      <c r="T72" s="416">
        <f t="shared" si="39"/>
        <v>0.29163200795568145</v>
      </c>
      <c r="U72" s="416">
        <f t="shared" si="40"/>
        <v>0.13418317379221595</v>
      </c>
      <c r="V72" s="417">
        <f t="shared" si="41"/>
        <v>0.10494920212152206</v>
      </c>
    </row>
    <row r="73" spans="1:22" ht="20.100000000000001" customHeight="1">
      <c r="A73" s="47"/>
      <c r="B73" s="9"/>
      <c r="C73" s="1" t="s">
        <v>37</v>
      </c>
      <c r="D73" s="1"/>
      <c r="E73" s="351"/>
      <c r="F73" s="7">
        <f>F48+F59</f>
        <v>3774.9510000000005</v>
      </c>
      <c r="G73" s="61">
        <f t="shared" ref="G73:P73" si="47">G48+G59</f>
        <v>4998.41</v>
      </c>
      <c r="H73" s="61">
        <f t="shared" si="47"/>
        <v>9209.8109999999997</v>
      </c>
      <c r="I73" s="61">
        <f t="shared" si="47"/>
        <v>7687.1809999999996</v>
      </c>
      <c r="J73" s="61">
        <f t="shared" si="47"/>
        <v>3398.9089999999997</v>
      </c>
      <c r="K73" s="61">
        <f t="shared" si="47"/>
        <v>2918.6890000000003</v>
      </c>
      <c r="L73" s="61">
        <f t="shared" si="47"/>
        <v>3604.641000000001</v>
      </c>
      <c r="M73" s="61">
        <f t="shared" si="47"/>
        <v>2424.7409999999995</v>
      </c>
      <c r="N73" s="61">
        <f t="shared" si="47"/>
        <v>3522.8389999999999</v>
      </c>
      <c r="O73" s="61">
        <f t="shared" si="47"/>
        <v>3227.9859999999999</v>
      </c>
      <c r="P73" s="7">
        <f t="shared" si="47"/>
        <v>3126.4339999999997</v>
      </c>
      <c r="Q73" s="406">
        <f t="shared" si="24"/>
        <v>-3.1459863828405744E-2</v>
      </c>
      <c r="S73" s="361">
        <f t="shared" si="38"/>
        <v>2.9996654952112321E-2</v>
      </c>
      <c r="T73" s="362">
        <f t="shared" si="39"/>
        <v>2.3667764668470113E-2</v>
      </c>
      <c r="U73" s="362">
        <f t="shared" si="40"/>
        <v>2.3062831792657328E-2</v>
      </c>
      <c r="V73" s="363">
        <f t="shared" si="41"/>
        <v>2.1040819978434336E-2</v>
      </c>
    </row>
    <row r="74" spans="1:22" ht="20.100000000000001" customHeight="1" thickBot="1">
      <c r="A74" s="48"/>
      <c r="B74" s="114"/>
      <c r="C74" s="114" t="s">
        <v>38</v>
      </c>
      <c r="D74" s="114"/>
      <c r="E74" s="352"/>
      <c r="F74" s="106">
        <f>F53+F64</f>
        <v>24528.741000000002</v>
      </c>
      <c r="G74" s="67">
        <f t="shared" ref="G74:P74" si="48">G53+G64</f>
        <v>34571.609999999993</v>
      </c>
      <c r="H74" s="67">
        <f t="shared" si="48"/>
        <v>48241.265000000014</v>
      </c>
      <c r="I74" s="67">
        <f t="shared" si="48"/>
        <v>51348.398000000001</v>
      </c>
      <c r="J74" s="67">
        <f t="shared" si="48"/>
        <v>34972.778999999995</v>
      </c>
      <c r="K74" s="67">
        <f t="shared" si="48"/>
        <v>33045.127</v>
      </c>
      <c r="L74" s="67">
        <f t="shared" si="48"/>
        <v>30044.146999999997</v>
      </c>
      <c r="M74" s="67">
        <f t="shared" si="48"/>
        <v>19915.892</v>
      </c>
      <c r="N74" s="67">
        <f t="shared" si="48"/>
        <v>22793.614000000001</v>
      </c>
      <c r="O74" s="67">
        <f t="shared" si="48"/>
        <v>15552.942999999999</v>
      </c>
      <c r="P74" s="106">
        <f t="shared" si="48"/>
        <v>12467.861000000003</v>
      </c>
      <c r="Q74" s="405">
        <f t="shared" si="24"/>
        <v>-0.19836001456444591</v>
      </c>
      <c r="S74" s="381">
        <f t="shared" si="38"/>
        <v>0.19491118697613041</v>
      </c>
      <c r="T74" s="370">
        <f t="shared" si="39"/>
        <v>0.26796424328721136</v>
      </c>
      <c r="U74" s="370">
        <f t="shared" si="40"/>
        <v>0.11112034199955861</v>
      </c>
      <c r="V74" s="382">
        <f t="shared" si="41"/>
        <v>8.390838214308774E-2</v>
      </c>
    </row>
    <row r="75" spans="1:22" ht="15.75" thickBot="1"/>
    <row r="76" spans="1:22" ht="15" customHeight="1">
      <c r="A76" s="489" t="s">
        <v>32</v>
      </c>
      <c r="B76" s="502"/>
      <c r="C76" s="502"/>
      <c r="D76" s="502"/>
      <c r="E76" s="502"/>
      <c r="F76" s="505" t="s">
        <v>42</v>
      </c>
      <c r="G76" s="506"/>
      <c r="H76" s="506"/>
      <c r="I76" s="506"/>
      <c r="J76" s="506"/>
      <c r="K76" s="506"/>
      <c r="L76" s="506"/>
      <c r="M76" s="506"/>
      <c r="N76" s="506"/>
      <c r="O76" s="506"/>
      <c r="P76" s="507"/>
      <c r="Q76" s="510" t="s">
        <v>121</v>
      </c>
    </row>
    <row r="77" spans="1:22" ht="15.75" thickBot="1">
      <c r="A77" s="503"/>
      <c r="B77" s="533"/>
      <c r="C77" s="533"/>
      <c r="D77" s="533"/>
      <c r="E77" s="533"/>
      <c r="F77" s="501" t="str">
        <f>F5</f>
        <v>jan-dez</v>
      </c>
      <c r="G77" s="499"/>
      <c r="H77" s="499"/>
      <c r="I77" s="499"/>
      <c r="J77" s="499"/>
      <c r="K77" s="499"/>
      <c r="L77" s="499"/>
      <c r="M77" s="499"/>
      <c r="N77" s="499"/>
      <c r="O77" s="499"/>
      <c r="P77" s="500"/>
      <c r="Q77" s="511"/>
    </row>
    <row r="78" spans="1:22" ht="23.25" customHeight="1" thickBot="1">
      <c r="A78" s="503"/>
      <c r="B78" s="533"/>
      <c r="C78" s="533"/>
      <c r="D78" s="533"/>
      <c r="E78" s="533"/>
      <c r="F78" s="28">
        <v>2010</v>
      </c>
      <c r="G78" s="201">
        <v>2011</v>
      </c>
      <c r="H78" s="201">
        <v>2012</v>
      </c>
      <c r="I78" s="201">
        <v>2013</v>
      </c>
      <c r="J78" s="201">
        <v>2014</v>
      </c>
      <c r="K78" s="201">
        <v>2015</v>
      </c>
      <c r="L78" s="201">
        <v>2016</v>
      </c>
      <c r="M78" s="201">
        <v>2017</v>
      </c>
      <c r="N78" s="201">
        <v>2018</v>
      </c>
      <c r="O78" s="201">
        <v>2019</v>
      </c>
      <c r="P78" s="301">
        <v>2020</v>
      </c>
      <c r="Q78" s="512"/>
    </row>
    <row r="79" spans="1:22" ht="20.100000000000001" customHeight="1" thickBot="1">
      <c r="A79" s="32" t="s">
        <v>36</v>
      </c>
      <c r="B79" s="115"/>
      <c r="C79" s="115"/>
      <c r="D79" s="115"/>
      <c r="E79" s="115"/>
      <c r="F79" s="230">
        <f>(F43/F7)*10</f>
        <v>1.3892955085393923</v>
      </c>
      <c r="G79" s="119">
        <f t="shared" ref="G79:P79" si="49">(G43/G7)*10</f>
        <v>0.76802311374463461</v>
      </c>
      <c r="H79" s="119">
        <f t="shared" si="49"/>
        <v>0.81963961354823955</v>
      </c>
      <c r="I79" s="119">
        <f t="shared" si="49"/>
        <v>1.0507459540729327</v>
      </c>
      <c r="J79" s="119">
        <f t="shared" si="49"/>
        <v>1.4319550581241269</v>
      </c>
      <c r="K79" s="119">
        <f t="shared" si="49"/>
        <v>1.4295786250184337</v>
      </c>
      <c r="L79" s="119">
        <f t="shared" si="49"/>
        <v>1.0773171484591186</v>
      </c>
      <c r="M79" s="119">
        <f t="shared" si="49"/>
        <v>1.0546396024641809</v>
      </c>
      <c r="N79" s="119">
        <f t="shared" si="49"/>
        <v>1.2349419800852701</v>
      </c>
      <c r="O79" s="119">
        <f t="shared" si="49"/>
        <v>1.4652635605338593</v>
      </c>
      <c r="P79" s="231">
        <f t="shared" si="49"/>
        <v>1.5784703819678909</v>
      </c>
      <c r="Q79" s="333">
        <f>(P79-O79)/O79</f>
        <v>7.7260381328793454E-2</v>
      </c>
    </row>
    <row r="80" spans="1:22" ht="20.100000000000001" customHeight="1" thickBot="1">
      <c r="A80" s="209"/>
      <c r="B80" s="115" t="s">
        <v>37</v>
      </c>
      <c r="C80" s="115"/>
      <c r="D80" s="115"/>
      <c r="E80" s="210"/>
      <c r="F80" s="340">
        <f t="shared" ref="F80:P83" si="50">(F44/F8)*10</f>
        <v>2.7214124106600264</v>
      </c>
      <c r="G80" s="161">
        <f t="shared" si="50"/>
        <v>0.62253253571589884</v>
      </c>
      <c r="H80" s="161">
        <f t="shared" si="50"/>
        <v>0.61906093676649177</v>
      </c>
      <c r="I80" s="161">
        <f t="shared" si="50"/>
        <v>0.84607238723645684</v>
      </c>
      <c r="J80" s="161">
        <f t="shared" si="50"/>
        <v>1.1317349110426154</v>
      </c>
      <c r="K80" s="161">
        <f t="shared" si="50"/>
        <v>1.1391056322226796</v>
      </c>
      <c r="L80" s="161">
        <f t="shared" si="50"/>
        <v>0.99936145446650171</v>
      </c>
      <c r="M80" s="161">
        <f t="shared" si="50"/>
        <v>1.0546813849651873</v>
      </c>
      <c r="N80" s="161">
        <f t="shared" si="50"/>
        <v>1.1987635902107954</v>
      </c>
      <c r="O80" s="161">
        <f t="shared" si="50"/>
        <v>1.2389541269919198</v>
      </c>
      <c r="P80" s="391">
        <f t="shared" si="50"/>
        <v>1.3039708522547264</v>
      </c>
      <c r="Q80" s="390">
        <f t="shared" ref="Q80:Q110" si="51">(P80-O80)/O80</f>
        <v>5.2477104556455212E-2</v>
      </c>
    </row>
    <row r="81" spans="1:17" ht="20.100000000000001" customHeight="1">
      <c r="A81" s="204"/>
      <c r="B81" s="24"/>
      <c r="C81" s="392" t="s">
        <v>97</v>
      </c>
      <c r="D81" s="392"/>
      <c r="E81" s="205"/>
      <c r="F81" s="397">
        <f t="shared" si="50"/>
        <v>4.0887029651189959</v>
      </c>
      <c r="G81" s="398">
        <f t="shared" si="50"/>
        <v>1.7712528787321313</v>
      </c>
      <c r="H81" s="398">
        <f t="shared" si="50"/>
        <v>1.7260999140923261</v>
      </c>
      <c r="I81" s="398">
        <f t="shared" si="50"/>
        <v>1.7247356140287899</v>
      </c>
      <c r="J81" s="398">
        <f t="shared" si="50"/>
        <v>1.7498274279589623</v>
      </c>
      <c r="K81" s="398">
        <f t="shared" si="50"/>
        <v>1.6460985883652011</v>
      </c>
      <c r="L81" s="398">
        <f t="shared" si="50"/>
        <v>1.7152780311579638</v>
      </c>
      <c r="M81" s="398">
        <f t="shared" si="50"/>
        <v>1.5789250018178878</v>
      </c>
      <c r="N81" s="398">
        <f t="shared" si="50"/>
        <v>1.6450962861360887</v>
      </c>
      <c r="O81" s="398">
        <f t="shared" si="50"/>
        <v>1.7529749008827078</v>
      </c>
      <c r="P81" s="399">
        <f t="shared" si="50"/>
        <v>1.8820827962051925</v>
      </c>
      <c r="Q81" s="396">
        <f t="shared" si="51"/>
        <v>7.3650738100969157E-2</v>
      </c>
    </row>
    <row r="82" spans="1:17" ht="20.100000000000001" customHeight="1">
      <c r="A82" s="204"/>
      <c r="B82" s="24"/>
      <c r="C82" s="400" t="s">
        <v>88</v>
      </c>
      <c r="D82" s="392"/>
      <c r="E82" s="199"/>
      <c r="F82" s="402">
        <f t="shared" si="50"/>
        <v>0.36204965124222044</v>
      </c>
      <c r="G82" s="403">
        <f t="shared" si="50"/>
        <v>0.38288337335230904</v>
      </c>
      <c r="H82" s="403">
        <f t="shared" si="50"/>
        <v>0.46919899798611059</v>
      </c>
      <c r="I82" s="124">
        <f t="shared" si="50"/>
        <v>0.65001457268705698</v>
      </c>
      <c r="J82" s="124">
        <f t="shared" si="50"/>
        <v>0.65030376305448379</v>
      </c>
      <c r="K82" s="124">
        <f t="shared" si="50"/>
        <v>0.66523907746929334</v>
      </c>
      <c r="L82" s="124">
        <f t="shared" si="50"/>
        <v>0.61173761175388108</v>
      </c>
      <c r="M82" s="124">
        <f t="shared" si="50"/>
        <v>0.6593979609492352</v>
      </c>
      <c r="N82" s="124">
        <f t="shared" si="50"/>
        <v>0.73815841332415433</v>
      </c>
      <c r="O82" s="124">
        <f t="shared" si="50"/>
        <v>0.67674753584212466</v>
      </c>
      <c r="P82" s="124">
        <f t="shared" si="50"/>
        <v>0.71147755689997516</v>
      </c>
      <c r="Q82" s="401">
        <f t="shared" si="51"/>
        <v>5.1319021080192762E-2</v>
      </c>
    </row>
    <row r="83" spans="1:17" ht="20.100000000000001" customHeight="1">
      <c r="A83" s="47"/>
      <c r="D83" s="24" t="s">
        <v>98</v>
      </c>
      <c r="E83" s="24"/>
      <c r="F83" s="233"/>
      <c r="G83" s="234"/>
      <c r="H83" s="234"/>
      <c r="I83" s="234"/>
      <c r="J83" s="234"/>
      <c r="K83" s="234"/>
      <c r="L83" s="234"/>
      <c r="M83" s="234">
        <f t="shared" si="50"/>
        <v>0.79742035454902394</v>
      </c>
      <c r="N83" s="234">
        <f t="shared" si="50"/>
        <v>0.83436183022275756</v>
      </c>
      <c r="O83" s="234">
        <f t="shared" si="50"/>
        <v>0.76908276883395588</v>
      </c>
      <c r="P83" s="235">
        <f t="shared" si="50"/>
        <v>1.0608231743026773</v>
      </c>
      <c r="Q83" s="396">
        <f t="shared" si="51"/>
        <v>0.37933551145742522</v>
      </c>
    </row>
    <row r="84" spans="1:17" ht="20.100000000000001" customHeight="1" thickBot="1">
      <c r="A84" s="47"/>
      <c r="D84" s="24" t="s">
        <v>99</v>
      </c>
      <c r="E84" s="24"/>
      <c r="F84" s="233">
        <f t="shared" ref="F84:P99" si="52">(F48/F12)*10</f>
        <v>0.36204965124222044</v>
      </c>
      <c r="G84" s="234">
        <f t="shared" si="52"/>
        <v>0.38288337335230904</v>
      </c>
      <c r="H84" s="234">
        <f t="shared" si="52"/>
        <v>0.46919899798611059</v>
      </c>
      <c r="I84" s="234">
        <f t="shared" si="52"/>
        <v>0.65001457268705698</v>
      </c>
      <c r="J84" s="234">
        <f t="shared" si="52"/>
        <v>0.65030376305448379</v>
      </c>
      <c r="K84" s="234">
        <f t="shared" si="52"/>
        <v>0.66523907746929334</v>
      </c>
      <c r="L84" s="234">
        <f t="shared" si="52"/>
        <v>0.61173761175388108</v>
      </c>
      <c r="M84" s="234">
        <f t="shared" si="52"/>
        <v>0.61028659715098765</v>
      </c>
      <c r="N84" s="234">
        <f t="shared" si="52"/>
        <v>0.70594897702390558</v>
      </c>
      <c r="O84" s="234">
        <f t="shared" si="52"/>
        <v>0.62977158868400918</v>
      </c>
      <c r="P84" s="235">
        <f t="shared" si="52"/>
        <v>0.51734307771527088</v>
      </c>
      <c r="Q84" s="396">
        <f t="shared" si="51"/>
        <v>-0.17852267868049193</v>
      </c>
    </row>
    <row r="85" spans="1:17" ht="20.100000000000001" customHeight="1" thickBot="1">
      <c r="A85" s="47"/>
      <c r="B85" s="115" t="s">
        <v>38</v>
      </c>
      <c r="C85" s="115"/>
      <c r="D85" s="115"/>
      <c r="E85" s="115"/>
      <c r="F85" s="236">
        <f t="shared" si="52"/>
        <v>0.92114762900244906</v>
      </c>
      <c r="G85" s="160">
        <f t="shared" si="52"/>
        <v>0.79127536094697315</v>
      </c>
      <c r="H85" s="160">
        <f t="shared" si="52"/>
        <v>0.87091859841753849</v>
      </c>
      <c r="I85" s="160">
        <f t="shared" si="52"/>
        <v>1.0945840945507121</v>
      </c>
      <c r="J85" s="160">
        <f t="shared" si="52"/>
        <v>1.4814325748599375</v>
      </c>
      <c r="K85" s="160">
        <f t="shared" si="52"/>
        <v>1.4748508748221623</v>
      </c>
      <c r="L85" s="160">
        <f t="shared" si="52"/>
        <v>1.0868647806103795</v>
      </c>
      <c r="M85" s="160">
        <f t="shared" si="52"/>
        <v>1.0546346923576375</v>
      </c>
      <c r="N85" s="160">
        <f t="shared" si="52"/>
        <v>1.2408887626271012</v>
      </c>
      <c r="O85" s="160">
        <f t="shared" si="52"/>
        <v>1.5101133679753502</v>
      </c>
      <c r="P85" s="170">
        <f t="shared" si="52"/>
        <v>1.6304930462760423</v>
      </c>
      <c r="Q85" s="390">
        <f t="shared" si="51"/>
        <v>7.9715656356375647E-2</v>
      </c>
    </row>
    <row r="86" spans="1:17" ht="20.100000000000001" customHeight="1">
      <c r="A86" s="47"/>
      <c r="B86" s="24"/>
      <c r="C86" t="s">
        <v>97</v>
      </c>
      <c r="D86" s="392"/>
      <c r="F86" s="341">
        <f t="shared" si="52"/>
        <v>1.8773522617809324</v>
      </c>
      <c r="G86" s="122">
        <f t="shared" si="52"/>
        <v>1.838820444079567</v>
      </c>
      <c r="H86" s="122">
        <f t="shared" si="52"/>
        <v>1.8625538326689086</v>
      </c>
      <c r="I86" s="122">
        <f t="shared" si="52"/>
        <v>1.9530427484500879</v>
      </c>
      <c r="J86" s="122">
        <f t="shared" si="52"/>
        <v>1.9950490050797207</v>
      </c>
      <c r="K86" s="122">
        <f t="shared" si="52"/>
        <v>1.9964349837314754</v>
      </c>
      <c r="L86" s="122">
        <f t="shared" si="52"/>
        <v>2.0015597052036318</v>
      </c>
      <c r="M86" s="122">
        <f t="shared" si="52"/>
        <v>1.9076713819289428</v>
      </c>
      <c r="N86" s="122">
        <f t="shared" si="52"/>
        <v>1.9436711407603591</v>
      </c>
      <c r="O86" s="122">
        <f t="shared" si="52"/>
        <v>1.9890403974597934</v>
      </c>
      <c r="P86" s="404">
        <f t="shared" si="52"/>
        <v>2.1248960385538638</v>
      </c>
      <c r="Q86" s="396">
        <f t="shared" si="51"/>
        <v>6.8302102495038208E-2</v>
      </c>
    </row>
    <row r="87" spans="1:17" ht="20.100000000000001" customHeight="1">
      <c r="A87" s="47"/>
      <c r="B87" s="24"/>
      <c r="C87" s="400" t="s">
        <v>88</v>
      </c>
      <c r="D87" s="392"/>
      <c r="E87" s="400"/>
      <c r="F87" s="402">
        <f t="shared" si="52"/>
        <v>0.34005319726083788</v>
      </c>
      <c r="G87" s="124">
        <f t="shared" si="52"/>
        <v>0.36036965291710488</v>
      </c>
      <c r="H87" s="124">
        <f t="shared" si="52"/>
        <v>0.48109088560014945</v>
      </c>
      <c r="I87" s="124">
        <f t="shared" si="52"/>
        <v>0.69893282941428359</v>
      </c>
      <c r="J87" s="124">
        <f t="shared" si="52"/>
        <v>0.83238778376665978</v>
      </c>
      <c r="K87" s="124">
        <f t="shared" si="52"/>
        <v>0.81848513984196614</v>
      </c>
      <c r="L87" s="124">
        <f t="shared" si="52"/>
        <v>0.52500974480359597</v>
      </c>
      <c r="M87" s="124">
        <f t="shared" si="52"/>
        <v>0.53350131382511556</v>
      </c>
      <c r="N87" s="124">
        <f t="shared" si="52"/>
        <v>0.6678844789384013</v>
      </c>
      <c r="O87" s="124">
        <f t="shared" si="52"/>
        <v>0.68954114973921909</v>
      </c>
      <c r="P87" s="124">
        <f t="shared" si="52"/>
        <v>0.86285975554449035</v>
      </c>
      <c r="Q87" s="401">
        <f t="shared" si="51"/>
        <v>0.25135353542108324</v>
      </c>
    </row>
    <row r="88" spans="1:17" ht="20.100000000000001" customHeight="1">
      <c r="A88" s="47"/>
      <c r="D88" s="24" t="s">
        <v>98</v>
      </c>
      <c r="E88" s="24"/>
      <c r="F88" s="233"/>
      <c r="G88" s="234"/>
      <c r="H88" s="234"/>
      <c r="I88" s="234"/>
      <c r="J88" s="234"/>
      <c r="K88" s="234"/>
      <c r="L88" s="234"/>
      <c r="M88" s="234">
        <f t="shared" si="52"/>
        <v>0.86531278695002878</v>
      </c>
      <c r="N88" s="234">
        <f t="shared" si="52"/>
        <v>0.87493543119439698</v>
      </c>
      <c r="O88" s="234">
        <f t="shared" si="52"/>
        <v>0.88855982496987673</v>
      </c>
      <c r="P88" s="235">
        <f t="shared" si="52"/>
        <v>1.0205906760678527</v>
      </c>
      <c r="Q88" s="396">
        <f t="shared" si="51"/>
        <v>0.1485897149383858</v>
      </c>
    </row>
    <row r="89" spans="1:17" ht="20.100000000000001" customHeight="1" thickBot="1">
      <c r="A89" s="47"/>
      <c r="D89" s="24" t="s">
        <v>99</v>
      </c>
      <c r="E89" s="24"/>
      <c r="F89" s="233">
        <f t="shared" si="52"/>
        <v>0.34005319726083788</v>
      </c>
      <c r="G89" s="234">
        <f t="shared" si="52"/>
        <v>0.36036965291710488</v>
      </c>
      <c r="H89" s="234">
        <f t="shared" si="52"/>
        <v>0.48109088560014945</v>
      </c>
      <c r="I89" s="234">
        <f t="shared" si="52"/>
        <v>0.69893282941428359</v>
      </c>
      <c r="J89" s="234">
        <f t="shared" si="52"/>
        <v>0.83238778376665978</v>
      </c>
      <c r="K89" s="234">
        <f t="shared" si="52"/>
        <v>0.81848513984196614</v>
      </c>
      <c r="L89" s="234">
        <f t="shared" si="52"/>
        <v>0.52500974480359597</v>
      </c>
      <c r="M89" s="234">
        <f t="shared" si="52"/>
        <v>0.44006300360102235</v>
      </c>
      <c r="N89" s="234">
        <f t="shared" si="52"/>
        <v>0.58841300433859089</v>
      </c>
      <c r="O89" s="234">
        <f t="shared" si="52"/>
        <v>0.51497816603964341</v>
      </c>
      <c r="P89" s="235">
        <f t="shared" si="52"/>
        <v>0.51006767865102842</v>
      </c>
      <c r="Q89" s="396">
        <f t="shared" si="51"/>
        <v>-9.5353312284641202E-3</v>
      </c>
    </row>
    <row r="90" spans="1:17" ht="20.100000000000001" customHeight="1" thickBot="1">
      <c r="A90" s="32" t="s">
        <v>39</v>
      </c>
      <c r="B90" s="115"/>
      <c r="C90" s="115"/>
      <c r="D90" s="115"/>
      <c r="E90" s="115"/>
      <c r="F90" s="230">
        <f t="shared" si="52"/>
        <v>0.79458237230397477</v>
      </c>
      <c r="G90" s="119">
        <f t="shared" si="52"/>
        <v>0.75167979128959883</v>
      </c>
      <c r="H90" s="119">
        <f t="shared" si="52"/>
        <v>0.81762742980980696</v>
      </c>
      <c r="I90" s="119">
        <f t="shared" si="52"/>
        <v>0.95446826329721168</v>
      </c>
      <c r="J90" s="119">
        <f t="shared" si="52"/>
        <v>0.92654919362021815</v>
      </c>
      <c r="K90" s="119">
        <f t="shared" si="52"/>
        <v>0.90866326527854757</v>
      </c>
      <c r="L90" s="119">
        <f t="shared" si="52"/>
        <v>0.96128864818731852</v>
      </c>
      <c r="M90" s="119">
        <f t="shared" si="52"/>
        <v>1.0110218378096851</v>
      </c>
      <c r="N90" s="119">
        <f t="shared" si="52"/>
        <v>1.1309225901229991</v>
      </c>
      <c r="O90" s="119">
        <f t="shared" si="52"/>
        <v>1.1058010470799291</v>
      </c>
      <c r="P90" s="231">
        <f t="shared" si="52"/>
        <v>1.2348660898809523</v>
      </c>
      <c r="Q90" s="343">
        <f t="shared" si="51"/>
        <v>0.11671633260055515</v>
      </c>
    </row>
    <row r="91" spans="1:17" ht="20.100000000000001" customHeight="1" thickBot="1">
      <c r="A91" s="209"/>
      <c r="B91" s="115" t="s">
        <v>37</v>
      </c>
      <c r="C91" s="115"/>
      <c r="D91" s="115"/>
      <c r="E91" s="210"/>
      <c r="F91" s="424">
        <f t="shared" si="52"/>
        <v>0.90652011059927329</v>
      </c>
      <c r="G91" s="211">
        <f t="shared" si="52"/>
        <v>0.72726617051360631</v>
      </c>
      <c r="H91" s="211">
        <f t="shared" si="52"/>
        <v>0.77739534827552492</v>
      </c>
      <c r="I91" s="211">
        <f t="shared" si="52"/>
        <v>0.98262365524072981</v>
      </c>
      <c r="J91" s="211">
        <f t="shared" si="52"/>
        <v>0.97327434065310059</v>
      </c>
      <c r="K91" s="211">
        <f t="shared" si="52"/>
        <v>0.88716809410761888</v>
      </c>
      <c r="L91" s="211">
        <f t="shared" si="52"/>
        <v>0.97509917218331887</v>
      </c>
      <c r="M91" s="211">
        <f t="shared" si="52"/>
        <v>0.96327083034776573</v>
      </c>
      <c r="N91" s="211">
        <f t="shared" si="52"/>
        <v>1.2080467296667028</v>
      </c>
      <c r="O91" s="211">
        <f t="shared" si="52"/>
        <v>1.2280418233421455</v>
      </c>
      <c r="P91" s="425">
        <f t="shared" si="52"/>
        <v>1.5569213711307968</v>
      </c>
      <c r="Q91" s="338">
        <f t="shared" si="51"/>
        <v>0.26780810029221774</v>
      </c>
    </row>
    <row r="92" spans="1:17" ht="20.100000000000001" customHeight="1">
      <c r="A92" s="204"/>
      <c r="B92" s="24"/>
      <c r="C92" s="392" t="s">
        <v>97</v>
      </c>
      <c r="D92" s="392"/>
      <c r="E92" s="205"/>
      <c r="F92" s="397">
        <f t="shared" si="52"/>
        <v>1.4576020135805687</v>
      </c>
      <c r="G92" s="398">
        <f t="shared" si="52"/>
        <v>0.97326552881548101</v>
      </c>
      <c r="H92" s="398">
        <f t="shared" si="52"/>
        <v>1.0400565531631694</v>
      </c>
      <c r="I92" s="398">
        <f t="shared" si="52"/>
        <v>1.2235341302839911</v>
      </c>
      <c r="J92" s="398">
        <f t="shared" si="52"/>
        <v>1.1834562165238913</v>
      </c>
      <c r="K92" s="398">
        <f t="shared" si="52"/>
        <v>1.0125619998226141</v>
      </c>
      <c r="L92" s="398">
        <f t="shared" si="52"/>
        <v>1.0468985698214945</v>
      </c>
      <c r="M92" s="398">
        <f t="shared" si="52"/>
        <v>1.012756683098216</v>
      </c>
      <c r="N92" s="398">
        <f t="shared" si="52"/>
        <v>1.2616719983737767</v>
      </c>
      <c r="O92" s="398">
        <f t="shared" si="52"/>
        <v>1.2176577574446241</v>
      </c>
      <c r="P92" s="399">
        <f t="shared" si="52"/>
        <v>1.6561701202334798</v>
      </c>
      <c r="Q92" s="396">
        <f t="shared" si="51"/>
        <v>0.36012776176872346</v>
      </c>
    </row>
    <row r="93" spans="1:17" ht="20.100000000000001" customHeight="1">
      <c r="A93" s="204"/>
      <c r="B93" s="24"/>
      <c r="C93" s="400" t="s">
        <v>88</v>
      </c>
      <c r="D93" s="392"/>
      <c r="E93" s="199"/>
      <c r="F93" s="402">
        <f t="shared" si="52"/>
        <v>0.49383790529833416</v>
      </c>
      <c r="G93" s="403">
        <f t="shared" si="52"/>
        <v>0.55559393713531136</v>
      </c>
      <c r="H93" s="403">
        <f t="shared" si="52"/>
        <v>0.59830609017425784</v>
      </c>
      <c r="I93" s="124">
        <f t="shared" si="52"/>
        <v>0.71491125629186469</v>
      </c>
      <c r="J93" s="124">
        <f t="shared" si="52"/>
        <v>0.65572811951679866</v>
      </c>
      <c r="K93" s="124">
        <f t="shared" si="52"/>
        <v>0.62776251379051617</v>
      </c>
      <c r="L93" s="124">
        <f t="shared" si="52"/>
        <v>0.79410765668224592</v>
      </c>
      <c r="M93" s="124">
        <f t="shared" si="52"/>
        <v>0.8577292758813877</v>
      </c>
      <c r="N93" s="124">
        <f t="shared" si="52"/>
        <v>1.1032951112713294</v>
      </c>
      <c r="O93" s="124">
        <f t="shared" si="52"/>
        <v>1.2473310865836948</v>
      </c>
      <c r="P93" s="124">
        <f t="shared" si="52"/>
        <v>1.3489803158131288</v>
      </c>
      <c r="Q93" s="401">
        <f t="shared" si="51"/>
        <v>8.1493382408868081E-2</v>
      </c>
    </row>
    <row r="94" spans="1:17" ht="20.100000000000001" customHeight="1">
      <c r="A94" s="47"/>
      <c r="D94" s="24" t="s">
        <v>98</v>
      </c>
      <c r="E94" s="24"/>
      <c r="F94" s="233"/>
      <c r="G94" s="234"/>
      <c r="H94" s="234"/>
      <c r="I94" s="234"/>
      <c r="J94" s="234"/>
      <c r="K94" s="234"/>
      <c r="L94" s="234"/>
      <c r="M94" s="234">
        <f t="shared" si="52"/>
        <v>0.95804299627840661</v>
      </c>
      <c r="N94" s="234">
        <f t="shared" si="52"/>
        <v>0.90375051650617344</v>
      </c>
      <c r="O94" s="234">
        <f t="shared" si="52"/>
        <v>0.86238567670459054</v>
      </c>
      <c r="P94" s="235">
        <f t="shared" si="52"/>
        <v>1.0131632793439778</v>
      </c>
      <c r="Q94" s="396">
        <f t="shared" si="51"/>
        <v>0.17483778628553912</v>
      </c>
    </row>
    <row r="95" spans="1:17" ht="20.100000000000001" customHeight="1" thickBot="1">
      <c r="A95" s="47"/>
      <c r="D95" s="24" t="s">
        <v>99</v>
      </c>
      <c r="E95" s="24"/>
      <c r="F95" s="233">
        <f t="shared" si="52"/>
        <v>0.49383790529833416</v>
      </c>
      <c r="G95" s="234">
        <f t="shared" si="52"/>
        <v>0.55559393713531136</v>
      </c>
      <c r="H95" s="234">
        <f t="shared" si="52"/>
        <v>0.59830609017425784</v>
      </c>
      <c r="I95" s="234">
        <f t="shared" si="52"/>
        <v>0.71491125629186469</v>
      </c>
      <c r="J95" s="234">
        <f t="shared" si="52"/>
        <v>0.65572811951679866</v>
      </c>
      <c r="K95" s="234">
        <f t="shared" si="52"/>
        <v>0.62776251379051617</v>
      </c>
      <c r="L95" s="234">
        <f t="shared" si="52"/>
        <v>0.79410765668224592</v>
      </c>
      <c r="M95" s="234">
        <f t="shared" si="52"/>
        <v>0.79649764777908438</v>
      </c>
      <c r="N95" s="234">
        <f t="shared" si="52"/>
        <v>1.1985253268014746</v>
      </c>
      <c r="O95" s="234">
        <f t="shared" si="52"/>
        <v>1.4595020365321827</v>
      </c>
      <c r="P95" s="235">
        <f t="shared" si="52"/>
        <v>1.4887975186478424</v>
      </c>
      <c r="Q95" s="396">
        <f t="shared" si="51"/>
        <v>2.0072244767308831E-2</v>
      </c>
    </row>
    <row r="96" spans="1:17" ht="20.100000000000001" customHeight="1" thickBot="1">
      <c r="A96" s="47"/>
      <c r="B96" s="115" t="s">
        <v>38</v>
      </c>
      <c r="C96" s="115"/>
      <c r="D96" s="115"/>
      <c r="E96" s="115"/>
      <c r="F96" s="230">
        <f t="shared" si="52"/>
        <v>0.78140685168310609</v>
      </c>
      <c r="G96" s="119">
        <f t="shared" si="52"/>
        <v>0.75403251328208476</v>
      </c>
      <c r="H96" s="119">
        <f t="shared" si="52"/>
        <v>0.82100808151825477</v>
      </c>
      <c r="I96" s="119">
        <f t="shared" si="52"/>
        <v>0.95261277844578185</v>
      </c>
      <c r="J96" s="119">
        <f t="shared" si="52"/>
        <v>0.92334801117095522</v>
      </c>
      <c r="K96" s="119">
        <f t="shared" si="52"/>
        <v>0.91032053379268663</v>
      </c>
      <c r="L96" s="119">
        <f t="shared" si="52"/>
        <v>0.95986930350618338</v>
      </c>
      <c r="M96" s="119">
        <f t="shared" si="52"/>
        <v>1.0158144823292605</v>
      </c>
      <c r="N96" s="119">
        <f t="shared" si="52"/>
        <v>1.123653781814395</v>
      </c>
      <c r="O96" s="119">
        <f t="shared" si="52"/>
        <v>1.0952383866770734</v>
      </c>
      <c r="P96" s="231">
        <f t="shared" si="52"/>
        <v>1.2033887926683342</v>
      </c>
      <c r="Q96" s="343">
        <f t="shared" si="51"/>
        <v>9.8745996585625981E-2</v>
      </c>
    </row>
    <row r="97" spans="1:17" ht="20.100000000000001" customHeight="1">
      <c r="A97" s="47"/>
      <c r="B97" s="24"/>
      <c r="C97" t="s">
        <v>97</v>
      </c>
      <c r="D97" s="392"/>
      <c r="F97" s="341">
        <f t="shared" si="52"/>
        <v>0.99479812270569101</v>
      </c>
      <c r="G97" s="122">
        <f t="shared" si="52"/>
        <v>0.97087537585974504</v>
      </c>
      <c r="H97" s="122">
        <f t="shared" si="52"/>
        <v>1.0542434550884514</v>
      </c>
      <c r="I97" s="122">
        <f t="shared" si="52"/>
        <v>1.1729811418950695</v>
      </c>
      <c r="J97" s="122">
        <f t="shared" si="52"/>
        <v>1.1602294829347077</v>
      </c>
      <c r="K97" s="122">
        <f t="shared" si="52"/>
        <v>1.1943973266691545</v>
      </c>
      <c r="L97" s="122">
        <f t="shared" si="52"/>
        <v>1.2119902759661718</v>
      </c>
      <c r="M97" s="122">
        <f t="shared" si="52"/>
        <v>1.2685350039060959</v>
      </c>
      <c r="N97" s="122">
        <f t="shared" si="52"/>
        <v>1.4326724302337284</v>
      </c>
      <c r="O97" s="122">
        <f t="shared" si="52"/>
        <v>1.3940527601602128</v>
      </c>
      <c r="P97" s="404">
        <f t="shared" si="52"/>
        <v>1.4959875985386852</v>
      </c>
      <c r="Q97" s="396">
        <f t="shared" si="51"/>
        <v>7.3121219864560535E-2</v>
      </c>
    </row>
    <row r="98" spans="1:17" ht="20.100000000000001" customHeight="1">
      <c r="A98" s="47"/>
      <c r="B98" s="24"/>
      <c r="C98" s="400" t="s">
        <v>88</v>
      </c>
      <c r="D98" s="392"/>
      <c r="E98" s="400"/>
      <c r="F98" s="402">
        <f t="shared" si="52"/>
        <v>0.56350878233933954</v>
      </c>
      <c r="G98" s="124">
        <f t="shared" si="52"/>
        <v>0.55315840533850724</v>
      </c>
      <c r="H98" s="124">
        <f t="shared" si="52"/>
        <v>0.61152260354639298</v>
      </c>
      <c r="I98" s="124">
        <f t="shared" si="52"/>
        <v>0.72696661729149359</v>
      </c>
      <c r="J98" s="124">
        <f t="shared" si="52"/>
        <v>0.64996749669013054</v>
      </c>
      <c r="K98" s="124">
        <f t="shared" si="52"/>
        <v>0.61672170156490058</v>
      </c>
      <c r="L98" s="124">
        <f t="shared" si="52"/>
        <v>0.65482480953940292</v>
      </c>
      <c r="M98" s="124">
        <f t="shared" si="52"/>
        <v>0.71010376059965619</v>
      </c>
      <c r="N98" s="124">
        <f t="shared" si="52"/>
        <v>0.80288567730216864</v>
      </c>
      <c r="O98" s="124">
        <f t="shared" si="52"/>
        <v>0.76718800942673671</v>
      </c>
      <c r="P98" s="124">
        <f t="shared" si="52"/>
        <v>0.76943240380342881</v>
      </c>
      <c r="Q98" s="401">
        <f t="shared" si="51"/>
        <v>2.925481562686539E-3</v>
      </c>
    </row>
    <row r="99" spans="1:17" ht="20.100000000000001" customHeight="1">
      <c r="A99" s="47"/>
      <c r="D99" s="24" t="s">
        <v>98</v>
      </c>
      <c r="E99" s="24"/>
      <c r="F99" s="233"/>
      <c r="G99" s="234"/>
      <c r="H99" s="234"/>
      <c r="I99" s="234"/>
      <c r="J99" s="234"/>
      <c r="K99" s="234"/>
      <c r="L99" s="234"/>
      <c r="M99" s="234">
        <f t="shared" si="52"/>
        <v>0.81489653821833874</v>
      </c>
      <c r="N99" s="234">
        <f t="shared" si="52"/>
        <v>0.87177225198542296</v>
      </c>
      <c r="O99" s="234">
        <f t="shared" si="52"/>
        <v>0.80982069016818803</v>
      </c>
      <c r="P99" s="235">
        <f t="shared" si="52"/>
        <v>0.80698654627288602</v>
      </c>
      <c r="Q99" s="396">
        <f t="shared" si="51"/>
        <v>-3.4997178137217014E-3</v>
      </c>
    </row>
    <row r="100" spans="1:17" ht="20.100000000000001" customHeight="1" thickBot="1">
      <c r="A100" s="47"/>
      <c r="D100" s="24" t="s">
        <v>99</v>
      </c>
      <c r="E100" s="24"/>
      <c r="F100" s="233">
        <f t="shared" ref="F100:P110" si="53">(F64/F28)*10</f>
        <v>0.56350878233933954</v>
      </c>
      <c r="G100" s="234">
        <f t="shared" si="53"/>
        <v>0.55315840533850724</v>
      </c>
      <c r="H100" s="234">
        <f t="shared" si="53"/>
        <v>0.61152260354639298</v>
      </c>
      <c r="I100" s="234">
        <f t="shared" si="53"/>
        <v>0.72696661729149359</v>
      </c>
      <c r="J100" s="234">
        <f t="shared" si="53"/>
        <v>0.64996749669013054</v>
      </c>
      <c r="K100" s="234">
        <f t="shared" si="53"/>
        <v>0.61672170156490058</v>
      </c>
      <c r="L100" s="234">
        <f t="shared" si="53"/>
        <v>0.65482480953940292</v>
      </c>
      <c r="M100" s="234">
        <f t="shared" si="53"/>
        <v>0.63520759424935958</v>
      </c>
      <c r="N100" s="234">
        <f t="shared" si="53"/>
        <v>0.75455071217811309</v>
      </c>
      <c r="O100" s="234">
        <f t="shared" si="53"/>
        <v>0.73673305773515119</v>
      </c>
      <c r="P100" s="235">
        <f t="shared" si="53"/>
        <v>0.74002362316140557</v>
      </c>
      <c r="Q100" s="405">
        <f t="shared" si="51"/>
        <v>4.4664283646646359E-3</v>
      </c>
    </row>
    <row r="101" spans="1:17" ht="20.100000000000001" customHeight="1" thickBot="1">
      <c r="A101" s="56" t="s">
        <v>30</v>
      </c>
      <c r="B101" s="218"/>
      <c r="C101" s="218"/>
      <c r="D101" s="218"/>
      <c r="E101" s="218"/>
      <c r="F101" s="426">
        <f t="shared" si="53"/>
        <v>1.0638880929300782</v>
      </c>
      <c r="G101" s="244">
        <f t="shared" si="53"/>
        <v>0.75878982064921474</v>
      </c>
      <c r="H101" s="244">
        <f t="shared" si="53"/>
        <v>0.81859258578258953</v>
      </c>
      <c r="I101" s="244">
        <f t="shared" si="53"/>
        <v>0.99867799790572076</v>
      </c>
      <c r="J101" s="244">
        <f t="shared" si="53"/>
        <v>1.0969154068964744</v>
      </c>
      <c r="K101" s="244">
        <f t="shared" si="53"/>
        <v>1.0930032684581754</v>
      </c>
      <c r="L101" s="244">
        <f t="shared" si="53"/>
        <v>1.0271695194653698</v>
      </c>
      <c r="M101" s="244">
        <f t="shared" si="53"/>
        <v>1.0338904107902047</v>
      </c>
      <c r="N101" s="244">
        <f t="shared" si="53"/>
        <v>1.1887259216882187</v>
      </c>
      <c r="O101" s="244">
        <f t="shared" si="53"/>
        <v>1.2696255516570079</v>
      </c>
      <c r="P101" s="295">
        <f t="shared" si="53"/>
        <v>1.3642365027754357</v>
      </c>
      <c r="Q101" s="356">
        <f t="shared" si="51"/>
        <v>7.4518783112823825E-2</v>
      </c>
    </row>
    <row r="102" spans="1:17" ht="20.100000000000001" customHeight="1" thickBot="1">
      <c r="A102" s="407"/>
      <c r="B102" s="115" t="s">
        <v>126</v>
      </c>
      <c r="C102" s="115"/>
      <c r="D102" s="115"/>
      <c r="E102" s="420"/>
      <c r="F102" s="120">
        <f t="shared" si="53"/>
        <v>1.7425755889774266</v>
      </c>
      <c r="G102" s="119">
        <f t="shared" si="53"/>
        <v>1.2369819560367521</v>
      </c>
      <c r="H102" s="119">
        <f t="shared" si="53"/>
        <v>1.3152432239631251</v>
      </c>
      <c r="I102" s="119">
        <f t="shared" si="53"/>
        <v>1.4230287122835474</v>
      </c>
      <c r="J102" s="119">
        <f t="shared" si="53"/>
        <v>1.4336791554457653</v>
      </c>
      <c r="K102" s="119">
        <f t="shared" si="53"/>
        <v>1.4616535950243037</v>
      </c>
      <c r="L102" s="119">
        <f t="shared" si="53"/>
        <v>1.5575984233462068</v>
      </c>
      <c r="M102" s="119">
        <f t="shared" si="53"/>
        <v>1.5111809229296833</v>
      </c>
      <c r="N102" s="119">
        <f t="shared" si="53"/>
        <v>1.6664097027151921</v>
      </c>
      <c r="O102" s="119">
        <f t="shared" si="53"/>
        <v>1.6609167897355095</v>
      </c>
      <c r="P102" s="231">
        <f t="shared" si="53"/>
        <v>1.7274720880353391</v>
      </c>
      <c r="Q102" s="343">
        <f t="shared" si="51"/>
        <v>4.0071422428349442E-2</v>
      </c>
    </row>
    <row r="103" spans="1:17" ht="20.100000000000001" customHeight="1">
      <c r="A103" s="204"/>
      <c r="B103" s="1"/>
      <c r="C103" s="1" t="s">
        <v>37</v>
      </c>
      <c r="D103" s="1"/>
      <c r="E103" s="351"/>
      <c r="F103" s="19">
        <f t="shared" si="53"/>
        <v>3.4344539819804476</v>
      </c>
      <c r="G103" s="122">
        <f t="shared" si="53"/>
        <v>1.2417203400961205</v>
      </c>
      <c r="H103" s="122">
        <f t="shared" si="53"/>
        <v>1.3253944577738577</v>
      </c>
      <c r="I103" s="122">
        <f t="shared" si="53"/>
        <v>1.4522892271112788</v>
      </c>
      <c r="J103" s="122">
        <f t="shared" si="53"/>
        <v>1.438034311595958</v>
      </c>
      <c r="K103" s="122">
        <f t="shared" si="53"/>
        <v>1.2818673484663756</v>
      </c>
      <c r="L103" s="122">
        <f t="shared" si="53"/>
        <v>1.3343470836371689</v>
      </c>
      <c r="M103" s="122">
        <f t="shared" si="53"/>
        <v>1.2647942428367707</v>
      </c>
      <c r="N103" s="122">
        <f t="shared" si="53"/>
        <v>1.4961401816903532</v>
      </c>
      <c r="O103" s="122">
        <f t="shared" si="53"/>
        <v>1.5298698552351255</v>
      </c>
      <c r="P103" s="19">
        <f t="shared" si="53"/>
        <v>1.7571294069887484</v>
      </c>
      <c r="Q103" s="406">
        <f t="shared" si="51"/>
        <v>0.14854829054638469</v>
      </c>
    </row>
    <row r="104" spans="1:17" ht="20.100000000000001" customHeight="1" thickBot="1">
      <c r="A104" s="204"/>
      <c r="B104" s="1"/>
      <c r="C104" s="1" t="s">
        <v>38</v>
      </c>
      <c r="D104" s="1"/>
      <c r="E104" s="351"/>
      <c r="F104" s="19">
        <f t="shared" si="53"/>
        <v>1.2936909509462302</v>
      </c>
      <c r="G104" s="122">
        <f t="shared" si="53"/>
        <v>1.2365738458590179</v>
      </c>
      <c r="H104" s="122">
        <f t="shared" si="53"/>
        <v>1.3143946881911286</v>
      </c>
      <c r="I104" s="122">
        <f t="shared" si="53"/>
        <v>1.420509174737149</v>
      </c>
      <c r="J104" s="122">
        <f t="shared" si="53"/>
        <v>1.4332695235214512</v>
      </c>
      <c r="K104" s="122">
        <f t="shared" si="53"/>
        <v>1.4821594826562574</v>
      </c>
      <c r="L104" s="122">
        <f t="shared" si="53"/>
        <v>1.5853500362385433</v>
      </c>
      <c r="M104" s="122">
        <f t="shared" si="53"/>
        <v>1.542821186419328</v>
      </c>
      <c r="N104" s="122">
        <f t="shared" si="53"/>
        <v>1.6927499545107414</v>
      </c>
      <c r="O104" s="122">
        <f t="shared" si="53"/>
        <v>1.6785299310543136</v>
      </c>
      <c r="P104" s="19">
        <f t="shared" si="53"/>
        <v>1.7236829969336571</v>
      </c>
      <c r="Q104" s="396">
        <f t="shared" si="51"/>
        <v>2.6900363850516574E-2</v>
      </c>
    </row>
    <row r="105" spans="1:17" ht="20.100000000000001" customHeight="1" thickBot="1">
      <c r="A105" s="47"/>
      <c r="B105" s="115" t="s">
        <v>98</v>
      </c>
      <c r="C105" s="115"/>
      <c r="D105" s="115"/>
      <c r="E105" s="420"/>
      <c r="F105" s="120"/>
      <c r="G105" s="119"/>
      <c r="H105" s="119"/>
      <c r="I105" s="119"/>
      <c r="J105" s="119"/>
      <c r="K105" s="119"/>
      <c r="L105" s="119"/>
      <c r="M105" s="119">
        <f t="shared" si="53"/>
        <v>0.83900131752377416</v>
      </c>
      <c r="N105" s="119">
        <f t="shared" si="53"/>
        <v>0.87178557683887259</v>
      </c>
      <c r="O105" s="119">
        <f t="shared" si="53"/>
        <v>0.83691756147717133</v>
      </c>
      <c r="P105" s="120">
        <f t="shared" si="53"/>
        <v>0.91627657306692867</v>
      </c>
      <c r="Q105" s="343">
        <f t="shared" si="51"/>
        <v>9.4822973304189664E-2</v>
      </c>
    </row>
    <row r="106" spans="1:17" ht="20.100000000000001" customHeight="1">
      <c r="A106" s="47"/>
      <c r="B106" s="1"/>
      <c r="C106" s="1" t="s">
        <v>37</v>
      </c>
      <c r="D106" s="1"/>
      <c r="E106" s="351"/>
      <c r="F106" s="19"/>
      <c r="G106" s="122"/>
      <c r="H106" s="122"/>
      <c r="I106" s="122"/>
      <c r="J106" s="122"/>
      <c r="K106" s="122"/>
      <c r="L106" s="122"/>
      <c r="M106" s="122">
        <f t="shared" si="53"/>
        <v>0.85988685631727446</v>
      </c>
      <c r="N106" s="122">
        <f t="shared" si="53"/>
        <v>0.85530413093915492</v>
      </c>
      <c r="O106" s="122">
        <f t="shared" si="53"/>
        <v>0.7977431710424352</v>
      </c>
      <c r="P106" s="19">
        <f t="shared" si="53"/>
        <v>1.0449741608351921</v>
      </c>
      <c r="Q106" s="406">
        <f t="shared" si="51"/>
        <v>0.30991301306872071</v>
      </c>
    </row>
    <row r="107" spans="1:17" ht="20.100000000000001" customHeight="1" thickBot="1">
      <c r="A107" s="209"/>
      <c r="B107" s="1"/>
      <c r="C107" s="1" t="s">
        <v>38</v>
      </c>
      <c r="D107" s="1"/>
      <c r="E107" s="351"/>
      <c r="F107" s="19"/>
      <c r="G107" s="122"/>
      <c r="H107" s="122"/>
      <c r="I107" s="122"/>
      <c r="J107" s="122"/>
      <c r="K107" s="122"/>
      <c r="L107" s="122"/>
      <c r="M107" s="122">
        <f t="shared" si="53"/>
        <v>0.83706413744403629</v>
      </c>
      <c r="N107" s="122">
        <f t="shared" si="53"/>
        <v>0.87325969309584572</v>
      </c>
      <c r="O107" s="122">
        <f t="shared" si="53"/>
        <v>0.84107761665763159</v>
      </c>
      <c r="P107" s="19">
        <f t="shared" si="53"/>
        <v>0.90531492736565811</v>
      </c>
      <c r="Q107" s="338">
        <f t="shared" si="51"/>
        <v>7.6375009197486354E-2</v>
      </c>
    </row>
    <row r="108" spans="1:17" ht="20.100000000000001" customHeight="1" thickBot="1">
      <c r="A108" s="209"/>
      <c r="B108" s="115" t="s">
        <v>99</v>
      </c>
      <c r="C108" s="115"/>
      <c r="D108" s="115"/>
      <c r="E108" s="420"/>
      <c r="F108" s="120">
        <f t="shared" si="53"/>
        <v>0.45422014812449679</v>
      </c>
      <c r="G108" s="119">
        <f t="shared" si="53"/>
        <v>0.45577201330199374</v>
      </c>
      <c r="H108" s="119">
        <f t="shared" si="53"/>
        <v>0.53567076719232509</v>
      </c>
      <c r="I108" s="119">
        <f t="shared" si="53"/>
        <v>0.70576331537921411</v>
      </c>
      <c r="J108" s="119">
        <f t="shared" si="53"/>
        <v>0.70094182928307114</v>
      </c>
      <c r="K108" s="119">
        <f t="shared" si="53"/>
        <v>0.67777942388416523</v>
      </c>
      <c r="L108" s="119">
        <f t="shared" si="53"/>
        <v>0.57956334039065383</v>
      </c>
      <c r="M108" s="119">
        <f t="shared" si="53"/>
        <v>0.51852842923319176</v>
      </c>
      <c r="N108" s="119">
        <f t="shared" si="53"/>
        <v>0.67021716562256684</v>
      </c>
      <c r="O108" s="119">
        <f t="shared" si="53"/>
        <v>0.68804738367720186</v>
      </c>
      <c r="P108" s="231">
        <f t="shared" si="53"/>
        <v>0.72202920167184992</v>
      </c>
      <c r="Q108" s="343">
        <f t="shared" si="51"/>
        <v>4.9388775832611351E-2</v>
      </c>
    </row>
    <row r="109" spans="1:17" ht="20.100000000000001" customHeight="1">
      <c r="A109" s="47"/>
      <c r="B109" s="9"/>
      <c r="C109" s="1" t="s">
        <v>37</v>
      </c>
      <c r="D109" s="1"/>
      <c r="E109" s="351"/>
      <c r="F109" s="19">
        <f t="shared" si="53"/>
        <v>0.41906914819509861</v>
      </c>
      <c r="G109" s="122">
        <f t="shared" si="53"/>
        <v>0.44694912941487025</v>
      </c>
      <c r="H109" s="122">
        <f t="shared" si="53"/>
        <v>0.49734793625801876</v>
      </c>
      <c r="I109" s="122">
        <f t="shared" si="53"/>
        <v>0.66253906018371023</v>
      </c>
      <c r="J109" s="122">
        <f t="shared" si="53"/>
        <v>0.65240317868398356</v>
      </c>
      <c r="K109" s="122">
        <f t="shared" si="53"/>
        <v>0.65102457517179602</v>
      </c>
      <c r="L109" s="122">
        <f t="shared" si="53"/>
        <v>0.65214573697546141</v>
      </c>
      <c r="M109" s="122">
        <f t="shared" si="53"/>
        <v>0.66067400851529445</v>
      </c>
      <c r="N109" s="122">
        <f t="shared" si="53"/>
        <v>0.82056939823402952</v>
      </c>
      <c r="O109" s="122">
        <f t="shared" si="53"/>
        <v>0.87072626114240426</v>
      </c>
      <c r="P109" s="19">
        <f t="shared" si="53"/>
        <v>0.90533838043952897</v>
      </c>
      <c r="Q109" s="406">
        <f t="shared" si="51"/>
        <v>3.9750861828507567E-2</v>
      </c>
    </row>
    <row r="110" spans="1:17" ht="20.100000000000001" customHeight="1" thickBot="1">
      <c r="A110" s="48"/>
      <c r="B110" s="114"/>
      <c r="C110" s="114" t="s">
        <v>38</v>
      </c>
      <c r="D110" s="114"/>
      <c r="E110" s="352"/>
      <c r="F110" s="339">
        <f t="shared" si="53"/>
        <v>0.46016029520807472</v>
      </c>
      <c r="G110" s="127">
        <f t="shared" si="53"/>
        <v>0.45707654210635096</v>
      </c>
      <c r="H110" s="127">
        <f t="shared" si="53"/>
        <v>0.54366843595448366</v>
      </c>
      <c r="I110" s="127">
        <f t="shared" si="53"/>
        <v>0.71272441543149934</v>
      </c>
      <c r="J110" s="127">
        <f t="shared" si="53"/>
        <v>0.70604705170246063</v>
      </c>
      <c r="K110" s="127">
        <f t="shared" si="53"/>
        <v>0.68024860628825623</v>
      </c>
      <c r="L110" s="127">
        <f t="shared" si="53"/>
        <v>0.57192623466903381</v>
      </c>
      <c r="M110" s="127">
        <f t="shared" si="53"/>
        <v>0.50529249568833412</v>
      </c>
      <c r="N110" s="127">
        <f t="shared" si="53"/>
        <v>0.6517601295673271</v>
      </c>
      <c r="O110" s="127">
        <f t="shared" si="53"/>
        <v>0.65933736712096791</v>
      </c>
      <c r="P110" s="339">
        <f t="shared" si="53"/>
        <v>0.68714116273318815</v>
      </c>
      <c r="Q110" s="405">
        <f t="shared" si="51"/>
        <v>4.2169300571613298E-2</v>
      </c>
    </row>
    <row r="111" spans="1:17" ht="20.100000000000001" customHeight="1"/>
  </sheetData>
  <mergeCells count="14">
    <mergeCell ref="S4:V5"/>
    <mergeCell ref="F5:P5"/>
    <mergeCell ref="A40:E42"/>
    <mergeCell ref="F40:P40"/>
    <mergeCell ref="Q40:Q42"/>
    <mergeCell ref="S40:V41"/>
    <mergeCell ref="F41:P41"/>
    <mergeCell ref="A76:E78"/>
    <mergeCell ref="F76:P76"/>
    <mergeCell ref="Q76:Q78"/>
    <mergeCell ref="F77:P77"/>
    <mergeCell ref="A4:E6"/>
    <mergeCell ref="F4:P4"/>
    <mergeCell ref="Q4:Q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F66:P66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31A984B3-3565-4AF1-ADAE-7128D4B890C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Q43:Q74</xm:sqref>
        </x14:conditionalFormatting>
        <x14:conditionalFormatting xmlns:xm="http://schemas.microsoft.com/office/excel/2006/main">
          <x14:cfRule type="iconSet" priority="2" id="{ED360141-20CB-48D2-98A1-3BB4B139EF4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Q7:Q38</xm:sqref>
        </x14:conditionalFormatting>
        <x14:conditionalFormatting xmlns:xm="http://schemas.microsoft.com/office/excel/2006/main">
          <x14:cfRule type="iconSet" priority="1" id="{03737C3C-0B7F-452F-87FD-7409B5CA821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Q79:Q110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DE5A-9361-4C79-A448-9E6188B4CEC4}">
  <sheetPr>
    <pageSetUpPr fitToPage="1"/>
  </sheetPr>
  <dimension ref="A1:AX100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128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141</v>
      </c>
      <c r="B7" s="79">
        <v>385850.79</v>
      </c>
      <c r="C7" s="60">
        <v>476108.68</v>
      </c>
      <c r="D7" s="60">
        <v>535825.98</v>
      </c>
      <c r="E7" s="60">
        <v>484440.04000000004</v>
      </c>
      <c r="F7" s="60">
        <v>477519.94000000006</v>
      </c>
      <c r="G7" s="60">
        <v>405841.81</v>
      </c>
      <c r="H7" s="60">
        <v>104478.43999999999</v>
      </c>
      <c r="I7" s="60">
        <v>187939.34</v>
      </c>
      <c r="J7" s="60">
        <v>172406.18000000002</v>
      </c>
      <c r="K7" s="60">
        <v>227098.93000000002</v>
      </c>
      <c r="L7" s="80">
        <v>196842.77999999997</v>
      </c>
      <c r="M7" s="42">
        <f t="shared" ref="M7:M33" si="0">(L7-K7)/K7</f>
        <v>-0.13322894123719584</v>
      </c>
      <c r="O7" s="361">
        <f>B7/$B$33</f>
        <v>0.32619466278654902</v>
      </c>
      <c r="P7" s="362">
        <f>G7/$G$33</f>
        <v>0.35970598828651029</v>
      </c>
      <c r="Q7" s="362">
        <f>K7/$K$33</f>
        <v>0.20600213963846895</v>
      </c>
      <c r="R7" s="363">
        <f>L7/$L$33</f>
        <v>0.18072679681664572</v>
      </c>
      <c r="T7" s="79">
        <v>25363.847999999998</v>
      </c>
      <c r="U7" s="60">
        <v>32027.864000000001</v>
      </c>
      <c r="V7" s="60">
        <v>38559.796999999999</v>
      </c>
      <c r="W7" s="60">
        <v>41139.948000000004</v>
      </c>
      <c r="X7" s="60">
        <v>40556.968000000001</v>
      </c>
      <c r="Y7" s="60">
        <v>33485.839000000007</v>
      </c>
      <c r="Z7" s="60">
        <v>10411.598000000002</v>
      </c>
      <c r="AA7" s="60">
        <v>18535.882999999998</v>
      </c>
      <c r="AB7" s="60">
        <v>18482.623</v>
      </c>
      <c r="AC7" s="60">
        <v>22756.185999999998</v>
      </c>
      <c r="AD7" s="80">
        <v>18015.397000000001</v>
      </c>
      <c r="AE7" s="42">
        <f t="shared" ref="AE7:AE33" si="1">(AD7-AC7)/AC7</f>
        <v>-0.2083296823114382</v>
      </c>
      <c r="AG7" s="361">
        <f>T7/$T$33</f>
        <v>0.20154714503945192</v>
      </c>
      <c r="AH7" s="362">
        <f>Y7/$Y$33</f>
        <v>0.27153799434550191</v>
      </c>
      <c r="AI7" s="362">
        <f>AC7/$AC$33</f>
        <v>0.16258499570953017</v>
      </c>
      <c r="AJ7" s="363">
        <f>AD7/$AD$33</f>
        <v>0.12124315597803306</v>
      </c>
      <c r="AL7" s="52">
        <f t="shared" ref="AL7:AQ33" si="2">(T7/B7)*10</f>
        <v>0.65734860877180012</v>
      </c>
      <c r="AM7" s="73">
        <f t="shared" si="2"/>
        <v>0.67270069514380626</v>
      </c>
      <c r="AN7" s="73">
        <f t="shared" si="2"/>
        <v>0.71963283676539913</v>
      </c>
      <c r="AO7" s="73">
        <f t="shared" si="2"/>
        <v>0.84922683104394103</v>
      </c>
      <c r="AP7" s="73">
        <f t="shared" si="2"/>
        <v>0.84932511928192977</v>
      </c>
      <c r="AQ7" s="73">
        <f t="shared" si="2"/>
        <v>0.82509584214598308</v>
      </c>
      <c r="AR7" s="73">
        <f t="shared" ref="AR7:AR33" si="3">(Z7/H7)*10</f>
        <v>0.99653076749614589</v>
      </c>
      <c r="AS7" s="73">
        <f t="shared" ref="AS7:AS33" si="4">(AA7/I7)*10</f>
        <v>0.98626945268616983</v>
      </c>
      <c r="AT7" s="73">
        <f t="shared" ref="AT7:AV22" si="5">(AB7/J7)*10</f>
        <v>1.0720394709748802</v>
      </c>
      <c r="AU7" s="73">
        <f t="shared" si="5"/>
        <v>1.0020384508196492</v>
      </c>
      <c r="AV7" s="17">
        <f t="shared" si="5"/>
        <v>0.91521756601893167</v>
      </c>
      <c r="AW7" s="42">
        <f>(AV7-AU7)/AU7</f>
        <v>-8.6644264728264253E-2</v>
      </c>
      <c r="AX7" s="8"/>
    </row>
    <row r="8" spans="1:50" ht="20.100000000000001" customHeight="1">
      <c r="A8" s="47" t="s">
        <v>132</v>
      </c>
      <c r="B8" s="81">
        <v>92609.630000000019</v>
      </c>
      <c r="C8" s="61">
        <v>66141.239999999991</v>
      </c>
      <c r="D8" s="61">
        <v>68452.930000000008</v>
      </c>
      <c r="E8" s="61">
        <v>57284.109999999993</v>
      </c>
      <c r="F8" s="61">
        <v>58114.130000000005</v>
      </c>
      <c r="G8" s="61">
        <v>49607.23</v>
      </c>
      <c r="H8" s="61">
        <v>52397.599999999999</v>
      </c>
      <c r="I8" s="61">
        <v>50799.159999999996</v>
      </c>
      <c r="J8" s="61">
        <v>57713.590000000004</v>
      </c>
      <c r="K8" s="61">
        <v>61198.38</v>
      </c>
      <c r="L8" s="82">
        <v>82426.250000000015</v>
      </c>
      <c r="M8" s="42">
        <f t="shared" si="0"/>
        <v>0.34686980276275314</v>
      </c>
      <c r="O8" s="361">
        <f t="shared" ref="O8:O32" si="6">B8/$B$33</f>
        <v>7.8291318332242066E-2</v>
      </c>
      <c r="P8" s="362">
        <f t="shared" ref="P8:P32" si="7">G8/$G$33</f>
        <v>4.3967913737882801E-2</v>
      </c>
      <c r="Q8" s="362">
        <f t="shared" ref="Q8:Q32" si="8">K8/$K$33</f>
        <v>5.5513239196715213E-2</v>
      </c>
      <c r="R8" s="363">
        <f t="shared" ref="R8:R32" si="9">L8/$L$33</f>
        <v>7.5677818287813503E-2</v>
      </c>
      <c r="T8" s="81">
        <v>26749.484</v>
      </c>
      <c r="U8" s="61">
        <v>10277.850999999999</v>
      </c>
      <c r="V8" s="61">
        <v>10940.157999999998</v>
      </c>
      <c r="W8" s="61">
        <v>8924.8359999999993</v>
      </c>
      <c r="X8" s="61">
        <v>10420.680999999999</v>
      </c>
      <c r="Y8" s="61">
        <v>9330.2560000000012</v>
      </c>
      <c r="Z8" s="61">
        <v>9629.9060000000009</v>
      </c>
      <c r="AA8" s="61">
        <v>9300.2949999999983</v>
      </c>
      <c r="AB8" s="61">
        <v>10320.871999999999</v>
      </c>
      <c r="AC8" s="61">
        <v>11601.316999999999</v>
      </c>
      <c r="AD8" s="82">
        <v>15496.691000000001</v>
      </c>
      <c r="AE8" s="42">
        <f t="shared" si="1"/>
        <v>0.33576998197704638</v>
      </c>
      <c r="AG8" s="361">
        <f t="shared" ref="AG8:AG32" si="10">T8/$T$33</f>
        <v>0.21255773696004246</v>
      </c>
      <c r="AH8" s="362">
        <f t="shared" ref="AH8:AH32" si="11">Y8/$Y$33</f>
        <v>7.5659415341813155E-2</v>
      </c>
      <c r="AI8" s="362">
        <f t="shared" ref="AI8:AI32" si="12">AC8/$AC$33</f>
        <v>8.2887355318237391E-2</v>
      </c>
      <c r="AJ8" s="363">
        <f t="shared" ref="AJ8:AJ32" si="13">AD8/$AD$33</f>
        <v>0.10429232972531113</v>
      </c>
      <c r="AL8" s="52">
        <f t="shared" si="2"/>
        <v>2.8884127924925296</v>
      </c>
      <c r="AM8" s="74">
        <f t="shared" si="2"/>
        <v>1.553924752544706</v>
      </c>
      <c r="AN8" s="74">
        <f t="shared" si="2"/>
        <v>1.5982015671206473</v>
      </c>
      <c r="AO8" s="74">
        <f t="shared" si="2"/>
        <v>1.5579950530784192</v>
      </c>
      <c r="AP8" s="74">
        <f t="shared" si="2"/>
        <v>1.7931406699196903</v>
      </c>
      <c r="AQ8" s="74">
        <f t="shared" si="2"/>
        <v>1.8808258392980217</v>
      </c>
      <c r="AR8" s="74">
        <f t="shared" si="3"/>
        <v>1.8378524970609342</v>
      </c>
      <c r="AS8" s="74">
        <f t="shared" si="4"/>
        <v>1.8307970053048119</v>
      </c>
      <c r="AT8" s="74">
        <f t="shared" si="5"/>
        <v>1.7882914578698015</v>
      </c>
      <c r="AU8" s="74">
        <f t="shared" si="5"/>
        <v>1.895690212714781</v>
      </c>
      <c r="AV8" s="17">
        <f t="shared" si="5"/>
        <v>1.8800674542393956</v>
      </c>
      <c r="AW8" s="42">
        <f t="shared" ref="AW8:AW33" si="14">(AV8-AU8)/AU8</f>
        <v>-8.241198045229322E-3</v>
      </c>
      <c r="AX8" s="8"/>
    </row>
    <row r="9" spans="1:50" ht="20.100000000000001" customHeight="1">
      <c r="A9" s="47" t="s">
        <v>131</v>
      </c>
      <c r="B9" s="81">
        <v>207711.51000000004</v>
      </c>
      <c r="C9" s="61">
        <v>269327.83</v>
      </c>
      <c r="D9" s="61">
        <v>290421.56</v>
      </c>
      <c r="E9" s="61">
        <v>210375.03000000006</v>
      </c>
      <c r="F9" s="61">
        <v>63596.920000000006</v>
      </c>
      <c r="G9" s="61">
        <v>66194.59</v>
      </c>
      <c r="H9" s="61">
        <v>78084.880000000019</v>
      </c>
      <c r="I9" s="61">
        <v>88298.82</v>
      </c>
      <c r="J9" s="61">
        <v>133262.12</v>
      </c>
      <c r="K9" s="61">
        <v>118083.52</v>
      </c>
      <c r="L9" s="82">
        <v>100760.97</v>
      </c>
      <c r="M9" s="42">
        <f t="shared" si="0"/>
        <v>-0.14669743923622874</v>
      </c>
      <c r="O9" s="361">
        <f t="shared" si="6"/>
        <v>0.17559737524791624</v>
      </c>
      <c r="P9" s="362">
        <f t="shared" si="7"/>
        <v>5.8669633902850842E-2</v>
      </c>
      <c r="Q9" s="362">
        <f t="shared" si="8"/>
        <v>0.10711392509001227</v>
      </c>
      <c r="R9" s="363">
        <f t="shared" si="9"/>
        <v>9.2511431469511546E-2</v>
      </c>
      <c r="T9" s="81">
        <v>13333.21</v>
      </c>
      <c r="U9" s="61">
        <v>10161.732</v>
      </c>
      <c r="V9" s="61">
        <v>14355.918</v>
      </c>
      <c r="W9" s="61">
        <v>15452.146000000002</v>
      </c>
      <c r="X9" s="61">
        <v>7734.0770000000002</v>
      </c>
      <c r="Y9" s="61">
        <v>7903.6650000000018</v>
      </c>
      <c r="Z9" s="61">
        <v>9108.625</v>
      </c>
      <c r="AA9" s="61">
        <v>9509.3680000000022</v>
      </c>
      <c r="AB9" s="61">
        <v>14330.794000000004</v>
      </c>
      <c r="AC9" s="61">
        <v>14298.871000000001</v>
      </c>
      <c r="AD9" s="82">
        <v>12909.120000000003</v>
      </c>
      <c r="AE9" s="42">
        <f t="shared" si="1"/>
        <v>-9.7193058109272978E-2</v>
      </c>
      <c r="AG9" s="361">
        <f t="shared" si="10"/>
        <v>0.10594884536886796</v>
      </c>
      <c r="AH9" s="362">
        <f t="shared" si="11"/>
        <v>6.409113243597514E-2</v>
      </c>
      <c r="AI9" s="362">
        <f t="shared" si="12"/>
        <v>0.10216043585626017</v>
      </c>
      <c r="AJ9" s="363">
        <f t="shared" si="13"/>
        <v>8.6878043803261529E-2</v>
      </c>
      <c r="AL9" s="52">
        <f t="shared" si="2"/>
        <v>0.64191002222264903</v>
      </c>
      <c r="AM9" s="74">
        <f t="shared" si="2"/>
        <v>0.3772997391320459</v>
      </c>
      <c r="AN9" s="74">
        <f t="shared" si="2"/>
        <v>0.49431309438596777</v>
      </c>
      <c r="AO9" s="74">
        <f t="shared" si="2"/>
        <v>0.73450475562617856</v>
      </c>
      <c r="AP9" s="74">
        <f t="shared" si="2"/>
        <v>1.2161087360834455</v>
      </c>
      <c r="AQ9" s="74">
        <f t="shared" si="2"/>
        <v>1.1940046762129657</v>
      </c>
      <c r="AR9" s="74">
        <f t="shared" si="3"/>
        <v>1.1665030413058197</v>
      </c>
      <c r="AS9" s="74">
        <f t="shared" si="4"/>
        <v>1.0769530102440781</v>
      </c>
      <c r="AT9" s="74">
        <f t="shared" si="5"/>
        <v>1.0753839125476921</v>
      </c>
      <c r="AU9" s="74">
        <f t="shared" si="5"/>
        <v>1.2109116496527204</v>
      </c>
      <c r="AV9" s="17">
        <f t="shared" si="5"/>
        <v>1.2811627359284059</v>
      </c>
      <c r="AW9" s="42">
        <f t="shared" si="14"/>
        <v>5.8015038748560219E-2</v>
      </c>
      <c r="AX9" s="8"/>
    </row>
    <row r="10" spans="1:50" ht="20.100000000000001" customHeight="1">
      <c r="A10" s="47" t="s">
        <v>140</v>
      </c>
      <c r="B10" s="81">
        <v>7092.91</v>
      </c>
      <c r="C10" s="61">
        <v>5854.0900000000011</v>
      </c>
      <c r="D10" s="61">
        <v>8643.5099999999984</v>
      </c>
      <c r="E10" s="61">
        <v>26597.37</v>
      </c>
      <c r="F10" s="61">
        <v>30787.820000000003</v>
      </c>
      <c r="G10" s="61">
        <v>43746.85</v>
      </c>
      <c r="H10" s="61">
        <v>44323.340000000004</v>
      </c>
      <c r="I10" s="61">
        <v>25529.379999999997</v>
      </c>
      <c r="J10" s="61">
        <v>34336.370000000003</v>
      </c>
      <c r="K10" s="61">
        <v>41195.560000000005</v>
      </c>
      <c r="L10" s="82">
        <v>51696.93</v>
      </c>
      <c r="M10" s="42">
        <f t="shared" si="0"/>
        <v>0.25491509279155311</v>
      </c>
      <c r="O10" s="361">
        <f t="shared" si="6"/>
        <v>5.9962800273788254E-3</v>
      </c>
      <c r="P10" s="362">
        <f t="shared" si="7"/>
        <v>3.8773737761695182E-2</v>
      </c>
      <c r="Q10" s="362">
        <f t="shared" si="8"/>
        <v>3.7368619498140861E-2</v>
      </c>
      <c r="R10" s="363">
        <f t="shared" si="9"/>
        <v>4.7464380274218634E-2</v>
      </c>
      <c r="T10" s="81">
        <v>1422.568</v>
      </c>
      <c r="U10" s="61">
        <v>1164.4179999999999</v>
      </c>
      <c r="V10" s="61">
        <v>1890.5040000000001</v>
      </c>
      <c r="W10" s="61">
        <v>6200.8909999999996</v>
      </c>
      <c r="X10" s="61">
        <v>6927.5360000000001</v>
      </c>
      <c r="Y10" s="61">
        <v>8886.6449999999986</v>
      </c>
      <c r="Z10" s="61">
        <v>9000.6039999999994</v>
      </c>
      <c r="AA10" s="61">
        <v>5021.1719999999996</v>
      </c>
      <c r="AB10" s="61">
        <v>6522.1010000000006</v>
      </c>
      <c r="AC10" s="61">
        <v>7367.7020000000002</v>
      </c>
      <c r="AD10" s="82">
        <v>9801.741</v>
      </c>
      <c r="AE10" s="42">
        <f t="shared" si="1"/>
        <v>0.33036610329788035</v>
      </c>
      <c r="AG10" s="361">
        <f t="shared" si="10"/>
        <v>1.1304062341979147E-2</v>
      </c>
      <c r="AH10" s="362">
        <f t="shared" si="11"/>
        <v>7.2062156177734774E-2</v>
      </c>
      <c r="AI10" s="362">
        <f t="shared" si="12"/>
        <v>5.2639655786742866E-2</v>
      </c>
      <c r="AJ10" s="363">
        <f t="shared" si="13"/>
        <v>6.5965463482113754E-2</v>
      </c>
      <c r="AL10" s="52">
        <f t="shared" si="2"/>
        <v>2.0056196962882651</v>
      </c>
      <c r="AM10" s="74">
        <f t="shared" si="2"/>
        <v>1.9890674724850486</v>
      </c>
      <c r="AN10" s="74">
        <f t="shared" si="2"/>
        <v>2.187194785451744</v>
      </c>
      <c r="AO10" s="74">
        <f t="shared" si="2"/>
        <v>2.3313925399390993</v>
      </c>
      <c r="AP10" s="74">
        <f t="shared" si="2"/>
        <v>2.2500898082423499</v>
      </c>
      <c r="AQ10" s="74">
        <f t="shared" si="2"/>
        <v>2.0313794021740992</v>
      </c>
      <c r="AR10" s="74">
        <f t="shared" si="3"/>
        <v>2.0306691688848355</v>
      </c>
      <c r="AS10" s="74">
        <f t="shared" si="4"/>
        <v>1.9668209725422239</v>
      </c>
      <c r="AT10" s="74">
        <f t="shared" si="5"/>
        <v>1.8994730660229955</v>
      </c>
      <c r="AU10" s="74">
        <f t="shared" si="5"/>
        <v>1.7884699224867919</v>
      </c>
      <c r="AV10" s="17">
        <f t="shared" si="5"/>
        <v>1.8960005942325784</v>
      </c>
      <c r="AW10" s="42">
        <f t="shared" si="14"/>
        <v>6.0124394821395484E-2</v>
      </c>
      <c r="AX10" s="8"/>
    </row>
    <row r="11" spans="1:50" ht="20.100000000000001" customHeight="1">
      <c r="A11" s="47" t="s">
        <v>134</v>
      </c>
      <c r="B11" s="81">
        <v>11906.2</v>
      </c>
      <c r="C11" s="61">
        <v>10737.300000000001</v>
      </c>
      <c r="D11" s="61">
        <v>12661.96</v>
      </c>
      <c r="E11" s="61">
        <v>15695.56</v>
      </c>
      <c r="F11" s="61">
        <v>13337.190000000002</v>
      </c>
      <c r="G11" s="61">
        <v>13660.270000000002</v>
      </c>
      <c r="H11" s="61">
        <v>23611.310000000005</v>
      </c>
      <c r="I11" s="61">
        <v>33630.01</v>
      </c>
      <c r="J11" s="61">
        <v>32689.870000000003</v>
      </c>
      <c r="K11" s="61">
        <v>39964.120000000003</v>
      </c>
      <c r="L11" s="82">
        <v>58766.77</v>
      </c>
      <c r="M11" s="42">
        <f t="shared" si="0"/>
        <v>0.4704882779853527</v>
      </c>
      <c r="O11" s="361">
        <f t="shared" si="6"/>
        <v>1.0065390546613137E-2</v>
      </c>
      <c r="P11" s="362">
        <f t="shared" si="7"/>
        <v>1.2107379770976699E-2</v>
      </c>
      <c r="Q11" s="362">
        <f t="shared" si="8"/>
        <v>3.62515764771262E-2</v>
      </c>
      <c r="R11" s="363">
        <f t="shared" si="9"/>
        <v>5.3955395780127431E-2</v>
      </c>
      <c r="T11" s="81">
        <v>2049.8379999999997</v>
      </c>
      <c r="U11" s="61">
        <v>1587.8910000000001</v>
      </c>
      <c r="V11" s="61">
        <v>1949.3980000000001</v>
      </c>
      <c r="W11" s="61">
        <v>2571.8450000000003</v>
      </c>
      <c r="X11" s="61">
        <v>2106.73</v>
      </c>
      <c r="Y11" s="61">
        <v>2061.5589999999997</v>
      </c>
      <c r="Z11" s="61">
        <v>3227.2850000000008</v>
      </c>
      <c r="AA11" s="61">
        <v>5050.009</v>
      </c>
      <c r="AB11" s="61">
        <v>5045.72</v>
      </c>
      <c r="AC11" s="61">
        <v>6383.3939999999993</v>
      </c>
      <c r="AD11" s="82">
        <v>9354.4110000000001</v>
      </c>
      <c r="AE11" s="42">
        <f t="shared" si="1"/>
        <v>0.4654290491860601</v>
      </c>
      <c r="AG11" s="361">
        <f t="shared" si="10"/>
        <v>1.6288498365602099E-2</v>
      </c>
      <c r="AH11" s="362">
        <f t="shared" si="11"/>
        <v>1.6717263559826539E-2</v>
      </c>
      <c r="AI11" s="362">
        <f t="shared" si="12"/>
        <v>4.5607119141241007E-2</v>
      </c>
      <c r="AJ11" s="363">
        <f t="shared" si="13"/>
        <v>6.2954944148920403E-2</v>
      </c>
      <c r="AL11" s="52">
        <f t="shared" si="2"/>
        <v>1.7216559439619692</v>
      </c>
      <c r="AM11" s="74">
        <f t="shared" si="2"/>
        <v>1.4788550194182895</v>
      </c>
      <c r="AN11" s="74">
        <f t="shared" si="2"/>
        <v>1.5395704930358336</v>
      </c>
      <c r="AO11" s="74">
        <f t="shared" si="2"/>
        <v>1.6385812293412916</v>
      </c>
      <c r="AP11" s="74">
        <f t="shared" si="2"/>
        <v>1.579590603417961</v>
      </c>
      <c r="AQ11" s="74">
        <f t="shared" si="2"/>
        <v>1.5091641673261214</v>
      </c>
      <c r="AR11" s="74">
        <f t="shared" si="3"/>
        <v>1.3668386040418765</v>
      </c>
      <c r="AS11" s="74">
        <f t="shared" si="4"/>
        <v>1.5016376742082445</v>
      </c>
      <c r="AT11" s="74">
        <f t="shared" si="5"/>
        <v>1.5435117973855508</v>
      </c>
      <c r="AU11" s="74">
        <f t="shared" si="5"/>
        <v>1.597281261291378</v>
      </c>
      <c r="AV11" s="17">
        <f t="shared" si="5"/>
        <v>1.591785800036313</v>
      </c>
      <c r="AW11" s="42">
        <f t="shared" si="14"/>
        <v>-3.4405094382826862E-3</v>
      </c>
      <c r="AX11" s="8"/>
    </row>
    <row r="12" spans="1:50" ht="20.100000000000001" customHeight="1">
      <c r="A12" s="47" t="s">
        <v>133</v>
      </c>
      <c r="B12" s="81">
        <v>14538.27</v>
      </c>
      <c r="C12" s="61">
        <v>14331.66</v>
      </c>
      <c r="D12" s="61">
        <v>16325.749999999998</v>
      </c>
      <c r="E12" s="61">
        <v>16969.600000000002</v>
      </c>
      <c r="F12" s="61">
        <v>19639.71</v>
      </c>
      <c r="G12" s="61">
        <v>20272.43</v>
      </c>
      <c r="H12" s="61">
        <v>23163.780000000002</v>
      </c>
      <c r="I12" s="61">
        <v>25969.899999999998</v>
      </c>
      <c r="J12" s="61">
        <v>25339.53</v>
      </c>
      <c r="K12" s="61">
        <v>27358.790000000005</v>
      </c>
      <c r="L12" s="82">
        <v>29372.46</v>
      </c>
      <c r="M12" s="42">
        <f t="shared" si="0"/>
        <v>7.3602304780291616E-2</v>
      </c>
      <c r="O12" s="361">
        <f t="shared" si="6"/>
        <v>1.229051800088268E-2</v>
      </c>
      <c r="P12" s="362">
        <f t="shared" si="7"/>
        <v>1.7967873906631501E-2</v>
      </c>
      <c r="Q12" s="362">
        <f t="shared" si="8"/>
        <v>2.4817242766927827E-2</v>
      </c>
      <c r="R12" s="363">
        <f t="shared" si="9"/>
        <v>2.6967667345609802E-2</v>
      </c>
      <c r="T12" s="81">
        <v>3006.864</v>
      </c>
      <c r="U12" s="61">
        <v>2071.0580000000004</v>
      </c>
      <c r="V12" s="61">
        <v>2488.8539999999998</v>
      </c>
      <c r="W12" s="61">
        <v>2516.4299999999998</v>
      </c>
      <c r="X12" s="61">
        <v>2893.6619999999994</v>
      </c>
      <c r="Y12" s="61">
        <v>3245.8440000000001</v>
      </c>
      <c r="Z12" s="61">
        <v>3795.2050000000004</v>
      </c>
      <c r="AA12" s="61">
        <v>4569.4810000000007</v>
      </c>
      <c r="AB12" s="61">
        <v>4674.5890000000009</v>
      </c>
      <c r="AC12" s="61">
        <v>5548.4610000000011</v>
      </c>
      <c r="AD12" s="82">
        <v>6685.6890000000003</v>
      </c>
      <c r="AE12" s="42">
        <f t="shared" si="1"/>
        <v>0.20496278157132203</v>
      </c>
      <c r="AG12" s="361">
        <f t="shared" si="10"/>
        <v>2.3893253686187783E-2</v>
      </c>
      <c r="AH12" s="362">
        <f t="shared" si="11"/>
        <v>2.6320677517394177E-2</v>
      </c>
      <c r="AI12" s="362">
        <f t="shared" si="12"/>
        <v>3.9641814664350856E-2</v>
      </c>
      <c r="AJ12" s="363">
        <f t="shared" si="13"/>
        <v>4.4994514095227534E-2</v>
      </c>
      <c r="AL12" s="52">
        <f t="shared" si="2"/>
        <v>2.0682405815822653</v>
      </c>
      <c r="AM12" s="74">
        <f t="shared" si="2"/>
        <v>1.4450928922399782</v>
      </c>
      <c r="AN12" s="74">
        <f t="shared" si="2"/>
        <v>1.524495964963325</v>
      </c>
      <c r="AO12" s="74">
        <f t="shared" si="2"/>
        <v>1.4829047237412782</v>
      </c>
      <c r="AP12" s="74">
        <f t="shared" si="2"/>
        <v>1.4733730793377293</v>
      </c>
      <c r="AQ12" s="74">
        <f t="shared" si="2"/>
        <v>1.6011124468058344</v>
      </c>
      <c r="AR12" s="74">
        <f t="shared" si="3"/>
        <v>1.6384221400824908</v>
      </c>
      <c r="AS12" s="74">
        <f t="shared" si="4"/>
        <v>1.7595296862906675</v>
      </c>
      <c r="AT12" s="74">
        <f t="shared" si="5"/>
        <v>1.8447812567952133</v>
      </c>
      <c r="AU12" s="74">
        <f t="shared" si="5"/>
        <v>2.0280359621167459</v>
      </c>
      <c r="AV12" s="17">
        <f t="shared" si="5"/>
        <v>2.2761760506270163</v>
      </c>
      <c r="AW12" s="42">
        <f t="shared" si="14"/>
        <v>0.12235487592206022</v>
      </c>
      <c r="AX12" s="8"/>
    </row>
    <row r="13" spans="1:50" ht="20.100000000000001" customHeight="1">
      <c r="A13" s="47" t="s">
        <v>138</v>
      </c>
      <c r="B13" s="81">
        <v>19823.13</v>
      </c>
      <c r="C13" s="61">
        <v>14179.14</v>
      </c>
      <c r="D13" s="61">
        <v>26964.189999999995</v>
      </c>
      <c r="E13" s="61">
        <v>24901.959999999995</v>
      </c>
      <c r="F13" s="61">
        <v>28201.84</v>
      </c>
      <c r="G13" s="61">
        <v>29171.43</v>
      </c>
      <c r="H13" s="61">
        <v>27589.8</v>
      </c>
      <c r="I13" s="61">
        <v>27634.76</v>
      </c>
      <c r="J13" s="61">
        <v>29578.440000000002</v>
      </c>
      <c r="K13" s="61">
        <v>27940.099999999995</v>
      </c>
      <c r="L13" s="82">
        <v>30635.74</v>
      </c>
      <c r="M13" s="42">
        <f t="shared" si="0"/>
        <v>9.6479253832305795E-2</v>
      </c>
      <c r="O13" s="361">
        <f t="shared" si="6"/>
        <v>1.6758289404367747E-2</v>
      </c>
      <c r="P13" s="362">
        <f t="shared" si="7"/>
        <v>2.5855241622051595E-2</v>
      </c>
      <c r="Q13" s="362">
        <f t="shared" si="8"/>
        <v>2.534455086033556E-2</v>
      </c>
      <c r="R13" s="363">
        <f t="shared" si="9"/>
        <v>2.8127519629155752E-2</v>
      </c>
      <c r="T13" s="81">
        <v>5262.2959999999994</v>
      </c>
      <c r="U13" s="61">
        <v>2507.62</v>
      </c>
      <c r="V13" s="61">
        <v>4617.3590000000004</v>
      </c>
      <c r="W13" s="61">
        <v>4387.2880000000005</v>
      </c>
      <c r="X13" s="61">
        <v>5133.1900000000005</v>
      </c>
      <c r="Y13" s="61">
        <v>4976.0409999999993</v>
      </c>
      <c r="Z13" s="61">
        <v>4838.4189999999999</v>
      </c>
      <c r="AA13" s="61">
        <v>4740.1349999999993</v>
      </c>
      <c r="AB13" s="61">
        <v>5119.7519999999995</v>
      </c>
      <c r="AC13" s="61">
        <v>5387.0660000000007</v>
      </c>
      <c r="AD13" s="82">
        <v>5919.0940000000001</v>
      </c>
      <c r="AE13" s="42">
        <f t="shared" si="1"/>
        <v>9.8760252798090697E-2</v>
      </c>
      <c r="AG13" s="361">
        <f t="shared" si="10"/>
        <v>4.1815450682109741E-2</v>
      </c>
      <c r="AH13" s="362">
        <f t="shared" si="11"/>
        <v>4.0350913498717625E-2</v>
      </c>
      <c r="AI13" s="362">
        <f t="shared" si="12"/>
        <v>3.8488703796715144E-2</v>
      </c>
      <c r="AJ13" s="363">
        <f t="shared" si="13"/>
        <v>3.9835349567408342E-2</v>
      </c>
      <c r="AL13" s="52">
        <f t="shared" si="2"/>
        <v>2.6546241688371102</v>
      </c>
      <c r="AM13" s="74">
        <f t="shared" si="2"/>
        <v>1.7685275693730369</v>
      </c>
      <c r="AN13" s="74">
        <f t="shared" si="2"/>
        <v>1.7124041182026981</v>
      </c>
      <c r="AO13" s="74">
        <f t="shared" si="2"/>
        <v>1.7618243704511618</v>
      </c>
      <c r="AP13" s="74">
        <f t="shared" si="2"/>
        <v>1.8201613795411933</v>
      </c>
      <c r="AQ13" s="74">
        <f t="shared" si="2"/>
        <v>1.7057926196967372</v>
      </c>
      <c r="AR13" s="74">
        <f t="shared" si="3"/>
        <v>1.7536984682745071</v>
      </c>
      <c r="AS13" s="74">
        <f t="shared" si="4"/>
        <v>1.7152799590081473</v>
      </c>
      <c r="AT13" s="74">
        <f t="shared" si="5"/>
        <v>1.7309067009619166</v>
      </c>
      <c r="AU13" s="74">
        <f t="shared" si="5"/>
        <v>1.9280768501186474</v>
      </c>
      <c r="AV13" s="17">
        <f t="shared" si="5"/>
        <v>1.9320878163870043</v>
      </c>
      <c r="AW13" s="42">
        <f t="shared" si="14"/>
        <v>2.0802937746543303E-3</v>
      </c>
      <c r="AX13" s="8"/>
    </row>
    <row r="14" spans="1:50" ht="20.100000000000001" customHeight="1">
      <c r="A14" s="47" t="s">
        <v>136</v>
      </c>
      <c r="B14" s="81">
        <v>108889.85999999999</v>
      </c>
      <c r="C14" s="61">
        <v>109808.1</v>
      </c>
      <c r="D14" s="61">
        <v>125202.01</v>
      </c>
      <c r="E14" s="61">
        <v>89576.379999999976</v>
      </c>
      <c r="F14" s="61">
        <v>104697.39000000003</v>
      </c>
      <c r="G14" s="61">
        <v>87203.870000000024</v>
      </c>
      <c r="H14" s="61">
        <v>91707.459999999992</v>
      </c>
      <c r="I14" s="61">
        <v>115702.87</v>
      </c>
      <c r="J14" s="61">
        <v>127769.23</v>
      </c>
      <c r="K14" s="61">
        <v>99113.590000000011</v>
      </c>
      <c r="L14" s="82">
        <v>52468.75</v>
      </c>
      <c r="M14" s="42">
        <f t="shared" si="0"/>
        <v>-0.47062002294539029</v>
      </c>
      <c r="O14" s="361">
        <f t="shared" si="6"/>
        <v>9.2054473086797442E-2</v>
      </c>
      <c r="P14" s="362">
        <f t="shared" si="7"/>
        <v>7.7290593201223834E-2</v>
      </c>
      <c r="Q14" s="362">
        <f t="shared" si="8"/>
        <v>8.9906243095244712E-2</v>
      </c>
      <c r="R14" s="363">
        <f t="shared" si="9"/>
        <v>4.8173009548398885E-2</v>
      </c>
      <c r="T14" s="81">
        <v>7838.4979999999996</v>
      </c>
      <c r="U14" s="61">
        <v>6247.3089999999993</v>
      </c>
      <c r="V14" s="61">
        <v>9426.0819999999985</v>
      </c>
      <c r="W14" s="61">
        <v>8273.2880000000005</v>
      </c>
      <c r="X14" s="61">
        <v>8586.44</v>
      </c>
      <c r="Y14" s="61">
        <v>6289.7569999999996</v>
      </c>
      <c r="Z14" s="61">
        <v>6195.8130000000001</v>
      </c>
      <c r="AA14" s="61">
        <v>7407.3810000000003</v>
      </c>
      <c r="AB14" s="61">
        <v>10477.528</v>
      </c>
      <c r="AC14" s="61">
        <v>8024.9269999999988</v>
      </c>
      <c r="AD14" s="82">
        <v>5799.5370000000003</v>
      </c>
      <c r="AE14" s="42">
        <f t="shared" si="1"/>
        <v>-0.27730968767690956</v>
      </c>
      <c r="AG14" s="361">
        <f t="shared" si="10"/>
        <v>6.2286562090162895E-2</v>
      </c>
      <c r="AH14" s="362">
        <f t="shared" si="11"/>
        <v>5.1003888560193479E-2</v>
      </c>
      <c r="AI14" s="362">
        <f t="shared" si="12"/>
        <v>5.7335298712371779E-2</v>
      </c>
      <c r="AJ14" s="363">
        <f t="shared" si="13"/>
        <v>3.9030734048845765E-2</v>
      </c>
      <c r="AL14" s="52">
        <f t="shared" si="2"/>
        <v>0.71985564128744406</v>
      </c>
      <c r="AM14" s="74">
        <f t="shared" si="2"/>
        <v>0.56892970554995481</v>
      </c>
      <c r="AN14" s="74">
        <f t="shared" si="2"/>
        <v>0.75286986207330053</v>
      </c>
      <c r="AO14" s="74">
        <f t="shared" si="2"/>
        <v>0.92360151191642292</v>
      </c>
      <c r="AP14" s="74">
        <f t="shared" si="2"/>
        <v>0.82011977566967031</v>
      </c>
      <c r="AQ14" s="74">
        <f t="shared" si="2"/>
        <v>0.72127039774725565</v>
      </c>
      <c r="AR14" s="74">
        <f t="shared" si="3"/>
        <v>0.67560621567754686</v>
      </c>
      <c r="AS14" s="74">
        <f t="shared" si="4"/>
        <v>0.64020719624327382</v>
      </c>
      <c r="AT14" s="74">
        <f t="shared" si="5"/>
        <v>0.82003530897071231</v>
      </c>
      <c r="AU14" s="74">
        <f t="shared" si="5"/>
        <v>0.80966969312684545</v>
      </c>
      <c r="AV14" s="17">
        <f t="shared" si="5"/>
        <v>1.1053316497915426</v>
      </c>
      <c r="AW14" s="42">
        <f t="shared" si="14"/>
        <v>0.3651636700428873</v>
      </c>
      <c r="AX14" s="8"/>
    </row>
    <row r="15" spans="1:50" ht="20.100000000000001" customHeight="1">
      <c r="A15" s="47" t="s">
        <v>139</v>
      </c>
      <c r="B15" s="81">
        <v>26907.219999999998</v>
      </c>
      <c r="C15" s="61">
        <v>27835.52</v>
      </c>
      <c r="D15" s="61">
        <v>29494.32</v>
      </c>
      <c r="E15" s="61">
        <v>29771.649999999998</v>
      </c>
      <c r="F15" s="61">
        <v>34322.82</v>
      </c>
      <c r="G15" s="61">
        <v>34083.4</v>
      </c>
      <c r="H15" s="61">
        <v>29324.640000000003</v>
      </c>
      <c r="I15" s="61">
        <v>27684.710000000006</v>
      </c>
      <c r="J15" s="61">
        <v>23939.49</v>
      </c>
      <c r="K15" s="61">
        <v>24614.829999999998</v>
      </c>
      <c r="L15" s="82">
        <v>34146.830000000009</v>
      </c>
      <c r="M15" s="42">
        <f t="shared" si="0"/>
        <v>0.38724622514151069</v>
      </c>
      <c r="O15" s="361">
        <f t="shared" si="6"/>
        <v>2.2747113085924971E-2</v>
      </c>
      <c r="P15" s="362">
        <f t="shared" si="7"/>
        <v>3.0208822203814944E-2</v>
      </c>
      <c r="Q15" s="362">
        <f t="shared" si="8"/>
        <v>2.2328188190218132E-2</v>
      </c>
      <c r="R15" s="363">
        <f t="shared" si="9"/>
        <v>3.1351148400477501E-2</v>
      </c>
      <c r="T15" s="81">
        <v>3923.3020000000001</v>
      </c>
      <c r="U15" s="61">
        <v>4233.6289999999999</v>
      </c>
      <c r="V15" s="61">
        <v>4698.1909999999998</v>
      </c>
      <c r="W15" s="61">
        <v>4861.0020000000004</v>
      </c>
      <c r="X15" s="61">
        <v>5104.8470000000007</v>
      </c>
      <c r="Y15" s="61">
        <v>4971.1750000000002</v>
      </c>
      <c r="Z15" s="61">
        <v>3977.5449999999996</v>
      </c>
      <c r="AA15" s="61">
        <v>3788.9929999999999</v>
      </c>
      <c r="AB15" s="61">
        <v>3328.5320000000002</v>
      </c>
      <c r="AC15" s="61">
        <v>3357.3580000000002</v>
      </c>
      <c r="AD15" s="82">
        <v>5583.9170000000004</v>
      </c>
      <c r="AE15" s="42">
        <f t="shared" si="1"/>
        <v>0.66318783996225605</v>
      </c>
      <c r="AG15" s="361">
        <f t="shared" si="10"/>
        <v>3.1175487143258858E-2</v>
      </c>
      <c r="AH15" s="362">
        <f t="shared" si="11"/>
        <v>4.0311454912045068E-2</v>
      </c>
      <c r="AI15" s="362">
        <f t="shared" si="12"/>
        <v>2.3987149517294193E-2</v>
      </c>
      <c r="AJ15" s="363">
        <f t="shared" si="13"/>
        <v>3.7579617024226027E-2</v>
      </c>
      <c r="AL15" s="52">
        <f t="shared" si="2"/>
        <v>1.4580852276823844</v>
      </c>
      <c r="AM15" s="74">
        <f t="shared" si="2"/>
        <v>1.5209448215804842</v>
      </c>
      <c r="AN15" s="74">
        <f t="shared" si="2"/>
        <v>1.5929138220511609</v>
      </c>
      <c r="AO15" s="74">
        <f t="shared" si="2"/>
        <v>1.6327620403974925</v>
      </c>
      <c r="AP15" s="74">
        <f t="shared" si="2"/>
        <v>1.4873040734997884</v>
      </c>
      <c r="AQ15" s="74">
        <f t="shared" si="2"/>
        <v>1.458532599447238</v>
      </c>
      <c r="AR15" s="74">
        <f t="shared" si="3"/>
        <v>1.3563832326671357</v>
      </c>
      <c r="AS15" s="74">
        <f t="shared" si="4"/>
        <v>1.3686229691407275</v>
      </c>
      <c r="AT15" s="74">
        <f t="shared" si="5"/>
        <v>1.3903938638625968</v>
      </c>
      <c r="AU15" s="74">
        <f t="shared" si="5"/>
        <v>1.3639574191656005</v>
      </c>
      <c r="AV15" s="17">
        <f t="shared" si="5"/>
        <v>1.6352665825788217</v>
      </c>
      <c r="AW15" s="42">
        <f t="shared" si="14"/>
        <v>0.19891322089746341</v>
      </c>
      <c r="AX15" s="8"/>
    </row>
    <row r="16" spans="1:50" ht="20.100000000000001" customHeight="1">
      <c r="A16" s="47" t="s">
        <v>144</v>
      </c>
      <c r="B16" s="81">
        <v>16890.02</v>
      </c>
      <c r="C16" s="61">
        <v>70451.320000000007</v>
      </c>
      <c r="D16" s="61">
        <v>195644.22999999998</v>
      </c>
      <c r="E16" s="61">
        <v>148221.33000000005</v>
      </c>
      <c r="F16" s="61">
        <v>17386.02</v>
      </c>
      <c r="G16" s="61">
        <v>15583.880000000001</v>
      </c>
      <c r="H16" s="61">
        <v>202913.42</v>
      </c>
      <c r="I16" s="61">
        <v>188875.05</v>
      </c>
      <c r="J16" s="61">
        <v>123561.96000000002</v>
      </c>
      <c r="K16" s="61">
        <v>23372.040000000005</v>
      </c>
      <c r="L16" s="82">
        <v>39737.46</v>
      </c>
      <c r="M16" s="42">
        <f t="shared" si="0"/>
        <v>0.70021358854426019</v>
      </c>
      <c r="O16" s="361">
        <f t="shared" si="6"/>
        <v>1.4278665538971863E-2</v>
      </c>
      <c r="P16" s="362">
        <f t="shared" si="7"/>
        <v>1.3812315090794568E-2</v>
      </c>
      <c r="Q16" s="362">
        <f t="shared" si="8"/>
        <v>2.1200849549206958E-2</v>
      </c>
      <c r="R16" s="363">
        <f t="shared" si="9"/>
        <v>3.6484060321793806E-2</v>
      </c>
      <c r="T16" s="81">
        <v>4695.8810000000003</v>
      </c>
      <c r="U16" s="61">
        <v>5663.7420000000002</v>
      </c>
      <c r="V16" s="61">
        <v>11939.242</v>
      </c>
      <c r="W16" s="61">
        <v>11291.868</v>
      </c>
      <c r="X16" s="61">
        <v>4000.6609999999996</v>
      </c>
      <c r="Y16" s="61">
        <v>3604.3330000000001</v>
      </c>
      <c r="Z16" s="61">
        <v>9760.8310000000001</v>
      </c>
      <c r="AA16" s="61">
        <v>11452.36</v>
      </c>
      <c r="AB16" s="61">
        <v>10062.464999999998</v>
      </c>
      <c r="AC16" s="61">
        <v>3808.6749999999997</v>
      </c>
      <c r="AD16" s="82">
        <v>4537.3450000000003</v>
      </c>
      <c r="AE16" s="42">
        <f t="shared" si="1"/>
        <v>0.19131850315398416</v>
      </c>
      <c r="AG16" s="361">
        <f t="shared" si="10"/>
        <v>3.7314582905362256E-2</v>
      </c>
      <c r="AH16" s="362">
        <f t="shared" si="11"/>
        <v>2.9227679013009225E-2</v>
      </c>
      <c r="AI16" s="362">
        <f t="shared" si="12"/>
        <v>2.7211651747528993E-2</v>
      </c>
      <c r="AJ16" s="363">
        <f t="shared" si="13"/>
        <v>3.0536214525894067E-2</v>
      </c>
      <c r="AL16" s="52">
        <f t="shared" si="2"/>
        <v>2.7802696503615749</v>
      </c>
      <c r="AM16" s="74">
        <f t="shared" si="2"/>
        <v>0.80392276539318219</v>
      </c>
      <c r="AN16" s="74">
        <f t="shared" si="2"/>
        <v>0.61025270206026527</v>
      </c>
      <c r="AO16" s="74">
        <f t="shared" si="2"/>
        <v>0.7618247657067978</v>
      </c>
      <c r="AP16" s="74">
        <f t="shared" si="2"/>
        <v>2.3010792579325225</v>
      </c>
      <c r="AQ16" s="74">
        <f t="shared" si="2"/>
        <v>2.3128598269493859</v>
      </c>
      <c r="AR16" s="74">
        <f t="shared" si="3"/>
        <v>0.48103427560385109</v>
      </c>
      <c r="AS16" s="74">
        <f t="shared" si="4"/>
        <v>0.60634583551400789</v>
      </c>
      <c r="AT16" s="74">
        <f t="shared" si="5"/>
        <v>0.81436592621224169</v>
      </c>
      <c r="AU16" s="74">
        <f t="shared" si="5"/>
        <v>1.6295860352797611</v>
      </c>
      <c r="AV16" s="17">
        <f t="shared" si="5"/>
        <v>1.1418306555074229</v>
      </c>
      <c r="AW16" s="42">
        <f t="shared" si="14"/>
        <v>-0.29931244451821915</v>
      </c>
      <c r="AX16" s="8"/>
    </row>
    <row r="17" spans="1:50" ht="20.100000000000001" customHeight="1">
      <c r="A17" s="47" t="s">
        <v>150</v>
      </c>
      <c r="B17" s="81">
        <v>8285.4700000000012</v>
      </c>
      <c r="C17" s="61">
        <v>7757.61</v>
      </c>
      <c r="D17" s="61">
        <v>7953.8700000000008</v>
      </c>
      <c r="E17" s="61">
        <v>6533.4699999999993</v>
      </c>
      <c r="F17" s="61">
        <v>6730.7</v>
      </c>
      <c r="G17" s="61">
        <v>6254.7499999999991</v>
      </c>
      <c r="H17" s="61">
        <v>7500.1</v>
      </c>
      <c r="I17" s="61">
        <v>7113.2000000000007</v>
      </c>
      <c r="J17" s="61">
        <v>13593.86</v>
      </c>
      <c r="K17" s="61">
        <v>12804.36</v>
      </c>
      <c r="L17" s="82">
        <v>15651.27</v>
      </c>
      <c r="M17" s="42">
        <f t="shared" si="0"/>
        <v>0.22233910949082966</v>
      </c>
      <c r="O17" s="361">
        <f t="shared" si="6"/>
        <v>7.0044591399646191E-3</v>
      </c>
      <c r="P17" s="362">
        <f t="shared" si="7"/>
        <v>5.5437142620545915E-3</v>
      </c>
      <c r="Q17" s="362">
        <f t="shared" si="8"/>
        <v>1.1614874436886278E-2</v>
      </c>
      <c r="R17" s="363">
        <f t="shared" si="9"/>
        <v>1.4369863569354503E-2</v>
      </c>
      <c r="T17" s="81">
        <v>2015.2579999999998</v>
      </c>
      <c r="U17" s="61">
        <v>1816.4749999999999</v>
      </c>
      <c r="V17" s="61">
        <v>1896.913</v>
      </c>
      <c r="W17" s="61">
        <v>1546.0119999999999</v>
      </c>
      <c r="X17" s="61">
        <v>1722.7349999999999</v>
      </c>
      <c r="Y17" s="61">
        <v>1642.627</v>
      </c>
      <c r="Z17" s="61">
        <v>1927.982</v>
      </c>
      <c r="AA17" s="61">
        <v>1841.962</v>
      </c>
      <c r="AB17" s="61">
        <v>3697.0260000000003</v>
      </c>
      <c r="AC17" s="61">
        <v>3566.643</v>
      </c>
      <c r="AD17" s="82">
        <v>4135.0039999999999</v>
      </c>
      <c r="AE17" s="42">
        <f t="shared" si="1"/>
        <v>0.15935460880160976</v>
      </c>
      <c r="AG17" s="361">
        <f t="shared" si="10"/>
        <v>1.6013717493414872E-2</v>
      </c>
      <c r="AH17" s="362">
        <f t="shared" si="11"/>
        <v>1.3320127383929925E-2</v>
      </c>
      <c r="AI17" s="362">
        <f t="shared" si="12"/>
        <v>2.5482417697430749E-2</v>
      </c>
      <c r="AJ17" s="363">
        <f t="shared" si="13"/>
        <v>2.7828469999400543E-2</v>
      </c>
      <c r="AL17" s="52">
        <f t="shared" si="2"/>
        <v>2.4322796413480461</v>
      </c>
      <c r="AM17" s="74">
        <f t="shared" si="2"/>
        <v>2.3415394689859377</v>
      </c>
      <c r="AN17" s="74">
        <f t="shared" si="2"/>
        <v>2.3848931400689222</v>
      </c>
      <c r="AO17" s="74">
        <f t="shared" si="2"/>
        <v>2.366295398922778</v>
      </c>
      <c r="AP17" s="74">
        <f t="shared" si="2"/>
        <v>2.559518326474215</v>
      </c>
      <c r="AQ17" s="74">
        <f t="shared" si="2"/>
        <v>2.6262072824653266</v>
      </c>
      <c r="AR17" s="74">
        <f t="shared" si="3"/>
        <v>2.5706083918881077</v>
      </c>
      <c r="AS17" s="74">
        <f t="shared" si="4"/>
        <v>2.5894983973457792</v>
      </c>
      <c r="AT17" s="74">
        <f t="shared" si="5"/>
        <v>2.7196293032295467</v>
      </c>
      <c r="AU17" s="74">
        <f t="shared" si="5"/>
        <v>2.785491035865908</v>
      </c>
      <c r="AV17" s="17">
        <f t="shared" si="5"/>
        <v>2.6419606843406318</v>
      </c>
      <c r="AW17" s="42">
        <f t="shared" si="14"/>
        <v>-5.152784542372716E-2</v>
      </c>
      <c r="AX17" s="8"/>
    </row>
    <row r="18" spans="1:50" ht="20.100000000000001" customHeight="1">
      <c r="A18" s="47" t="s">
        <v>148</v>
      </c>
      <c r="B18" s="81">
        <v>773.89</v>
      </c>
      <c r="C18" s="61">
        <v>414.09999999999997</v>
      </c>
      <c r="D18" s="61">
        <v>4778.75</v>
      </c>
      <c r="E18" s="61">
        <v>3143.5299999999997</v>
      </c>
      <c r="F18" s="61">
        <v>2707.9900000000002</v>
      </c>
      <c r="G18" s="61">
        <v>5696.9</v>
      </c>
      <c r="H18" s="61">
        <v>7513.3600000000006</v>
      </c>
      <c r="I18" s="61">
        <v>9251.58</v>
      </c>
      <c r="J18" s="61">
        <v>9417.0700000000015</v>
      </c>
      <c r="K18" s="61">
        <v>21358.98</v>
      </c>
      <c r="L18" s="82">
        <v>17205.939999999995</v>
      </c>
      <c r="M18" s="42">
        <f t="shared" si="0"/>
        <v>-0.19443999666650769</v>
      </c>
      <c r="O18" s="361">
        <f t="shared" si="6"/>
        <v>6.5423939545097842E-4</v>
      </c>
      <c r="P18" s="362">
        <f t="shared" si="7"/>
        <v>5.049280271713307E-3</v>
      </c>
      <c r="Q18" s="362">
        <f t="shared" si="8"/>
        <v>1.9374796616149909E-2</v>
      </c>
      <c r="R18" s="363">
        <f t="shared" si="9"/>
        <v>1.5797249065570996E-2</v>
      </c>
      <c r="T18" s="81">
        <v>257.94</v>
      </c>
      <c r="U18" s="61">
        <v>81.292000000000002</v>
      </c>
      <c r="V18" s="61">
        <v>707.98199999999997</v>
      </c>
      <c r="W18" s="61">
        <v>528.25099999999998</v>
      </c>
      <c r="X18" s="61">
        <v>507.95499999999998</v>
      </c>
      <c r="Y18" s="61">
        <v>1267.5330000000001</v>
      </c>
      <c r="Z18" s="61">
        <v>1664.5609999999999</v>
      </c>
      <c r="AA18" s="61">
        <v>2038.0070000000001</v>
      </c>
      <c r="AB18" s="61">
        <v>2135.1379999999999</v>
      </c>
      <c r="AC18" s="61">
        <v>4336.6909999999998</v>
      </c>
      <c r="AD18" s="82">
        <v>4114.7240000000002</v>
      </c>
      <c r="AE18" s="42">
        <f t="shared" si="1"/>
        <v>-5.1183494512290512E-2</v>
      </c>
      <c r="AG18" s="361">
        <f t="shared" si="10"/>
        <v>2.0496523473676484E-3</v>
      </c>
      <c r="AH18" s="362">
        <f t="shared" si="11"/>
        <v>1.0278475285828646E-2</v>
      </c>
      <c r="AI18" s="362">
        <f t="shared" si="12"/>
        <v>3.0984141526552739E-2</v>
      </c>
      <c r="AJ18" s="363">
        <f t="shared" si="13"/>
        <v>2.7691986123789338E-2</v>
      </c>
      <c r="AL18" s="52">
        <f t="shared" si="2"/>
        <v>3.3330318262285337</v>
      </c>
      <c r="AM18" s="74">
        <f t="shared" si="2"/>
        <v>1.9631007003139338</v>
      </c>
      <c r="AN18" s="74">
        <f t="shared" si="2"/>
        <v>1.4815213183363849</v>
      </c>
      <c r="AO18" s="74">
        <f t="shared" si="2"/>
        <v>1.6804388696783554</v>
      </c>
      <c r="AP18" s="74">
        <f t="shared" si="2"/>
        <v>1.8757639429983122</v>
      </c>
      <c r="AQ18" s="74">
        <f t="shared" si="2"/>
        <v>2.2249521669680004</v>
      </c>
      <c r="AR18" s="74">
        <f t="shared" si="3"/>
        <v>2.2154681793498514</v>
      </c>
      <c r="AS18" s="74">
        <f t="shared" si="4"/>
        <v>2.202874536025198</v>
      </c>
      <c r="AT18" s="74">
        <f t="shared" si="5"/>
        <v>2.2673060729080272</v>
      </c>
      <c r="AU18" s="74">
        <f t="shared" si="5"/>
        <v>2.0303830051809593</v>
      </c>
      <c r="AV18" s="17">
        <f t="shared" si="5"/>
        <v>2.3914555089695777</v>
      </c>
      <c r="AW18" s="42">
        <f t="shared" si="14"/>
        <v>0.17783467595387875</v>
      </c>
      <c r="AX18" s="8"/>
    </row>
    <row r="19" spans="1:50" ht="20.100000000000001" customHeight="1">
      <c r="A19" s="47" t="s">
        <v>142</v>
      </c>
      <c r="B19" s="81">
        <v>12775.41</v>
      </c>
      <c r="C19" s="61">
        <v>23607.280000000002</v>
      </c>
      <c r="D19" s="61">
        <v>25359.630000000005</v>
      </c>
      <c r="E19" s="61">
        <v>29511.39</v>
      </c>
      <c r="F19" s="61">
        <v>30032.65</v>
      </c>
      <c r="G19" s="61">
        <v>33735.919999999998</v>
      </c>
      <c r="H19" s="61">
        <v>36849.509999999995</v>
      </c>
      <c r="I19" s="61">
        <v>33920.160000000003</v>
      </c>
      <c r="J19" s="61">
        <v>37308.379999999997</v>
      </c>
      <c r="K19" s="61">
        <v>28198.71</v>
      </c>
      <c r="L19" s="82">
        <v>26150.87</v>
      </c>
      <c r="M19" s="42">
        <f t="shared" si="0"/>
        <v>-7.2621761775627333E-2</v>
      </c>
      <c r="O19" s="361">
        <f t="shared" si="6"/>
        <v>1.0800212581941082E-2</v>
      </c>
      <c r="P19" s="362">
        <f t="shared" si="7"/>
        <v>2.9900843494549384E-2</v>
      </c>
      <c r="Q19" s="362">
        <f t="shared" si="8"/>
        <v>2.5579136788732075E-2</v>
      </c>
      <c r="R19" s="363">
        <f t="shared" si="9"/>
        <v>2.4009836525721272E-2</v>
      </c>
      <c r="T19" s="81">
        <v>1498.5409999999999</v>
      </c>
      <c r="U19" s="61">
        <v>3307.3589999999999</v>
      </c>
      <c r="V19" s="61">
        <v>3373.4139999999998</v>
      </c>
      <c r="W19" s="61">
        <v>4262.3410000000003</v>
      </c>
      <c r="X19" s="61">
        <v>4469.1059999999998</v>
      </c>
      <c r="Y19" s="61">
        <v>4897.9009999999989</v>
      </c>
      <c r="Z19" s="61">
        <v>5323.5039999999999</v>
      </c>
      <c r="AA19" s="61">
        <v>4561.3130000000001</v>
      </c>
      <c r="AB19" s="61">
        <v>5130.0869999999995</v>
      </c>
      <c r="AC19" s="61">
        <v>3865.3810000000003</v>
      </c>
      <c r="AD19" s="82">
        <v>3891.922</v>
      </c>
      <c r="AE19" s="42">
        <f t="shared" si="1"/>
        <v>6.8663347804523564E-3</v>
      </c>
      <c r="AG19" s="361">
        <f t="shared" si="10"/>
        <v>1.1907761798389793E-2</v>
      </c>
      <c r="AH19" s="362">
        <f t="shared" si="11"/>
        <v>3.9717273144711338E-2</v>
      </c>
      <c r="AI19" s="362">
        <f t="shared" si="12"/>
        <v>2.7616796298848126E-2</v>
      </c>
      <c r="AJ19" s="363">
        <f t="shared" si="13"/>
        <v>2.6192534424877695E-2</v>
      </c>
      <c r="AL19" s="52">
        <f t="shared" si="2"/>
        <v>1.1729885772746236</v>
      </c>
      <c r="AM19" s="74">
        <f t="shared" si="2"/>
        <v>1.4009911349380357</v>
      </c>
      <c r="AN19" s="74">
        <f t="shared" si="2"/>
        <v>1.3302299757528004</v>
      </c>
      <c r="AO19" s="74">
        <f t="shared" si="2"/>
        <v>1.4443037078226408</v>
      </c>
      <c r="AP19" s="74">
        <f t="shared" si="2"/>
        <v>1.4880824702448834</v>
      </c>
      <c r="AQ19" s="74">
        <f t="shared" si="2"/>
        <v>1.4518356102338394</v>
      </c>
      <c r="AR19" s="74">
        <f t="shared" si="3"/>
        <v>1.4446607295456575</v>
      </c>
      <c r="AS19" s="74">
        <f t="shared" si="4"/>
        <v>1.3447203668850618</v>
      </c>
      <c r="AT19" s="74">
        <f t="shared" si="5"/>
        <v>1.3750495197057604</v>
      </c>
      <c r="AU19" s="74">
        <f t="shared" si="5"/>
        <v>1.3707651874855271</v>
      </c>
      <c r="AV19" s="17">
        <f t="shared" si="5"/>
        <v>1.4882571784418643</v>
      </c>
      <c r="AW19" s="42">
        <f t="shared" si="14"/>
        <v>8.5712704137066317E-2</v>
      </c>
      <c r="AX19" s="8"/>
    </row>
    <row r="20" spans="1:50" ht="20.100000000000001" customHeight="1">
      <c r="A20" s="47" t="s">
        <v>153</v>
      </c>
      <c r="B20" s="81">
        <v>22212.97</v>
      </c>
      <c r="C20" s="61">
        <v>55586.239999999998</v>
      </c>
      <c r="D20" s="61">
        <v>65209.929999999993</v>
      </c>
      <c r="E20" s="61">
        <v>61358.30000000001</v>
      </c>
      <c r="F20" s="61">
        <v>66803.55</v>
      </c>
      <c r="G20" s="61">
        <v>71203.749999999985</v>
      </c>
      <c r="H20" s="61">
        <v>69056.580000000016</v>
      </c>
      <c r="I20" s="61">
        <v>80369.819999999992</v>
      </c>
      <c r="J20" s="61">
        <v>71340.349999999991</v>
      </c>
      <c r="K20" s="61">
        <v>86633.97</v>
      </c>
      <c r="L20" s="82">
        <v>75067.86</v>
      </c>
      <c r="M20" s="42">
        <f t="shared" si="0"/>
        <v>-0.13350548289545083</v>
      </c>
      <c r="O20" s="361">
        <f t="shared" si="6"/>
        <v>1.8778637873561776E-2</v>
      </c>
      <c r="P20" s="362">
        <f t="shared" si="7"/>
        <v>6.3109355991329733E-2</v>
      </c>
      <c r="Q20" s="362">
        <f t="shared" si="8"/>
        <v>7.8585941313659771E-2</v>
      </c>
      <c r="R20" s="363">
        <f t="shared" si="9"/>
        <v>6.8921877051728336E-2</v>
      </c>
      <c r="T20" s="81">
        <v>1283.0550000000001</v>
      </c>
      <c r="U20" s="61">
        <v>3281.8989999999994</v>
      </c>
      <c r="V20" s="61">
        <v>3605.2170000000001</v>
      </c>
      <c r="W20" s="61">
        <v>3782.4320000000002</v>
      </c>
      <c r="X20" s="61">
        <v>4235.8349999999991</v>
      </c>
      <c r="Y20" s="61">
        <v>3706.154</v>
      </c>
      <c r="Z20" s="61">
        <v>3567.2640000000001</v>
      </c>
      <c r="AA20" s="61">
        <v>3786.5940000000001</v>
      </c>
      <c r="AB20" s="61">
        <v>4313.8709999999992</v>
      </c>
      <c r="AC20" s="61">
        <v>4866.9790000000003</v>
      </c>
      <c r="AD20" s="82">
        <v>3819.2139999999999</v>
      </c>
      <c r="AE20" s="42">
        <f t="shared" si="1"/>
        <v>-0.21528036180143786</v>
      </c>
      <c r="AG20" s="361">
        <f t="shared" si="10"/>
        <v>1.0195458992602149E-2</v>
      </c>
      <c r="AH20" s="362">
        <f t="shared" si="11"/>
        <v>3.0053349533680763E-2</v>
      </c>
      <c r="AI20" s="362">
        <f t="shared" si="12"/>
        <v>3.4772863951515139E-2</v>
      </c>
      <c r="AJ20" s="363">
        <f t="shared" si="13"/>
        <v>2.570321146492012E-2</v>
      </c>
      <c r="AL20" s="52">
        <f t="shared" si="2"/>
        <v>0.57761524010521781</v>
      </c>
      <c r="AM20" s="74">
        <f t="shared" si="2"/>
        <v>0.59041572158865208</v>
      </c>
      <c r="AN20" s="74">
        <f t="shared" si="2"/>
        <v>0.55286319123483196</v>
      </c>
      <c r="AO20" s="74">
        <f t="shared" si="2"/>
        <v>0.61644993423872552</v>
      </c>
      <c r="AP20" s="74">
        <f t="shared" si="2"/>
        <v>0.63407333891686868</v>
      </c>
      <c r="AQ20" s="74">
        <f t="shared" si="2"/>
        <v>0.52049983322507609</v>
      </c>
      <c r="AR20" s="74">
        <f t="shared" si="3"/>
        <v>0.51657119422942743</v>
      </c>
      <c r="AS20" s="74">
        <f t="shared" si="4"/>
        <v>0.47114625863290482</v>
      </c>
      <c r="AT20" s="74">
        <f t="shared" si="5"/>
        <v>0.60468879112591956</v>
      </c>
      <c r="AU20" s="74">
        <f t="shared" si="5"/>
        <v>0.56178644473986361</v>
      </c>
      <c r="AV20" s="17">
        <f t="shared" si="5"/>
        <v>0.50876819986609445</v>
      </c>
      <c r="AW20" s="42">
        <f t="shared" si="14"/>
        <v>-9.4374375477000644E-2</v>
      </c>
      <c r="AX20" s="8"/>
    </row>
    <row r="21" spans="1:50" ht="20.100000000000001" customHeight="1">
      <c r="A21" s="47" t="s">
        <v>147</v>
      </c>
      <c r="B21" s="81">
        <v>18855.600000000002</v>
      </c>
      <c r="C21" s="61">
        <v>16513.79</v>
      </c>
      <c r="D21" s="61">
        <v>19354.11</v>
      </c>
      <c r="E21" s="61">
        <v>22882.68</v>
      </c>
      <c r="F21" s="61">
        <v>24046.909999999996</v>
      </c>
      <c r="G21" s="61">
        <v>24904.880000000001</v>
      </c>
      <c r="H21" s="61">
        <v>23567.91</v>
      </c>
      <c r="I21" s="61">
        <v>22092.120000000006</v>
      </c>
      <c r="J21" s="61">
        <v>25938.319999999996</v>
      </c>
      <c r="K21" s="61">
        <v>22911.910000000003</v>
      </c>
      <c r="L21" s="82">
        <v>27230.98</v>
      </c>
      <c r="M21" s="42">
        <f t="shared" si="0"/>
        <v>0.18850763642140683</v>
      </c>
      <c r="O21" s="361">
        <f t="shared" si="6"/>
        <v>1.5940348557114667E-2</v>
      </c>
      <c r="P21" s="362">
        <f t="shared" si="7"/>
        <v>2.2073710132420672E-2</v>
      </c>
      <c r="Q21" s="362">
        <f t="shared" si="8"/>
        <v>2.0783464207444893E-2</v>
      </c>
      <c r="R21" s="363">
        <f t="shared" si="9"/>
        <v>2.5001515369667833E-2</v>
      </c>
      <c r="T21" s="81">
        <v>2622.9900000000002</v>
      </c>
      <c r="U21" s="61">
        <v>2042.1420000000001</v>
      </c>
      <c r="V21" s="61">
        <v>2192.9659999999999</v>
      </c>
      <c r="W21" s="61">
        <v>2662.3350000000005</v>
      </c>
      <c r="X21" s="61">
        <v>2835.7190000000001</v>
      </c>
      <c r="Y21" s="61">
        <v>2815.6870000000004</v>
      </c>
      <c r="Z21" s="61">
        <v>2576.0810000000001</v>
      </c>
      <c r="AA21" s="61">
        <v>2514.3630000000003</v>
      </c>
      <c r="AB21" s="61">
        <v>3384.4070000000006</v>
      </c>
      <c r="AC21" s="61">
        <v>2818.9969999999998</v>
      </c>
      <c r="AD21" s="82">
        <v>3505.4640000000004</v>
      </c>
      <c r="AE21" s="42">
        <f t="shared" si="1"/>
        <v>0.24351462594674653</v>
      </c>
      <c r="AG21" s="361">
        <f t="shared" si="10"/>
        <v>2.0842899940380976E-2</v>
      </c>
      <c r="AH21" s="362">
        <f t="shared" si="11"/>
        <v>2.2832517372036076E-2</v>
      </c>
      <c r="AI21" s="362">
        <f t="shared" si="12"/>
        <v>2.0140748328835879E-2</v>
      </c>
      <c r="AJ21" s="363">
        <f t="shared" si="13"/>
        <v>2.3591682077690527E-2</v>
      </c>
      <c r="AL21" s="52">
        <f t="shared" si="2"/>
        <v>1.3910933621841788</v>
      </c>
      <c r="AM21" s="74">
        <f t="shared" si="2"/>
        <v>1.2366282967144429</v>
      </c>
      <c r="AN21" s="74">
        <f t="shared" si="2"/>
        <v>1.1330750936106075</v>
      </c>
      <c r="AO21" s="74">
        <f t="shared" si="2"/>
        <v>1.163471673772478</v>
      </c>
      <c r="AP21" s="74">
        <f t="shared" si="2"/>
        <v>1.1792446513918007</v>
      </c>
      <c r="AQ21" s="74">
        <f t="shared" si="2"/>
        <v>1.1305764171519801</v>
      </c>
      <c r="AR21" s="74">
        <f t="shared" si="3"/>
        <v>1.093046010443862</v>
      </c>
      <c r="AS21" s="74">
        <f t="shared" si="4"/>
        <v>1.1381266261454308</v>
      </c>
      <c r="AT21" s="74">
        <f t="shared" si="5"/>
        <v>1.3047903642178835</v>
      </c>
      <c r="AU21" s="74">
        <f t="shared" si="5"/>
        <v>1.2303631604698164</v>
      </c>
      <c r="AV21" s="17">
        <f t="shared" si="5"/>
        <v>1.2873073242314454</v>
      </c>
      <c r="AW21" s="42">
        <f t="shared" si="14"/>
        <v>4.6282403107619705E-2</v>
      </c>
      <c r="AX21" s="8"/>
    </row>
    <row r="22" spans="1:50" ht="20.100000000000001" customHeight="1">
      <c r="A22" s="47" t="s">
        <v>149</v>
      </c>
      <c r="B22" s="81">
        <v>54</v>
      </c>
      <c r="C22" s="61">
        <v>40.569999999999993</v>
      </c>
      <c r="D22" s="61">
        <v>106.34</v>
      </c>
      <c r="E22" s="61">
        <v>169.67999999999998</v>
      </c>
      <c r="F22" s="61">
        <v>682.82999999999993</v>
      </c>
      <c r="G22" s="61">
        <v>202.28</v>
      </c>
      <c r="H22" s="61">
        <v>36296.610000000008</v>
      </c>
      <c r="I22" s="61">
        <v>7019.55</v>
      </c>
      <c r="J22" s="61">
        <v>8605.4499999999989</v>
      </c>
      <c r="K22" s="61">
        <v>8440.2099999999991</v>
      </c>
      <c r="L22" s="82">
        <v>18057.189999999999</v>
      </c>
      <c r="M22" s="42">
        <f t="shared" si="0"/>
        <v>1.1394242560315444</v>
      </c>
      <c r="O22" s="361">
        <f t="shared" si="6"/>
        <v>4.5651096866935656E-5</v>
      </c>
      <c r="P22" s="362">
        <f t="shared" si="7"/>
        <v>1.7928494678898485E-4</v>
      </c>
      <c r="Q22" s="362">
        <f t="shared" si="8"/>
        <v>7.6561405154925285E-3</v>
      </c>
      <c r="R22" s="363">
        <f t="shared" si="9"/>
        <v>1.6578805218101306E-2</v>
      </c>
      <c r="T22" s="81">
        <v>4.7519999999999998</v>
      </c>
      <c r="U22" s="61">
        <v>5.0229999999999997</v>
      </c>
      <c r="V22" s="61">
        <v>25.184000000000001</v>
      </c>
      <c r="W22" s="61">
        <v>35.849000000000004</v>
      </c>
      <c r="X22" s="61">
        <v>100.64699999999999</v>
      </c>
      <c r="Y22" s="61">
        <v>14.562000000000001</v>
      </c>
      <c r="Z22" s="61">
        <v>1370.9099999999999</v>
      </c>
      <c r="AA22" s="61">
        <v>631.57100000000003</v>
      </c>
      <c r="AB22" s="61">
        <v>864.87399999999991</v>
      </c>
      <c r="AC22" s="61">
        <v>780.92700000000002</v>
      </c>
      <c r="AD22" s="82">
        <v>3320.0129999999995</v>
      </c>
      <c r="AE22" s="42">
        <f t="shared" si="1"/>
        <v>3.2513743282022509</v>
      </c>
      <c r="AG22" s="361">
        <f t="shared" si="10"/>
        <v>3.7760517774253957E-5</v>
      </c>
      <c r="AH22" s="362">
        <f t="shared" si="11"/>
        <v>1.1808383459226445E-4</v>
      </c>
      <c r="AI22" s="362">
        <f t="shared" si="12"/>
        <v>5.5794504819241799E-3</v>
      </c>
      <c r="AJ22" s="363">
        <f t="shared" si="13"/>
        <v>2.2343601642977804E-2</v>
      </c>
      <c r="AL22" s="52">
        <f t="shared" si="2"/>
        <v>0.87999999999999989</v>
      </c>
      <c r="AM22" s="74">
        <f t="shared" si="2"/>
        <v>1.2381069755977323</v>
      </c>
      <c r="AN22" s="74">
        <f t="shared" si="2"/>
        <v>2.3682527741207449</v>
      </c>
      <c r="AO22" s="74">
        <f t="shared" si="2"/>
        <v>2.1127416313059881</v>
      </c>
      <c r="AP22" s="74">
        <f t="shared" si="2"/>
        <v>1.4739686305522604</v>
      </c>
      <c r="AQ22" s="74">
        <f t="shared" si="2"/>
        <v>0.7198932173225232</v>
      </c>
      <c r="AR22" s="74">
        <f t="shared" si="3"/>
        <v>0.37769642950126736</v>
      </c>
      <c r="AS22" s="74">
        <f t="shared" si="4"/>
        <v>0.89973146426765249</v>
      </c>
      <c r="AT22" s="74">
        <f t="shared" si="5"/>
        <v>1.0050305329761953</v>
      </c>
      <c r="AU22" s="74">
        <f t="shared" si="5"/>
        <v>0.92524593582387182</v>
      </c>
      <c r="AV22" s="17">
        <f t="shared" si="5"/>
        <v>1.8386099941352998</v>
      </c>
      <c r="AW22" s="42">
        <f t="shared" si="14"/>
        <v>0.98715814136285418</v>
      </c>
      <c r="AX22" s="8"/>
    </row>
    <row r="23" spans="1:50" ht="20.100000000000001" customHeight="1">
      <c r="A23" s="47" t="s">
        <v>135</v>
      </c>
      <c r="B23" s="81">
        <v>7900.93</v>
      </c>
      <c r="C23" s="61">
        <v>8997.52</v>
      </c>
      <c r="D23" s="61">
        <v>10335.34</v>
      </c>
      <c r="E23" s="61">
        <v>8566.68</v>
      </c>
      <c r="F23" s="61">
        <v>10470.099999999999</v>
      </c>
      <c r="G23" s="61">
        <v>9515.0499999999993</v>
      </c>
      <c r="H23" s="61">
        <v>9583.1699999999983</v>
      </c>
      <c r="I23" s="61">
        <v>9495.4399999999987</v>
      </c>
      <c r="J23" s="61">
        <v>14262.16</v>
      </c>
      <c r="K23" s="61">
        <v>15775.81</v>
      </c>
      <c r="L23" s="82">
        <v>15363.830000000002</v>
      </c>
      <c r="M23" s="42">
        <f t="shared" si="0"/>
        <v>-2.6114665427638756E-2</v>
      </c>
      <c r="O23" s="361">
        <f t="shared" si="6"/>
        <v>6.6793726068310735E-3</v>
      </c>
      <c r="P23" s="362">
        <f t="shared" si="7"/>
        <v>8.4333855692333894E-3</v>
      </c>
      <c r="Q23" s="362">
        <f t="shared" si="8"/>
        <v>1.4310285894037258E-2</v>
      </c>
      <c r="R23" s="363">
        <f t="shared" si="9"/>
        <v>1.4105956960857221E-2</v>
      </c>
      <c r="T23" s="81">
        <v>1949</v>
      </c>
      <c r="U23" s="61">
        <v>1649.597</v>
      </c>
      <c r="V23" s="61">
        <v>1920.9759999999997</v>
      </c>
      <c r="W23" s="61">
        <v>1697.155</v>
      </c>
      <c r="X23" s="61">
        <v>1659.4849999999999</v>
      </c>
      <c r="Y23" s="61">
        <v>1550.749</v>
      </c>
      <c r="Z23" s="61">
        <v>1408.8469999999998</v>
      </c>
      <c r="AA23" s="61">
        <v>1568.7359999999999</v>
      </c>
      <c r="AB23" s="61">
        <v>2650.8570000000004</v>
      </c>
      <c r="AC23" s="61">
        <v>2939.3</v>
      </c>
      <c r="AD23" s="82">
        <v>3099.7719999999999</v>
      </c>
      <c r="AE23" s="42">
        <f t="shared" si="1"/>
        <v>5.4595311808934011E-2</v>
      </c>
      <c r="AG23" s="361">
        <f t="shared" si="10"/>
        <v>1.5487215728539764E-2</v>
      </c>
      <c r="AH23" s="362">
        <f t="shared" si="11"/>
        <v>1.2575085043958214E-2</v>
      </c>
      <c r="AI23" s="362">
        <f t="shared" si="12"/>
        <v>2.1000271218077671E-2</v>
      </c>
      <c r="AJ23" s="363">
        <f t="shared" si="13"/>
        <v>2.0861385407845271E-2</v>
      </c>
      <c r="AL23" s="52">
        <f t="shared" si="2"/>
        <v>2.4667982123623422</v>
      </c>
      <c r="AM23" s="74">
        <f t="shared" si="2"/>
        <v>1.8333907565640308</v>
      </c>
      <c r="AN23" s="74">
        <f t="shared" si="2"/>
        <v>1.8586480947893342</v>
      </c>
      <c r="AO23" s="74">
        <f t="shared" si="2"/>
        <v>1.9811117025498792</v>
      </c>
      <c r="AP23" s="74">
        <f t="shared" si="2"/>
        <v>1.5849753106465079</v>
      </c>
      <c r="AQ23" s="74">
        <f t="shared" si="2"/>
        <v>1.629785445163189</v>
      </c>
      <c r="AR23" s="74">
        <f t="shared" si="3"/>
        <v>1.4701262734564868</v>
      </c>
      <c r="AS23" s="74">
        <f t="shared" si="4"/>
        <v>1.6520940577793131</v>
      </c>
      <c r="AT23" s="74">
        <f t="shared" ref="AT23:AV33" si="15">(AB23/J23)*10</f>
        <v>1.8586644659714939</v>
      </c>
      <c r="AU23" s="74">
        <f t="shared" si="15"/>
        <v>1.8631689910058502</v>
      </c>
      <c r="AV23" s="17">
        <f t="shared" si="15"/>
        <v>2.0175776482817107</v>
      </c>
      <c r="AW23" s="42">
        <f t="shared" si="14"/>
        <v>8.2874209489983766E-2</v>
      </c>
      <c r="AX23" s="8"/>
    </row>
    <row r="24" spans="1:50" ht="20.100000000000001" customHeight="1">
      <c r="A24" s="47" t="s">
        <v>137</v>
      </c>
      <c r="B24" s="81">
        <v>28570.339999999997</v>
      </c>
      <c r="C24" s="61">
        <v>21593.08</v>
      </c>
      <c r="D24" s="61">
        <v>21660.32</v>
      </c>
      <c r="E24" s="61">
        <v>12603.36</v>
      </c>
      <c r="F24" s="61">
        <v>11593.620000000003</v>
      </c>
      <c r="G24" s="61">
        <v>14275.529999999999</v>
      </c>
      <c r="H24" s="61">
        <v>11178.19</v>
      </c>
      <c r="I24" s="61">
        <v>13637.630000000001</v>
      </c>
      <c r="J24" s="61">
        <v>12608.880000000001</v>
      </c>
      <c r="K24" s="61">
        <v>12278.68</v>
      </c>
      <c r="L24" s="82">
        <v>17453.469999999998</v>
      </c>
      <c r="M24" s="42">
        <f t="shared" si="0"/>
        <v>0.42144513905403491</v>
      </c>
      <c r="O24" s="361">
        <f t="shared" si="6"/>
        <v>2.4153099238171969E-2</v>
      </c>
      <c r="P24" s="362">
        <f t="shared" si="7"/>
        <v>1.2652697431454205E-2</v>
      </c>
      <c r="Q24" s="362">
        <f t="shared" si="8"/>
        <v>1.1138028488007741E-2</v>
      </c>
      <c r="R24" s="363">
        <f t="shared" si="9"/>
        <v>1.6024513200003688E-2</v>
      </c>
      <c r="T24" s="81">
        <v>4996.1740000000009</v>
      </c>
      <c r="U24" s="61">
        <v>1766.4860000000006</v>
      </c>
      <c r="V24" s="61">
        <v>2218.4670000000001</v>
      </c>
      <c r="W24" s="61">
        <v>1785.7649999999999</v>
      </c>
      <c r="X24" s="61">
        <v>1437.3849999999998</v>
      </c>
      <c r="Y24" s="61">
        <v>1600.1309999999999</v>
      </c>
      <c r="Z24" s="61">
        <v>1250.299</v>
      </c>
      <c r="AA24" s="61">
        <v>1493.0589999999997</v>
      </c>
      <c r="AB24" s="61">
        <v>1494.7860000000001</v>
      </c>
      <c r="AC24" s="61">
        <v>1846.6339999999998</v>
      </c>
      <c r="AD24" s="82">
        <v>2699.3680000000004</v>
      </c>
      <c r="AE24" s="42">
        <f t="shared" si="1"/>
        <v>0.46177748270637314</v>
      </c>
      <c r="AG24" s="361">
        <f t="shared" si="10"/>
        <v>3.9700782224382475E-2</v>
      </c>
      <c r="AH24" s="362">
        <f t="shared" si="11"/>
        <v>1.2975525637271989E-2</v>
      </c>
      <c r="AI24" s="362">
        <f t="shared" si="12"/>
        <v>1.3193554533570455E-2</v>
      </c>
      <c r="AJ24" s="363">
        <f t="shared" si="13"/>
        <v>1.81666768412659E-2</v>
      </c>
      <c r="AL24" s="52">
        <f t="shared" si="2"/>
        <v>1.748727526518761</v>
      </c>
      <c r="AM24" s="74">
        <f t="shared" si="2"/>
        <v>0.81807968108301377</v>
      </c>
      <c r="AN24" s="74">
        <f t="shared" si="2"/>
        <v>1.0242078602716858</v>
      </c>
      <c r="AO24" s="74">
        <f t="shared" si="2"/>
        <v>1.4168959705983164</v>
      </c>
      <c r="AP24" s="74">
        <f t="shared" si="2"/>
        <v>1.2398068937915849</v>
      </c>
      <c r="AQ24" s="74">
        <f t="shared" si="2"/>
        <v>1.1208907830392287</v>
      </c>
      <c r="AR24" s="74">
        <f t="shared" si="3"/>
        <v>1.1185165040136194</v>
      </c>
      <c r="AS24" s="74">
        <f t="shared" si="4"/>
        <v>1.0948082621393891</v>
      </c>
      <c r="AT24" s="74">
        <f t="shared" si="15"/>
        <v>1.1855025981689096</v>
      </c>
      <c r="AU24" s="74">
        <f t="shared" si="15"/>
        <v>1.5039352764303655</v>
      </c>
      <c r="AV24" s="17">
        <f t="shared" si="15"/>
        <v>1.5466082102871239</v>
      </c>
      <c r="AW24" s="42">
        <f t="shared" si="14"/>
        <v>2.8374182403676222E-2</v>
      </c>
      <c r="AX24" s="8"/>
    </row>
    <row r="25" spans="1:50" ht="20.100000000000001" customHeight="1">
      <c r="A25" s="47" t="s">
        <v>167</v>
      </c>
      <c r="B25" s="81">
        <v>33758.869999999995</v>
      </c>
      <c r="C25" s="61">
        <v>36745.879999999997</v>
      </c>
      <c r="D25" s="61">
        <v>33658.069999999992</v>
      </c>
      <c r="E25" s="61">
        <v>29058.399999999998</v>
      </c>
      <c r="F25" s="61">
        <v>35353.82</v>
      </c>
      <c r="G25" s="61">
        <v>31100.19</v>
      </c>
      <c r="H25" s="61">
        <v>31547.43</v>
      </c>
      <c r="I25" s="61">
        <v>23919.87</v>
      </c>
      <c r="J25" s="61">
        <v>27815.86</v>
      </c>
      <c r="K25" s="61">
        <v>27796.46</v>
      </c>
      <c r="L25" s="82">
        <v>30583.850000000002</v>
      </c>
      <c r="M25" s="42">
        <f t="shared" si="0"/>
        <v>0.10027859662705262</v>
      </c>
      <c r="O25" s="361">
        <f t="shared" si="6"/>
        <v>2.8539434157190516E-2</v>
      </c>
      <c r="P25" s="362">
        <f t="shared" si="7"/>
        <v>2.7564741493362261E-2</v>
      </c>
      <c r="Q25" s="362">
        <f t="shared" si="8"/>
        <v>2.5214254573436855E-2</v>
      </c>
      <c r="R25" s="363">
        <f t="shared" si="9"/>
        <v>2.8079877985978309E-2</v>
      </c>
      <c r="T25" s="81">
        <v>2089.4959999999996</v>
      </c>
      <c r="U25" s="61">
        <v>2414.0510000000004</v>
      </c>
      <c r="V25" s="61">
        <v>2475.5500000000002</v>
      </c>
      <c r="W25" s="61">
        <v>2581.3870000000002</v>
      </c>
      <c r="X25" s="61">
        <v>3021.567</v>
      </c>
      <c r="Y25" s="61">
        <v>2502.0940000000005</v>
      </c>
      <c r="Z25" s="61">
        <v>2550.2309999999993</v>
      </c>
      <c r="AA25" s="61">
        <v>1897.9119999999998</v>
      </c>
      <c r="AB25" s="61">
        <v>2322.8649999999993</v>
      </c>
      <c r="AC25" s="61">
        <v>2285.893</v>
      </c>
      <c r="AD25" s="82">
        <v>2558.9179999999997</v>
      </c>
      <c r="AE25" s="42">
        <f t="shared" si="1"/>
        <v>0.11943909885545807</v>
      </c>
      <c r="AG25" s="361">
        <f t="shared" si="10"/>
        <v>1.6603630228794724E-2</v>
      </c>
      <c r="AH25" s="362">
        <f t="shared" si="11"/>
        <v>2.0289579318108597E-2</v>
      </c>
      <c r="AI25" s="362">
        <f t="shared" si="12"/>
        <v>1.6331906568062198E-2</v>
      </c>
      <c r="AJ25" s="363">
        <f t="shared" si="13"/>
        <v>1.7221451972942718E-2</v>
      </c>
      <c r="AL25" s="52">
        <f t="shared" si="2"/>
        <v>0.61894725741708767</v>
      </c>
      <c r="AM25" s="74">
        <f t="shared" si="2"/>
        <v>0.65695827668299156</v>
      </c>
      <c r="AN25" s="74">
        <f t="shared" si="2"/>
        <v>0.7354996884848124</v>
      </c>
      <c r="AO25" s="74">
        <f t="shared" si="2"/>
        <v>0.88834450623571859</v>
      </c>
      <c r="AP25" s="74">
        <f t="shared" si="2"/>
        <v>0.85466492729781396</v>
      </c>
      <c r="AQ25" s="74">
        <f t="shared" si="2"/>
        <v>0.80452691768121043</v>
      </c>
      <c r="AR25" s="74">
        <f t="shared" si="3"/>
        <v>0.80837995361270287</v>
      </c>
      <c r="AS25" s="74">
        <f t="shared" si="4"/>
        <v>0.79344578377725294</v>
      </c>
      <c r="AT25" s="74">
        <f t="shared" si="15"/>
        <v>0.83508652977114473</v>
      </c>
      <c r="AU25" s="74">
        <f t="shared" si="15"/>
        <v>0.82236838791702249</v>
      </c>
      <c r="AV25" s="17">
        <f t="shared" si="15"/>
        <v>0.83668929843691997</v>
      </c>
      <c r="AW25" s="42">
        <f t="shared" si="14"/>
        <v>1.7414227893865087E-2</v>
      </c>
      <c r="AX25" s="8"/>
    </row>
    <row r="26" spans="1:50" ht="20.100000000000001" customHeight="1">
      <c r="A26" s="47" t="s">
        <v>146</v>
      </c>
      <c r="B26" s="81">
        <v>17570.46</v>
      </c>
      <c r="C26" s="61">
        <v>44985.440000000002</v>
      </c>
      <c r="D26" s="61">
        <v>39718.18</v>
      </c>
      <c r="E26" s="61">
        <v>21425.559999999998</v>
      </c>
      <c r="F26" s="61">
        <v>18821.149999999998</v>
      </c>
      <c r="G26" s="61">
        <v>30132.399999999998</v>
      </c>
      <c r="H26" s="61">
        <v>29388.560000000001</v>
      </c>
      <c r="I26" s="61">
        <v>47833.32</v>
      </c>
      <c r="J26" s="61">
        <v>30781.5</v>
      </c>
      <c r="K26" s="61">
        <v>23341.579999999998</v>
      </c>
      <c r="L26" s="82">
        <v>15562.420000000002</v>
      </c>
      <c r="M26" s="42">
        <f t="shared" si="0"/>
        <v>-0.33327478259826443</v>
      </c>
      <c r="O26" s="361">
        <f t="shared" si="6"/>
        <v>1.485390317512256E-2</v>
      </c>
      <c r="P26" s="362">
        <f t="shared" si="7"/>
        <v>2.6706969204194221E-2</v>
      </c>
      <c r="Q26" s="362">
        <f t="shared" si="8"/>
        <v>2.117321918928677E-2</v>
      </c>
      <c r="R26" s="363">
        <f t="shared" si="9"/>
        <v>1.4288287928646936E-2</v>
      </c>
      <c r="T26" s="81">
        <v>1490.1220000000001</v>
      </c>
      <c r="U26" s="61">
        <v>3180.2779999999998</v>
      </c>
      <c r="V26" s="61">
        <v>3606.72</v>
      </c>
      <c r="W26" s="61">
        <v>2872.1619999999998</v>
      </c>
      <c r="X26" s="61">
        <v>2399.0800000000004</v>
      </c>
      <c r="Y26" s="61">
        <v>3500.1219999999998</v>
      </c>
      <c r="Z26" s="61">
        <v>4272.6249999999991</v>
      </c>
      <c r="AA26" s="61">
        <v>5218.8879999999999</v>
      </c>
      <c r="AB26" s="61">
        <v>4507.9299999999994</v>
      </c>
      <c r="AC26" s="61">
        <v>3791.4589999999998</v>
      </c>
      <c r="AD26" s="82">
        <v>2556.3620000000005</v>
      </c>
      <c r="AE26" s="42">
        <f t="shared" si="1"/>
        <v>-0.32575770963104161</v>
      </c>
      <c r="AG26" s="361">
        <f t="shared" si="10"/>
        <v>1.1840862429883598E-2</v>
      </c>
      <c r="AH26" s="362">
        <f t="shared" si="11"/>
        <v>2.8382627887704012E-2</v>
      </c>
      <c r="AI26" s="362">
        <f t="shared" si="12"/>
        <v>2.7088649444500918E-2</v>
      </c>
      <c r="AJ26" s="363">
        <f t="shared" si="13"/>
        <v>1.7204250159034332E-2</v>
      </c>
      <c r="AL26" s="52">
        <f t="shared" si="2"/>
        <v>0.84808365859516499</v>
      </c>
      <c r="AM26" s="74">
        <f t="shared" si="2"/>
        <v>0.70695718436898691</v>
      </c>
      <c r="AN26" s="74">
        <f t="shared" si="2"/>
        <v>0.90807786258081302</v>
      </c>
      <c r="AO26" s="74">
        <f t="shared" si="2"/>
        <v>1.3405306559081769</v>
      </c>
      <c r="AP26" s="74">
        <f t="shared" si="2"/>
        <v>1.2746723765550994</v>
      </c>
      <c r="AQ26" s="74">
        <f t="shared" si="2"/>
        <v>1.161580889673574</v>
      </c>
      <c r="AR26" s="74">
        <f t="shared" si="3"/>
        <v>1.4538395212286681</v>
      </c>
      <c r="AS26" s="74">
        <f t="shared" si="4"/>
        <v>1.0910570288660708</v>
      </c>
      <c r="AT26" s="74">
        <f t="shared" si="15"/>
        <v>1.4644932833032827</v>
      </c>
      <c r="AU26" s="74">
        <f t="shared" si="15"/>
        <v>1.6243369129253462</v>
      </c>
      <c r="AV26" s="17">
        <f t="shared" si="15"/>
        <v>1.6426506931441256</v>
      </c>
      <c r="AW26" s="42">
        <f t="shared" si="14"/>
        <v>1.127461924496761E-2</v>
      </c>
      <c r="AX26" s="8"/>
    </row>
    <row r="27" spans="1:50" ht="20.100000000000001" customHeight="1">
      <c r="A27" s="47" t="s">
        <v>143</v>
      </c>
      <c r="B27" s="81">
        <v>5773.97</v>
      </c>
      <c r="C27" s="61">
        <v>3005.89</v>
      </c>
      <c r="D27" s="61">
        <v>4136.05</v>
      </c>
      <c r="E27" s="61">
        <v>6193.33</v>
      </c>
      <c r="F27" s="61">
        <v>6968.88</v>
      </c>
      <c r="G27" s="61">
        <v>8196.75</v>
      </c>
      <c r="H27" s="61">
        <v>10215.77</v>
      </c>
      <c r="I27" s="61">
        <v>6376.92</v>
      </c>
      <c r="J27" s="61">
        <v>7453.82</v>
      </c>
      <c r="K27" s="61">
        <v>10111.32</v>
      </c>
      <c r="L27" s="82">
        <v>8877.380000000001</v>
      </c>
      <c r="M27" s="42">
        <f t="shared" si="0"/>
        <v>-0.12203550080503819</v>
      </c>
      <c r="O27" s="361">
        <f t="shared" si="6"/>
        <v>4.8812604403107498E-3</v>
      </c>
      <c r="P27" s="362">
        <f t="shared" si="7"/>
        <v>7.264949019144807E-3</v>
      </c>
      <c r="Q27" s="362">
        <f t="shared" si="8"/>
        <v>9.1720095491830082E-3</v>
      </c>
      <c r="R27" s="363">
        <f t="shared" si="9"/>
        <v>8.1505679381491912E-3</v>
      </c>
      <c r="T27" s="81">
        <v>1928.7330000000002</v>
      </c>
      <c r="U27" s="61">
        <v>628.65500000000009</v>
      </c>
      <c r="V27" s="61">
        <v>807.87899999999991</v>
      </c>
      <c r="W27" s="61">
        <v>1055.9480000000001</v>
      </c>
      <c r="X27" s="61">
        <v>1281.1310000000001</v>
      </c>
      <c r="Y27" s="61">
        <v>1482.201</v>
      </c>
      <c r="Z27" s="61">
        <v>1924.731</v>
      </c>
      <c r="AA27" s="61">
        <v>1334.6490000000001</v>
      </c>
      <c r="AB27" s="61">
        <v>1974.7180000000001</v>
      </c>
      <c r="AC27" s="61">
        <v>2644.1929999999998</v>
      </c>
      <c r="AD27" s="82">
        <v>2502.1890000000003</v>
      </c>
      <c r="AE27" s="42">
        <f t="shared" si="1"/>
        <v>-5.3704097998897762E-2</v>
      </c>
      <c r="AG27" s="361">
        <f t="shared" si="10"/>
        <v>1.5326169345178907E-2</v>
      </c>
      <c r="AH27" s="362">
        <f t="shared" si="11"/>
        <v>1.2019226597753672E-2</v>
      </c>
      <c r="AI27" s="362">
        <f t="shared" si="12"/>
        <v>1.8891834842630028E-2</v>
      </c>
      <c r="AJ27" s="363">
        <f t="shared" si="13"/>
        <v>1.6839667269809185E-2</v>
      </c>
      <c r="AL27" s="52">
        <f t="shared" si="2"/>
        <v>3.3403931783504248</v>
      </c>
      <c r="AM27" s="74">
        <f t="shared" si="2"/>
        <v>2.0914105306581416</v>
      </c>
      <c r="AN27" s="74">
        <f t="shared" si="2"/>
        <v>1.9532621704283069</v>
      </c>
      <c r="AO27" s="74">
        <f t="shared" si="2"/>
        <v>1.7049761598364692</v>
      </c>
      <c r="AP27" s="74">
        <f t="shared" si="2"/>
        <v>1.8383599660203647</v>
      </c>
      <c r="AQ27" s="74">
        <f t="shared" si="2"/>
        <v>1.8082788910238814</v>
      </c>
      <c r="AR27" s="74">
        <f t="shared" si="3"/>
        <v>1.8840782437349313</v>
      </c>
      <c r="AS27" s="74">
        <f t="shared" si="4"/>
        <v>2.0929367155303815</v>
      </c>
      <c r="AT27" s="74">
        <f t="shared" si="15"/>
        <v>2.6492697703996075</v>
      </c>
      <c r="AU27" s="74">
        <f t="shared" si="15"/>
        <v>2.6150819081979404</v>
      </c>
      <c r="AV27" s="17">
        <f t="shared" si="15"/>
        <v>2.8186120229166711</v>
      </c>
      <c r="AW27" s="42">
        <f t="shared" si="14"/>
        <v>7.7829346025717352E-2</v>
      </c>
      <c r="AX27" s="8"/>
    </row>
    <row r="28" spans="1:50" ht="20.100000000000001" customHeight="1">
      <c r="A28" s="47" t="s">
        <v>171</v>
      </c>
      <c r="B28" s="81">
        <v>32518.01</v>
      </c>
      <c r="C28" s="61">
        <v>31997.069999999996</v>
      </c>
      <c r="D28" s="61">
        <v>29173.71</v>
      </c>
      <c r="E28" s="61">
        <v>19713.390000000003</v>
      </c>
      <c r="F28" s="61">
        <v>29655.359999999997</v>
      </c>
      <c r="G28" s="61">
        <v>38855.480000000003</v>
      </c>
      <c r="H28" s="61">
        <v>46128.390000000007</v>
      </c>
      <c r="I28" s="61">
        <v>47757.77</v>
      </c>
      <c r="J28" s="61">
        <v>40758.630000000005</v>
      </c>
      <c r="K28" s="61">
        <v>47790.520000000011</v>
      </c>
      <c r="L28" s="82">
        <v>54114.48</v>
      </c>
      <c r="M28" s="42">
        <f t="shared" si="0"/>
        <v>0.13232666227527951</v>
      </c>
      <c r="O28" s="361">
        <f t="shared" si="6"/>
        <v>2.7490422674629304E-2</v>
      </c>
      <c r="P28" s="362">
        <f t="shared" si="7"/>
        <v>3.4438415385903032E-2</v>
      </c>
      <c r="Q28" s="362">
        <f t="shared" si="8"/>
        <v>4.3350928049000689E-2</v>
      </c>
      <c r="R28" s="363">
        <f t="shared" si="9"/>
        <v>4.9683999747404707E-2</v>
      </c>
      <c r="T28" s="81">
        <v>1996.7910000000002</v>
      </c>
      <c r="U28" s="61">
        <v>1843.8359999999998</v>
      </c>
      <c r="V28" s="61">
        <v>1829.1339999999998</v>
      </c>
      <c r="W28" s="61">
        <v>1268.248</v>
      </c>
      <c r="X28" s="61">
        <v>1309.443</v>
      </c>
      <c r="Y28" s="61">
        <v>1782.643</v>
      </c>
      <c r="Z28" s="61">
        <v>1971.768</v>
      </c>
      <c r="AA28" s="61">
        <v>1974.9939999999999</v>
      </c>
      <c r="AB28" s="61">
        <v>1705.202</v>
      </c>
      <c r="AC28" s="61">
        <v>1717.348</v>
      </c>
      <c r="AD28" s="82">
        <v>1717.0509999999999</v>
      </c>
      <c r="AE28" s="42">
        <f t="shared" si="1"/>
        <v>-1.7294106960268128E-4</v>
      </c>
      <c r="AG28" s="361">
        <f t="shared" si="10"/>
        <v>1.5866974336483656E-2</v>
      </c>
      <c r="AH28" s="362">
        <f t="shared" si="11"/>
        <v>1.445552267195839E-2</v>
      </c>
      <c r="AI28" s="362">
        <f t="shared" si="12"/>
        <v>1.2269851248876688E-2</v>
      </c>
      <c r="AJ28" s="363">
        <f t="shared" si="13"/>
        <v>1.1555708831464419E-2</v>
      </c>
      <c r="AL28" s="52">
        <f t="shared" si="2"/>
        <v>0.61405694874932393</v>
      </c>
      <c r="AM28" s="74">
        <f t="shared" si="2"/>
        <v>0.57625151302916167</v>
      </c>
      <c r="AN28" s="74">
        <f t="shared" si="2"/>
        <v>0.62698025036925364</v>
      </c>
      <c r="AO28" s="74">
        <f t="shared" si="2"/>
        <v>0.6433434330675748</v>
      </c>
      <c r="AP28" s="74">
        <f t="shared" si="2"/>
        <v>0.4415535673820854</v>
      </c>
      <c r="AQ28" s="74">
        <f t="shared" si="2"/>
        <v>0.45878805254754285</v>
      </c>
      <c r="AR28" s="74">
        <f t="shared" si="3"/>
        <v>0.42745216123953161</v>
      </c>
      <c r="AS28" s="74">
        <f t="shared" si="4"/>
        <v>0.41354401597897056</v>
      </c>
      <c r="AT28" s="74">
        <f t="shared" si="15"/>
        <v>0.41836587736143238</v>
      </c>
      <c r="AU28" s="74">
        <f t="shared" si="15"/>
        <v>0.35934909266523979</v>
      </c>
      <c r="AV28" s="17">
        <f t="shared" si="15"/>
        <v>0.31729973197561906</v>
      </c>
      <c r="AW28" s="42">
        <f t="shared" si="14"/>
        <v>-0.11701535233537605</v>
      </c>
      <c r="AX28" s="8"/>
    </row>
    <row r="29" spans="1:50" ht="20.100000000000001" customHeight="1">
      <c r="A29" s="47" t="s">
        <v>145</v>
      </c>
      <c r="B29" s="81">
        <v>5128.1900000000005</v>
      </c>
      <c r="C29" s="61">
        <v>2340.5500000000002</v>
      </c>
      <c r="D29" s="61">
        <v>1202.57</v>
      </c>
      <c r="E29" s="61">
        <v>1151.6600000000001</v>
      </c>
      <c r="F29" s="61">
        <v>972.25000000000011</v>
      </c>
      <c r="G29" s="61">
        <v>496.80999999999995</v>
      </c>
      <c r="H29" s="61">
        <v>769.93000000000006</v>
      </c>
      <c r="I29" s="61">
        <v>560.33000000000004</v>
      </c>
      <c r="J29" s="61">
        <v>3596.4700000000003</v>
      </c>
      <c r="K29" s="61">
        <v>4092.6099999999992</v>
      </c>
      <c r="L29" s="82">
        <v>7337.71</v>
      </c>
      <c r="M29" s="42">
        <f t="shared" si="0"/>
        <v>0.79291698940285082</v>
      </c>
      <c r="O29" s="361">
        <f t="shared" si="6"/>
        <v>4.3353240452231627E-3</v>
      </c>
      <c r="P29" s="362">
        <f t="shared" si="7"/>
        <v>4.403329761431459E-4</v>
      </c>
      <c r="Q29" s="362">
        <f t="shared" si="8"/>
        <v>3.7124191501289512E-3</v>
      </c>
      <c r="R29" s="363">
        <f t="shared" si="9"/>
        <v>6.7369543565147256E-3</v>
      </c>
      <c r="T29" s="81">
        <v>829.59199999999998</v>
      </c>
      <c r="U29" s="61">
        <v>411.125</v>
      </c>
      <c r="V29" s="61">
        <v>284.13199999999995</v>
      </c>
      <c r="W29" s="61">
        <v>270.53499999999997</v>
      </c>
      <c r="X29" s="61">
        <v>263.77199999999999</v>
      </c>
      <c r="Y29" s="61">
        <v>137.167</v>
      </c>
      <c r="Z29" s="61">
        <v>173.17799999999997</v>
      </c>
      <c r="AA29" s="61">
        <v>159.07200000000003</v>
      </c>
      <c r="AB29" s="61">
        <v>768.50000000000011</v>
      </c>
      <c r="AC29" s="61">
        <v>892.31100000000004</v>
      </c>
      <c r="AD29" s="82">
        <v>1543.6629999999998</v>
      </c>
      <c r="AE29" s="42">
        <f t="shared" si="1"/>
        <v>0.72996074238690289</v>
      </c>
      <c r="AG29" s="361">
        <f t="shared" si="10"/>
        <v>6.5921345667884863E-3</v>
      </c>
      <c r="AH29" s="362">
        <f t="shared" si="11"/>
        <v>1.1122926342203776E-3</v>
      </c>
      <c r="AI29" s="362">
        <f t="shared" si="12"/>
        <v>6.3752502333460706E-3</v>
      </c>
      <c r="AJ29" s="363">
        <f t="shared" si="13"/>
        <v>1.0388812074833456E-2</v>
      </c>
      <c r="AL29" s="52">
        <f t="shared" si="2"/>
        <v>1.6177091722420578</v>
      </c>
      <c r="AM29" s="74">
        <f t="shared" si="2"/>
        <v>1.7565315844566445</v>
      </c>
      <c r="AN29" s="74">
        <f t="shared" si="2"/>
        <v>2.3627065368336146</v>
      </c>
      <c r="AO29" s="74">
        <f t="shared" si="2"/>
        <v>2.3490874042686203</v>
      </c>
      <c r="AP29" s="74">
        <f t="shared" si="2"/>
        <v>2.7130059141167391</v>
      </c>
      <c r="AQ29" s="74">
        <f t="shared" si="2"/>
        <v>2.760954892212315</v>
      </c>
      <c r="AR29" s="74">
        <f t="shared" si="3"/>
        <v>2.2492694141025802</v>
      </c>
      <c r="AS29" s="74">
        <f t="shared" si="4"/>
        <v>2.8388985062373964</v>
      </c>
      <c r="AT29" s="74">
        <f t="shared" si="15"/>
        <v>2.1368174904837245</v>
      </c>
      <c r="AU29" s="74">
        <f t="shared" si="15"/>
        <v>2.1802981471481528</v>
      </c>
      <c r="AV29" s="17">
        <f t="shared" si="15"/>
        <v>2.1037394500464037</v>
      </c>
      <c r="AW29" s="42">
        <f t="shared" si="14"/>
        <v>-3.511386605629533E-2</v>
      </c>
      <c r="AX29" s="8"/>
    </row>
    <row r="30" spans="1:50" ht="20.100000000000001" customHeight="1">
      <c r="A30" s="47" t="s">
        <v>155</v>
      </c>
      <c r="B30" s="81">
        <v>3075.9</v>
      </c>
      <c r="C30" s="61">
        <v>3045</v>
      </c>
      <c r="D30" s="61">
        <v>2765.71</v>
      </c>
      <c r="E30" s="61">
        <v>3938.2</v>
      </c>
      <c r="F30" s="61">
        <v>3222.2300000000005</v>
      </c>
      <c r="G30" s="61">
        <v>3763.29</v>
      </c>
      <c r="H30" s="61">
        <v>4575.29</v>
      </c>
      <c r="I30" s="61">
        <v>5260.1799999999994</v>
      </c>
      <c r="J30" s="61">
        <v>5347.67</v>
      </c>
      <c r="K30" s="61">
        <v>5501.29</v>
      </c>
      <c r="L30" s="82">
        <v>6564.1299999999992</v>
      </c>
      <c r="M30" s="42">
        <f t="shared" si="0"/>
        <v>0.19319832257525038</v>
      </c>
      <c r="O30" s="361">
        <f t="shared" si="6"/>
        <v>2.6003372009816184E-3</v>
      </c>
      <c r="P30" s="362">
        <f t="shared" si="7"/>
        <v>3.3354817451133022E-3</v>
      </c>
      <c r="Q30" s="362">
        <f t="shared" si="8"/>
        <v>4.990237121644355E-3</v>
      </c>
      <c r="R30" s="363">
        <f t="shared" si="9"/>
        <v>6.0267091776901784E-3</v>
      </c>
      <c r="T30" s="81">
        <v>753.77499999999998</v>
      </c>
      <c r="U30" s="61">
        <v>767.43499999999995</v>
      </c>
      <c r="V30" s="61">
        <v>760.44500000000005</v>
      </c>
      <c r="W30" s="61">
        <v>892.09799999999996</v>
      </c>
      <c r="X30" s="61">
        <v>891.17700000000002</v>
      </c>
      <c r="Y30" s="61">
        <v>863.76299999999992</v>
      </c>
      <c r="Z30" s="61">
        <v>1080.9939999999999</v>
      </c>
      <c r="AA30" s="61">
        <v>1284.8470000000002</v>
      </c>
      <c r="AB30" s="61">
        <v>1251.0319999999999</v>
      </c>
      <c r="AC30" s="61">
        <v>1267.374</v>
      </c>
      <c r="AD30" s="82">
        <v>1513.68</v>
      </c>
      <c r="AE30" s="42">
        <f t="shared" si="1"/>
        <v>0.19434357971680027</v>
      </c>
      <c r="AG30" s="361">
        <f t="shared" si="10"/>
        <v>5.9896747233350745E-3</v>
      </c>
      <c r="AH30" s="362">
        <f t="shared" si="11"/>
        <v>7.0042883682816994E-3</v>
      </c>
      <c r="AI30" s="362">
        <f t="shared" si="12"/>
        <v>9.0549442842649507E-3</v>
      </c>
      <c r="AJ30" s="363">
        <f t="shared" si="13"/>
        <v>1.0187027260116948E-2</v>
      </c>
      <c r="AL30" s="52">
        <f t="shared" si="2"/>
        <v>2.4505835690367044</v>
      </c>
      <c r="AM30" s="74">
        <f t="shared" si="2"/>
        <v>2.5203119868637107</v>
      </c>
      <c r="AN30" s="74">
        <f t="shared" si="2"/>
        <v>2.7495471325627059</v>
      </c>
      <c r="AO30" s="74">
        <f t="shared" si="2"/>
        <v>2.2652430044182621</v>
      </c>
      <c r="AP30" s="74">
        <f t="shared" si="2"/>
        <v>2.7657150482740214</v>
      </c>
      <c r="AQ30" s="74">
        <f t="shared" si="2"/>
        <v>2.2952336917962737</v>
      </c>
      <c r="AR30" s="74">
        <f t="shared" si="3"/>
        <v>2.3626786498779313</v>
      </c>
      <c r="AS30" s="74">
        <f t="shared" si="4"/>
        <v>2.4425913181678198</v>
      </c>
      <c r="AT30" s="74">
        <f t="shared" si="15"/>
        <v>2.3393964100253006</v>
      </c>
      <c r="AU30" s="74">
        <f t="shared" si="15"/>
        <v>2.3037760234417743</v>
      </c>
      <c r="AV30" s="17">
        <f t="shared" si="15"/>
        <v>2.305987236693972</v>
      </c>
      <c r="AW30" s="42">
        <f t="shared" si="14"/>
        <v>9.5982128023632831E-4</v>
      </c>
      <c r="AX30" s="8"/>
    </row>
    <row r="31" spans="1:50" ht="20.100000000000001" customHeight="1">
      <c r="A31" s="47" t="s">
        <v>168</v>
      </c>
      <c r="B31" s="81">
        <v>60422.350000000006</v>
      </c>
      <c r="C31" s="61">
        <v>62444.82</v>
      </c>
      <c r="D31" s="61">
        <v>67721.989999999991</v>
      </c>
      <c r="E31" s="61">
        <v>41273.769999999997</v>
      </c>
      <c r="F31" s="61">
        <v>44088.329999999994</v>
      </c>
      <c r="G31" s="61">
        <v>30519.999999999996</v>
      </c>
      <c r="H31" s="61">
        <v>20302.29</v>
      </c>
      <c r="I31" s="61">
        <v>7819.3099999999995</v>
      </c>
      <c r="J31" s="61">
        <v>4286.63</v>
      </c>
      <c r="K31" s="61">
        <v>4260.97</v>
      </c>
      <c r="L31" s="82">
        <v>7202.4400000000005</v>
      </c>
      <c r="M31" s="42">
        <f t="shared" si="0"/>
        <v>0.690328727965698</v>
      </c>
      <c r="O31" s="361">
        <f t="shared" si="6"/>
        <v>5.1080491718109078E-2</v>
      </c>
      <c r="P31" s="362">
        <f t="shared" si="7"/>
        <v>2.7050507099069691E-2</v>
      </c>
      <c r="Q31" s="362">
        <f t="shared" si="8"/>
        <v>3.8651390252491592E-3</v>
      </c>
      <c r="R31" s="363">
        <f t="shared" si="9"/>
        <v>6.6127592308139627E-3</v>
      </c>
      <c r="T31" s="81">
        <v>2498.049</v>
      </c>
      <c r="U31" s="61">
        <v>2859.1790000000001</v>
      </c>
      <c r="V31" s="61">
        <v>4643.5820000000003</v>
      </c>
      <c r="W31" s="61">
        <v>3368.87</v>
      </c>
      <c r="X31" s="61">
        <v>3356.0770000000002</v>
      </c>
      <c r="Y31" s="61">
        <v>2341.23</v>
      </c>
      <c r="Z31" s="61">
        <v>1695.423</v>
      </c>
      <c r="AA31" s="61">
        <v>693.1049999999999</v>
      </c>
      <c r="AB31" s="61">
        <v>668.20799999999997</v>
      </c>
      <c r="AC31" s="61">
        <v>657.99599999999998</v>
      </c>
      <c r="AD31" s="82">
        <v>1076.8529999999998</v>
      </c>
      <c r="AE31" s="42">
        <f t="shared" si="1"/>
        <v>0.63656465996753764</v>
      </c>
      <c r="AG31" s="361">
        <f t="shared" si="10"/>
        <v>1.9850089155188828E-2</v>
      </c>
      <c r="AH31" s="362">
        <f t="shared" si="11"/>
        <v>1.8985126772589431E-2</v>
      </c>
      <c r="AI31" s="362">
        <f t="shared" si="12"/>
        <v>4.7011514511653236E-3</v>
      </c>
      <c r="AJ31" s="363">
        <f t="shared" si="13"/>
        <v>7.2471928453429479E-3</v>
      </c>
      <c r="AL31" s="52">
        <f t="shared" si="2"/>
        <v>0.41343128825674597</v>
      </c>
      <c r="AM31" s="74">
        <f t="shared" si="2"/>
        <v>0.45787288681431065</v>
      </c>
      <c r="AN31" s="74">
        <f t="shared" si="2"/>
        <v>0.6856830403241253</v>
      </c>
      <c r="AO31" s="74">
        <f t="shared" si="2"/>
        <v>0.81622541386454406</v>
      </c>
      <c r="AP31" s="74">
        <f t="shared" si="2"/>
        <v>0.7612166303418616</v>
      </c>
      <c r="AQ31" s="74">
        <f t="shared" si="2"/>
        <v>0.76711336828309318</v>
      </c>
      <c r="AR31" s="74">
        <f t="shared" si="3"/>
        <v>0.83508953916036066</v>
      </c>
      <c r="AS31" s="74">
        <f t="shared" si="4"/>
        <v>0.88640174133011729</v>
      </c>
      <c r="AT31" s="74">
        <f t="shared" si="15"/>
        <v>1.5588189323547867</v>
      </c>
      <c r="AU31" s="74">
        <f t="shared" si="15"/>
        <v>1.5442399265894855</v>
      </c>
      <c r="AV31" s="17">
        <f t="shared" si="15"/>
        <v>1.4951224862685419</v>
      </c>
      <c r="AW31" s="42">
        <f t="shared" si="14"/>
        <v>-3.180687111841575E-2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32989.149999999441</v>
      </c>
      <c r="C32" s="61">
        <f t="shared" si="16"/>
        <v>34502.029999999795</v>
      </c>
      <c r="D32" s="61">
        <f t="shared" si="16"/>
        <v>40700.259999999078</v>
      </c>
      <c r="E32" s="61">
        <f t="shared" si="16"/>
        <v>42514.250000000233</v>
      </c>
      <c r="F32" s="61">
        <f t="shared" si="16"/>
        <v>51355.949999999953</v>
      </c>
      <c r="G32" s="61">
        <f t="shared" si="16"/>
        <v>54040.069999998901</v>
      </c>
      <c r="H32" s="61">
        <f t="shared" si="16"/>
        <v>48454.669999999925</v>
      </c>
      <c r="I32" s="61">
        <f t="shared" si="16"/>
        <v>60193.829999999842</v>
      </c>
      <c r="J32" s="61">
        <f t="shared" si="16"/>
        <v>65233.780000000494</v>
      </c>
      <c r="K32" s="61">
        <f t="shared" ref="K32:L32" si="17">K33-SUM(K7:K31)</f>
        <v>81173.300000000396</v>
      </c>
      <c r="L32" s="82">
        <f t="shared" si="17"/>
        <v>69894.42000000074</v>
      </c>
      <c r="M32" s="42">
        <f t="shared" si="0"/>
        <v>-0.13894815167055671</v>
      </c>
      <c r="O32" s="361">
        <f t="shared" si="6"/>
        <v>2.7888720040886019E-2</v>
      </c>
      <c r="P32" s="370">
        <f t="shared" si="7"/>
        <v>4.7896831493092838E-2</v>
      </c>
      <c r="Q32" s="370">
        <f t="shared" si="8"/>
        <v>7.3632550719263237E-2</v>
      </c>
      <c r="R32" s="363">
        <f t="shared" si="9"/>
        <v>6.4171998800044552E-2</v>
      </c>
      <c r="T32" s="81">
        <f t="shared" ref="T32:AD32" si="18">T33-SUM(T7:T31)</f>
        <v>5985.675000000032</v>
      </c>
      <c r="U32" s="61">
        <f t="shared" si="18"/>
        <v>5625.1410000000324</v>
      </c>
      <c r="V32" s="61">
        <f t="shared" si="18"/>
        <v>6593.6459999998915</v>
      </c>
      <c r="W32" s="61">
        <f t="shared" si="18"/>
        <v>6971.2240000000747</v>
      </c>
      <c r="X32" s="61">
        <f t="shared" si="18"/>
        <v>7698.795999999973</v>
      </c>
      <c r="Y32" s="61">
        <f t="shared" si="18"/>
        <v>8459.4879999999976</v>
      </c>
      <c r="Z32" s="61">
        <f t="shared" si="18"/>
        <v>7256.5720000000292</v>
      </c>
      <c r="AA32" s="61">
        <f t="shared" si="18"/>
        <v>9007.6289999999717</v>
      </c>
      <c r="AB32" s="61">
        <f t="shared" si="18"/>
        <v>10154.940000000017</v>
      </c>
      <c r="AC32" s="61">
        <f t="shared" si="18"/>
        <v>13152.776000000013</v>
      </c>
      <c r="AD32" s="82">
        <f t="shared" si="18"/>
        <v>12431.842000000062</v>
      </c>
      <c r="AE32" s="42">
        <f t="shared" si="1"/>
        <v>-5.4812307303032416E-2</v>
      </c>
      <c r="AG32" s="361">
        <f t="shared" si="10"/>
        <v>4.7563591588469858E-2</v>
      </c>
      <c r="AH32" s="370">
        <f t="shared" si="11"/>
        <v>6.8598323151163695E-2</v>
      </c>
      <c r="AI32" s="370">
        <f t="shared" si="12"/>
        <v>9.3971987640126223E-2</v>
      </c>
      <c r="AJ32" s="363">
        <f t="shared" si="13"/>
        <v>8.366597520444706E-2</v>
      </c>
      <c r="AL32" s="52">
        <f t="shared" si="2"/>
        <v>1.814437474139265</v>
      </c>
      <c r="AM32" s="76">
        <f t="shared" si="2"/>
        <v>1.6303797196860781</v>
      </c>
      <c r="AN32" s="76">
        <f t="shared" si="2"/>
        <v>1.6200500930460988</v>
      </c>
      <c r="AO32" s="76">
        <f t="shared" si="2"/>
        <v>1.6397382054252485</v>
      </c>
      <c r="AP32" s="76">
        <f t="shared" si="2"/>
        <v>1.4991049722573491</v>
      </c>
      <c r="AQ32" s="76">
        <f t="shared" si="2"/>
        <v>1.5654102594612052</v>
      </c>
      <c r="AR32" s="76">
        <f t="shared" si="3"/>
        <v>1.497600128119754</v>
      </c>
      <c r="AS32" s="76">
        <f t="shared" si="4"/>
        <v>1.4964372594333997</v>
      </c>
      <c r="AT32" s="76">
        <f t="shared" si="15"/>
        <v>1.5566996117655516</v>
      </c>
      <c r="AU32" s="76">
        <f t="shared" si="15"/>
        <v>1.6203327941576784</v>
      </c>
      <c r="AV32" s="17">
        <f t="shared" si="15"/>
        <v>1.7786601562756985</v>
      </c>
      <c r="AW32" s="42">
        <f t="shared" si="14"/>
        <v>9.7712866572157345E-2</v>
      </c>
      <c r="AX32" s="8"/>
    </row>
    <row r="33" spans="1:50" s="6" customFormat="1" ht="26.25" customHeight="1" thickBot="1">
      <c r="A33" s="56" t="s">
        <v>34</v>
      </c>
      <c r="B33" s="84">
        <v>1182885.0499999993</v>
      </c>
      <c r="C33" s="69">
        <v>1418351.7500000002</v>
      </c>
      <c r="D33" s="69">
        <v>1683471.2699999993</v>
      </c>
      <c r="E33" s="69">
        <v>1413870.68</v>
      </c>
      <c r="F33" s="69">
        <v>1191110.0999999999</v>
      </c>
      <c r="G33" s="69">
        <v>1128259.8099999991</v>
      </c>
      <c r="H33" s="69">
        <v>1070522.4300000002</v>
      </c>
      <c r="I33" s="69">
        <v>1154685.0299999998</v>
      </c>
      <c r="J33" s="69">
        <v>1138945.6100000001</v>
      </c>
      <c r="K33" s="69">
        <v>1102410.5400000003</v>
      </c>
      <c r="L33" s="85">
        <v>1089173.1800000004</v>
      </c>
      <c r="M33" s="86">
        <f t="shared" si="0"/>
        <v>-1.2007650071995743E-2</v>
      </c>
      <c r="N33"/>
      <c r="O33" s="355">
        <f>SUM(O7:O32)</f>
        <v>1.0000000000000002</v>
      </c>
      <c r="P33" s="359">
        <f t="shared" ref="P33:R33" si="19">SUM(P7:P32)</f>
        <v>0.99999999999999956</v>
      </c>
      <c r="Q33" s="359">
        <f t="shared" si="19"/>
        <v>1.0000000000000002</v>
      </c>
      <c r="R33" s="356">
        <f t="shared" si="19"/>
        <v>1.0000000000000004</v>
      </c>
      <c r="T33" s="99">
        <v>125845.732</v>
      </c>
      <c r="U33" s="69">
        <v>107623.08700000006</v>
      </c>
      <c r="V33" s="69">
        <v>137807.7099999999</v>
      </c>
      <c r="W33" s="69">
        <v>141200.1540000001</v>
      </c>
      <c r="X33" s="69">
        <v>130654.70199999993</v>
      </c>
      <c r="Y33" s="69">
        <v>123319.16599999998</v>
      </c>
      <c r="Z33" s="69">
        <v>109960.80100000004</v>
      </c>
      <c r="AA33" s="69">
        <v>119381.77799999996</v>
      </c>
      <c r="AB33" s="69">
        <v>135389.41700000004</v>
      </c>
      <c r="AC33" s="69">
        <v>139964.85900000003</v>
      </c>
      <c r="AD33" s="85">
        <v>148588.98100000009</v>
      </c>
      <c r="AE33" s="86">
        <f t="shared" si="1"/>
        <v>6.1616337569418478E-2</v>
      </c>
      <c r="AF33"/>
      <c r="AG33" s="355">
        <f>SUM(AG7:AG32)</f>
        <v>1.0000000000000002</v>
      </c>
      <c r="AH33" s="359">
        <f t="shared" ref="AH33:AJ33" si="20">SUM(AH7:AH32)</f>
        <v>1</v>
      </c>
      <c r="AI33" s="359">
        <f t="shared" si="20"/>
        <v>0.99999999999999978</v>
      </c>
      <c r="AJ33" s="356">
        <f t="shared" si="20"/>
        <v>1</v>
      </c>
      <c r="AL33" s="72">
        <f t="shared" si="2"/>
        <v>1.0638880929300787</v>
      </c>
      <c r="AM33" s="77">
        <f t="shared" si="2"/>
        <v>0.75878982064921507</v>
      </c>
      <c r="AN33" s="77">
        <f t="shared" si="2"/>
        <v>0.81859258578258931</v>
      </c>
      <c r="AO33" s="77">
        <f t="shared" si="2"/>
        <v>0.99867799790572154</v>
      </c>
      <c r="AP33" s="77">
        <f t="shared" si="2"/>
        <v>1.0969154068964737</v>
      </c>
      <c r="AQ33" s="77">
        <f t="shared" si="2"/>
        <v>1.0930032684581761</v>
      </c>
      <c r="AR33" s="77">
        <f t="shared" si="3"/>
        <v>1.0271695194653701</v>
      </c>
      <c r="AS33" s="77">
        <f t="shared" si="4"/>
        <v>1.0338904107902047</v>
      </c>
      <c r="AT33" s="77">
        <f t="shared" si="15"/>
        <v>1.1887259216882187</v>
      </c>
      <c r="AU33" s="77">
        <f t="shared" si="15"/>
        <v>1.2696255516570079</v>
      </c>
      <c r="AV33" s="87">
        <f t="shared" si="15"/>
        <v>1.3642365027754357</v>
      </c>
      <c r="AW33" s="86">
        <f t="shared" si="14"/>
        <v>7.4518783112823825E-2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131</v>
      </c>
      <c r="B39" s="89">
        <v>207711.51000000004</v>
      </c>
      <c r="C39" s="60">
        <v>269327.82999999996</v>
      </c>
      <c r="D39" s="60">
        <v>290421.56</v>
      </c>
      <c r="E39" s="60">
        <v>210375.03000000006</v>
      </c>
      <c r="F39" s="60">
        <v>63596.920000000006</v>
      </c>
      <c r="G39" s="60">
        <v>66194.59</v>
      </c>
      <c r="H39" s="60">
        <v>78084.880000000019</v>
      </c>
      <c r="I39" s="60">
        <v>88298.82</v>
      </c>
      <c r="J39" s="60">
        <v>133262.12</v>
      </c>
      <c r="K39" s="60">
        <v>118083.52</v>
      </c>
      <c r="L39" s="80">
        <v>100760.97</v>
      </c>
      <c r="M39" s="42">
        <f>(L39-K39)/K39</f>
        <v>-0.14669743923622874</v>
      </c>
      <c r="O39" s="361">
        <f>B39/$B$66</f>
        <v>0.38777514827983739</v>
      </c>
      <c r="P39" s="362">
        <f>G39/$G$66</f>
        <v>0.16579099990863222</v>
      </c>
      <c r="Q39" s="362">
        <f>K39/$K$66</f>
        <v>0.23502858035902729</v>
      </c>
      <c r="R39" s="363">
        <f>L39/$L$66</f>
        <v>0.24570784160638909</v>
      </c>
      <c r="T39" s="97">
        <v>13333.21</v>
      </c>
      <c r="U39" s="60">
        <v>10161.732</v>
      </c>
      <c r="V39" s="60">
        <v>14355.917999999998</v>
      </c>
      <c r="W39" s="60">
        <v>15452.146000000002</v>
      </c>
      <c r="X39" s="60">
        <v>7734.0770000000002</v>
      </c>
      <c r="Y39" s="60">
        <v>7903.6650000000018</v>
      </c>
      <c r="Z39" s="60">
        <v>9108.625</v>
      </c>
      <c r="AA39" s="60">
        <v>9509.3680000000022</v>
      </c>
      <c r="AB39" s="60">
        <v>14330.794000000004</v>
      </c>
      <c r="AC39" s="60">
        <v>14298.871000000001</v>
      </c>
      <c r="AD39" s="80">
        <v>12909.120000000003</v>
      </c>
      <c r="AE39" s="42">
        <f t="shared" ref="AE39:AE66" si="21">(AD39-AC39)/AC39</f>
        <v>-9.7193058109272978E-2</v>
      </c>
      <c r="AG39" s="361">
        <f>T39/$T$66</f>
        <v>0.1791676087050732</v>
      </c>
      <c r="AH39" s="362">
        <f>Y39/$Y$66</f>
        <v>0.13847103314263504</v>
      </c>
      <c r="AI39" s="362">
        <f>AC39/$AC$66</f>
        <v>0.19423048086611461</v>
      </c>
      <c r="AJ39" s="363">
        <f>AD39/$AD$66</f>
        <v>0.19942834163226528</v>
      </c>
      <c r="AL39" s="100">
        <f t="shared" ref="AL39:AV62" si="22">(T39/B39)*10</f>
        <v>0.64191002222264903</v>
      </c>
      <c r="AM39" s="73">
        <f t="shared" si="22"/>
        <v>0.37729973913204595</v>
      </c>
      <c r="AN39" s="73">
        <f t="shared" si="22"/>
        <v>0.49431309438596771</v>
      </c>
      <c r="AO39" s="73">
        <f t="shared" si="22"/>
        <v>0.73450475562617856</v>
      </c>
      <c r="AP39" s="73">
        <f t="shared" si="22"/>
        <v>1.2161087360834455</v>
      </c>
      <c r="AQ39" s="73">
        <f t="shared" si="22"/>
        <v>1.1940046762129657</v>
      </c>
      <c r="AR39" s="73">
        <f t="shared" si="22"/>
        <v>1.1665030413058197</v>
      </c>
      <c r="AS39" s="73">
        <f t="shared" si="22"/>
        <v>1.0769530102440781</v>
      </c>
      <c r="AT39" s="73">
        <f t="shared" si="22"/>
        <v>1.0753839125476921</v>
      </c>
      <c r="AU39" s="73">
        <f t="shared" si="22"/>
        <v>1.2109116496527204</v>
      </c>
      <c r="AV39" s="101">
        <f t="shared" si="22"/>
        <v>1.2811627359284059</v>
      </c>
      <c r="AW39" s="42">
        <f>(AV39-AU39)/AU39</f>
        <v>5.8015038748560219E-2</v>
      </c>
    </row>
    <row r="40" spans="1:50" ht="20.100000000000001" customHeight="1">
      <c r="A40" s="88" t="s">
        <v>140</v>
      </c>
      <c r="B40" s="90">
        <v>7092.91</v>
      </c>
      <c r="C40" s="61">
        <v>5854.0900000000011</v>
      </c>
      <c r="D40" s="61">
        <v>8643.5099999999984</v>
      </c>
      <c r="E40" s="61">
        <v>26597.37</v>
      </c>
      <c r="F40" s="61">
        <v>30787.820000000003</v>
      </c>
      <c r="G40" s="61">
        <v>43746.85</v>
      </c>
      <c r="H40" s="61">
        <v>44323.340000000004</v>
      </c>
      <c r="I40" s="61">
        <v>25529.379999999997</v>
      </c>
      <c r="J40" s="61">
        <v>34336.370000000003</v>
      </c>
      <c r="K40" s="61">
        <v>41195.560000000005</v>
      </c>
      <c r="L40" s="82">
        <v>51696.93</v>
      </c>
      <c r="M40" s="42">
        <f t="shared" ref="M40:M66" si="23">(L40-K40)/K40</f>
        <v>0.25491509279155311</v>
      </c>
      <c r="O40" s="361">
        <f t="shared" ref="O40:O65" si="24">B40/$B$66</f>
        <v>1.3241703490507295E-2</v>
      </c>
      <c r="P40" s="362">
        <f t="shared" ref="P40:P65" si="25">G40/$G$66</f>
        <v>0.10956838020075278</v>
      </c>
      <c r="Q40" s="362">
        <f t="shared" ref="Q40:Q65" si="26">K40/$K$66</f>
        <v>8.1993947876004475E-2</v>
      </c>
      <c r="R40" s="363">
        <f t="shared" ref="R40:R65" si="27">L40/$L$66</f>
        <v>0.12606410089121398</v>
      </c>
      <c r="T40" s="97">
        <v>1422.568</v>
      </c>
      <c r="U40" s="61">
        <v>1164.4179999999999</v>
      </c>
      <c r="V40" s="61">
        <v>1890.5040000000001</v>
      </c>
      <c r="W40" s="61">
        <v>6200.8909999999996</v>
      </c>
      <c r="X40" s="61">
        <v>6927.5360000000001</v>
      </c>
      <c r="Y40" s="61">
        <v>8886.6449999999986</v>
      </c>
      <c r="Z40" s="61">
        <v>9000.6039999999994</v>
      </c>
      <c r="AA40" s="61">
        <v>5021.1719999999996</v>
      </c>
      <c r="AB40" s="61">
        <v>6522.1010000000006</v>
      </c>
      <c r="AC40" s="61">
        <v>7367.7020000000002</v>
      </c>
      <c r="AD40" s="82">
        <v>9801.741</v>
      </c>
      <c r="AE40" s="42">
        <f t="shared" si="21"/>
        <v>0.33036610329788035</v>
      </c>
      <c r="AG40" s="361">
        <f t="shared" ref="AG40:AG65" si="28">T40/$T$66</f>
        <v>1.911603483184909E-2</v>
      </c>
      <c r="AH40" s="362">
        <f t="shared" ref="AH40:AH65" si="29">Y40/$Y$66</f>
        <v>0.15569269627721208</v>
      </c>
      <c r="AI40" s="362">
        <f t="shared" ref="AI40:AI65" si="30">AC40/$AC$66</f>
        <v>0.10008009040281812</v>
      </c>
      <c r="AJ40" s="363">
        <f t="shared" ref="AJ40:AJ65" si="31">AD40/$AD$66</f>
        <v>0.15142356355343983</v>
      </c>
      <c r="AL40" s="102">
        <f t="shared" si="22"/>
        <v>2.0056196962882651</v>
      </c>
      <c r="AM40" s="74">
        <f t="shared" si="22"/>
        <v>1.9890674724850486</v>
      </c>
      <c r="AN40" s="74">
        <f t="shared" si="22"/>
        <v>2.187194785451744</v>
      </c>
      <c r="AO40" s="74">
        <f t="shared" si="22"/>
        <v>2.3313925399390993</v>
      </c>
      <c r="AP40" s="74">
        <f t="shared" si="22"/>
        <v>2.2500898082423499</v>
      </c>
      <c r="AQ40" s="74">
        <f t="shared" si="22"/>
        <v>2.0313794021740992</v>
      </c>
      <c r="AR40" s="74">
        <f t="shared" si="22"/>
        <v>2.0306691688848355</v>
      </c>
      <c r="AS40" s="74">
        <f t="shared" si="22"/>
        <v>1.9668209725422239</v>
      </c>
      <c r="AT40" s="74">
        <f t="shared" si="22"/>
        <v>1.8994730660229955</v>
      </c>
      <c r="AU40" s="74">
        <f t="shared" si="22"/>
        <v>1.7884699224867919</v>
      </c>
      <c r="AV40" s="103">
        <f t="shared" si="22"/>
        <v>1.8960005942325784</v>
      </c>
      <c r="AW40" s="42">
        <f t="shared" ref="AW40:AW66" si="32">(AV40-AU40)/AU40</f>
        <v>6.0124394821395484E-2</v>
      </c>
    </row>
    <row r="41" spans="1:50" ht="20.100000000000001" customHeight="1">
      <c r="A41" s="88" t="s">
        <v>138</v>
      </c>
      <c r="B41" s="90">
        <v>19823.13</v>
      </c>
      <c r="C41" s="61">
        <v>14179.139999999998</v>
      </c>
      <c r="D41" s="61">
        <v>26964.19</v>
      </c>
      <c r="E41" s="61">
        <v>24901.959999999995</v>
      </c>
      <c r="F41" s="61">
        <v>28201.84</v>
      </c>
      <c r="G41" s="61">
        <v>29171.43</v>
      </c>
      <c r="H41" s="61">
        <v>27589.8</v>
      </c>
      <c r="I41" s="61">
        <v>27634.76</v>
      </c>
      <c r="J41" s="61">
        <v>29578.440000000002</v>
      </c>
      <c r="K41" s="61">
        <v>27940.099999999995</v>
      </c>
      <c r="L41" s="82">
        <v>30635.74</v>
      </c>
      <c r="M41" s="42">
        <f t="shared" si="23"/>
        <v>9.6479253832305795E-2</v>
      </c>
      <c r="O41" s="361">
        <f t="shared" si="24"/>
        <v>3.7007661131154897E-2</v>
      </c>
      <c r="P41" s="362">
        <f t="shared" si="25"/>
        <v>7.3062776708257754E-2</v>
      </c>
      <c r="Q41" s="362">
        <f t="shared" si="26"/>
        <v>5.5610825609613071E-2</v>
      </c>
      <c r="R41" s="363">
        <f t="shared" si="27"/>
        <v>7.4705925830353945E-2</v>
      </c>
      <c r="T41" s="97">
        <v>5262.2959999999994</v>
      </c>
      <c r="U41" s="61">
        <v>2507.6200000000003</v>
      </c>
      <c r="V41" s="61">
        <v>4617.3590000000004</v>
      </c>
      <c r="W41" s="61">
        <v>4387.2880000000005</v>
      </c>
      <c r="X41" s="61">
        <v>5133.1900000000005</v>
      </c>
      <c r="Y41" s="61">
        <v>4976.0409999999993</v>
      </c>
      <c r="Z41" s="61">
        <v>4838.4189999999999</v>
      </c>
      <c r="AA41" s="61">
        <v>4740.1349999999993</v>
      </c>
      <c r="AB41" s="61">
        <v>5119.7519999999995</v>
      </c>
      <c r="AC41" s="61">
        <v>5387.0660000000007</v>
      </c>
      <c r="AD41" s="82">
        <v>5919.0940000000001</v>
      </c>
      <c r="AE41" s="42">
        <f t="shared" si="21"/>
        <v>9.8760252798090697E-2</v>
      </c>
      <c r="AG41" s="361">
        <f t="shared" si="28"/>
        <v>7.0713128392808022E-2</v>
      </c>
      <c r="AH41" s="362">
        <f t="shared" si="29"/>
        <v>8.7179496882789254E-2</v>
      </c>
      <c r="AI41" s="362">
        <f t="shared" si="30"/>
        <v>7.3175876587563915E-2</v>
      </c>
      <c r="AJ41" s="363">
        <f t="shared" si="31"/>
        <v>9.1441949597299538E-2</v>
      </c>
      <c r="AL41" s="102">
        <f t="shared" si="22"/>
        <v>2.6546241688371102</v>
      </c>
      <c r="AM41" s="74">
        <f t="shared" si="22"/>
        <v>1.7685275693730373</v>
      </c>
      <c r="AN41" s="74">
        <f t="shared" si="22"/>
        <v>1.7124041182026981</v>
      </c>
      <c r="AO41" s="74">
        <f t="shared" si="22"/>
        <v>1.7618243704511618</v>
      </c>
      <c r="AP41" s="74">
        <f t="shared" si="22"/>
        <v>1.8201613795411933</v>
      </c>
      <c r="AQ41" s="74">
        <f t="shared" si="22"/>
        <v>1.7057926196967372</v>
      </c>
      <c r="AR41" s="74">
        <f t="shared" si="22"/>
        <v>1.7536984682745071</v>
      </c>
      <c r="AS41" s="74">
        <f t="shared" si="22"/>
        <v>1.7152799590081473</v>
      </c>
      <c r="AT41" s="74">
        <f t="shared" si="22"/>
        <v>1.7309067009619166</v>
      </c>
      <c r="AU41" s="74">
        <f t="shared" si="22"/>
        <v>1.9280768501186474</v>
      </c>
      <c r="AV41" s="103">
        <f t="shared" si="22"/>
        <v>1.9320878163870043</v>
      </c>
      <c r="AW41" s="42">
        <f t="shared" si="32"/>
        <v>2.0802937746543303E-3</v>
      </c>
    </row>
    <row r="42" spans="1:50" ht="20.100000000000001" customHeight="1">
      <c r="A42" s="88" t="s">
        <v>136</v>
      </c>
      <c r="B42" s="90">
        <v>108889.85999999999</v>
      </c>
      <c r="C42" s="61">
        <v>109808.09999999999</v>
      </c>
      <c r="D42" s="61">
        <v>125202.00999999998</v>
      </c>
      <c r="E42" s="61">
        <v>89576.379999999976</v>
      </c>
      <c r="F42" s="61">
        <v>104697.39000000003</v>
      </c>
      <c r="G42" s="61">
        <v>87203.870000000024</v>
      </c>
      <c r="H42" s="61">
        <v>91707.459999999992</v>
      </c>
      <c r="I42" s="61">
        <v>115702.87</v>
      </c>
      <c r="J42" s="61">
        <v>127769.23</v>
      </c>
      <c r="K42" s="61">
        <v>99113.590000000011</v>
      </c>
      <c r="L42" s="82">
        <v>52468.75</v>
      </c>
      <c r="M42" s="42">
        <f t="shared" si="23"/>
        <v>-0.47062002294539029</v>
      </c>
      <c r="O42" s="361">
        <f t="shared" si="24"/>
        <v>0.20328570914375771</v>
      </c>
      <c r="P42" s="362">
        <f t="shared" si="25"/>
        <v>0.21841085205305119</v>
      </c>
      <c r="Q42" s="362">
        <f t="shared" si="26"/>
        <v>0.19727161209275168</v>
      </c>
      <c r="R42" s="363">
        <f t="shared" si="27"/>
        <v>0.12794620093757758</v>
      </c>
      <c r="T42" s="97">
        <v>7838.4979999999996</v>
      </c>
      <c r="U42" s="61">
        <v>6247.3090000000002</v>
      </c>
      <c r="V42" s="61">
        <v>9426.0820000000022</v>
      </c>
      <c r="W42" s="61">
        <v>8273.2880000000005</v>
      </c>
      <c r="X42" s="61">
        <v>8586.44</v>
      </c>
      <c r="Y42" s="61">
        <v>6289.7569999999996</v>
      </c>
      <c r="Z42" s="61">
        <v>6195.8130000000001</v>
      </c>
      <c r="AA42" s="61">
        <v>7407.3810000000003</v>
      </c>
      <c r="AB42" s="61">
        <v>10477.528</v>
      </c>
      <c r="AC42" s="61">
        <v>8024.9269999999988</v>
      </c>
      <c r="AD42" s="82">
        <v>5799.5370000000003</v>
      </c>
      <c r="AE42" s="42">
        <f t="shared" si="21"/>
        <v>-0.27730968767690956</v>
      </c>
      <c r="AG42" s="361">
        <f t="shared" si="28"/>
        <v>0.1053313450024037</v>
      </c>
      <c r="AH42" s="362">
        <f t="shared" si="29"/>
        <v>0.11019560545723034</v>
      </c>
      <c r="AI42" s="362">
        <f t="shared" si="30"/>
        <v>0.10900758739102312</v>
      </c>
      <c r="AJ42" s="363">
        <f t="shared" si="31"/>
        <v>8.95949566000597E-2</v>
      </c>
      <c r="AL42" s="102">
        <f t="shared" si="22"/>
        <v>0.71985564128744406</v>
      </c>
      <c r="AM42" s="74">
        <f t="shared" si="22"/>
        <v>0.56892970554995492</v>
      </c>
      <c r="AN42" s="74">
        <f t="shared" si="22"/>
        <v>0.75286986207330087</v>
      </c>
      <c r="AO42" s="74">
        <f t="shared" si="22"/>
        <v>0.92360151191642292</v>
      </c>
      <c r="AP42" s="74">
        <f t="shared" si="22"/>
        <v>0.82011977566967031</v>
      </c>
      <c r="AQ42" s="74">
        <f t="shared" si="22"/>
        <v>0.72127039774725565</v>
      </c>
      <c r="AR42" s="74">
        <f t="shared" si="22"/>
        <v>0.67560621567754686</v>
      </c>
      <c r="AS42" s="74">
        <f t="shared" si="22"/>
        <v>0.64020719624327382</v>
      </c>
      <c r="AT42" s="74">
        <f t="shared" si="22"/>
        <v>0.82003530897071231</v>
      </c>
      <c r="AU42" s="74">
        <f t="shared" si="22"/>
        <v>0.80966969312684545</v>
      </c>
      <c r="AV42" s="103">
        <f t="shared" si="22"/>
        <v>1.1053316497915426</v>
      </c>
      <c r="AW42" s="42">
        <f t="shared" si="32"/>
        <v>0.3651636700428873</v>
      </c>
    </row>
    <row r="43" spans="1:50" ht="20.100000000000001" customHeight="1">
      <c r="A43" s="88" t="s">
        <v>144</v>
      </c>
      <c r="B43" s="90">
        <v>16890.02</v>
      </c>
      <c r="C43" s="61">
        <v>70451.320000000007</v>
      </c>
      <c r="D43" s="61">
        <v>195644.23000000004</v>
      </c>
      <c r="E43" s="61">
        <v>148221.33000000005</v>
      </c>
      <c r="F43" s="61">
        <v>17386.02</v>
      </c>
      <c r="G43" s="61">
        <v>15583.880000000001</v>
      </c>
      <c r="H43" s="61">
        <v>202913.42</v>
      </c>
      <c r="I43" s="61">
        <v>188875.05</v>
      </c>
      <c r="J43" s="61">
        <v>123561.96000000002</v>
      </c>
      <c r="K43" s="61">
        <v>23372.040000000005</v>
      </c>
      <c r="L43" s="82">
        <v>39737.46</v>
      </c>
      <c r="M43" s="42">
        <f t="shared" si="23"/>
        <v>0.70021358854426019</v>
      </c>
      <c r="O43" s="361">
        <f t="shared" si="24"/>
        <v>3.153185882645318E-2</v>
      </c>
      <c r="P43" s="362">
        <f t="shared" si="25"/>
        <v>3.903139286240969E-2</v>
      </c>
      <c r="Q43" s="362">
        <f t="shared" si="26"/>
        <v>4.6518746911460643E-2</v>
      </c>
      <c r="R43" s="363">
        <f t="shared" si="27"/>
        <v>9.6900670244840059E-2</v>
      </c>
      <c r="T43" s="97">
        <v>4695.8810000000003</v>
      </c>
      <c r="U43" s="61">
        <v>5663.7420000000002</v>
      </c>
      <c r="V43" s="61">
        <v>11939.242</v>
      </c>
      <c r="W43" s="61">
        <v>11291.868</v>
      </c>
      <c r="X43" s="61">
        <v>4000.6609999999996</v>
      </c>
      <c r="Y43" s="61">
        <v>3604.3330000000001</v>
      </c>
      <c r="Z43" s="61">
        <v>9760.8310000000001</v>
      </c>
      <c r="AA43" s="61">
        <v>11452.36</v>
      </c>
      <c r="AB43" s="61">
        <v>10062.464999999998</v>
      </c>
      <c r="AC43" s="61">
        <v>3808.6749999999997</v>
      </c>
      <c r="AD43" s="82">
        <v>4537.3450000000003</v>
      </c>
      <c r="AE43" s="42">
        <f t="shared" si="21"/>
        <v>0.19131850315398416</v>
      </c>
      <c r="AG43" s="361">
        <f t="shared" si="28"/>
        <v>6.310181640682086E-2</v>
      </c>
      <c r="AH43" s="362">
        <f t="shared" si="29"/>
        <v>6.3147377109238942E-2</v>
      </c>
      <c r="AI43" s="362">
        <f t="shared" si="30"/>
        <v>5.1735607427519904E-2</v>
      </c>
      <c r="AJ43" s="363">
        <f t="shared" si="31"/>
        <v>7.0095807364363369E-2</v>
      </c>
      <c r="AL43" s="102">
        <f t="shared" si="22"/>
        <v>2.7802696503615749</v>
      </c>
      <c r="AM43" s="74">
        <f t="shared" si="22"/>
        <v>0.80392276539318219</v>
      </c>
      <c r="AN43" s="74">
        <f t="shared" si="22"/>
        <v>0.61025270206026505</v>
      </c>
      <c r="AO43" s="74">
        <f t="shared" si="22"/>
        <v>0.7618247657067978</v>
      </c>
      <c r="AP43" s="74">
        <f t="shared" si="22"/>
        <v>2.3010792579325225</v>
      </c>
      <c r="AQ43" s="74">
        <f t="shared" si="22"/>
        <v>2.3128598269493859</v>
      </c>
      <c r="AR43" s="74">
        <f t="shared" si="22"/>
        <v>0.48103427560385109</v>
      </c>
      <c r="AS43" s="74">
        <f t="shared" si="22"/>
        <v>0.60634583551400789</v>
      </c>
      <c r="AT43" s="74">
        <f t="shared" si="22"/>
        <v>0.81436592621224169</v>
      </c>
      <c r="AU43" s="74">
        <f t="shared" si="22"/>
        <v>1.6295860352797611</v>
      </c>
      <c r="AV43" s="103">
        <f t="shared" si="22"/>
        <v>1.1418306555074229</v>
      </c>
      <c r="AW43" s="42">
        <f t="shared" si="32"/>
        <v>-0.29931244451821915</v>
      </c>
    </row>
    <row r="44" spans="1:50" ht="20.100000000000001" customHeight="1">
      <c r="A44" s="88" t="s">
        <v>150</v>
      </c>
      <c r="B44" s="90">
        <v>8285.4700000000012</v>
      </c>
      <c r="C44" s="61">
        <v>7757.61</v>
      </c>
      <c r="D44" s="61">
        <v>7953.8700000000008</v>
      </c>
      <c r="E44" s="61">
        <v>6533.4699999999993</v>
      </c>
      <c r="F44" s="61">
        <v>6730.7</v>
      </c>
      <c r="G44" s="61">
        <v>6254.7499999999991</v>
      </c>
      <c r="H44" s="61">
        <v>7500.1</v>
      </c>
      <c r="I44" s="61">
        <v>7113.2000000000007</v>
      </c>
      <c r="J44" s="61">
        <v>13593.86</v>
      </c>
      <c r="K44" s="61">
        <v>12804.36</v>
      </c>
      <c r="L44" s="82">
        <v>15651.27</v>
      </c>
      <c r="M44" s="42">
        <f t="shared" si="23"/>
        <v>0.22233910949082966</v>
      </c>
      <c r="O44" s="361">
        <f t="shared" si="24"/>
        <v>1.5468085316110523E-2</v>
      </c>
      <c r="P44" s="362">
        <f t="shared" si="25"/>
        <v>1.5665649665305235E-2</v>
      </c>
      <c r="Q44" s="362">
        <f t="shared" si="26"/>
        <v>2.5485271384236469E-2</v>
      </c>
      <c r="R44" s="363">
        <f t="shared" si="27"/>
        <v>3.8165966148388901E-2</v>
      </c>
      <c r="T44" s="97">
        <v>2015.2579999999998</v>
      </c>
      <c r="U44" s="61">
        <v>1816.4749999999999</v>
      </c>
      <c r="V44" s="61">
        <v>1896.913</v>
      </c>
      <c r="W44" s="61">
        <v>1546.0119999999999</v>
      </c>
      <c r="X44" s="61">
        <v>1722.7349999999999</v>
      </c>
      <c r="Y44" s="61">
        <v>1642.627</v>
      </c>
      <c r="Z44" s="61">
        <v>1927.982</v>
      </c>
      <c r="AA44" s="61">
        <v>1841.962</v>
      </c>
      <c r="AB44" s="61">
        <v>3697.0260000000003</v>
      </c>
      <c r="AC44" s="61">
        <v>3566.643</v>
      </c>
      <c r="AD44" s="82">
        <v>4135.0039999999999</v>
      </c>
      <c r="AE44" s="42">
        <f t="shared" si="21"/>
        <v>0.15935460880160976</v>
      </c>
      <c r="AG44" s="361">
        <f t="shared" si="28"/>
        <v>2.7080422252688467E-2</v>
      </c>
      <c r="AH44" s="362">
        <f t="shared" si="29"/>
        <v>2.8778580286232664E-2</v>
      </c>
      <c r="AI44" s="362">
        <f t="shared" si="30"/>
        <v>4.8447935852261453E-2</v>
      </c>
      <c r="AJ44" s="363">
        <f t="shared" si="31"/>
        <v>6.3880186284021159E-2</v>
      </c>
      <c r="AL44" s="102">
        <f t="shared" si="22"/>
        <v>2.4322796413480461</v>
      </c>
      <c r="AM44" s="74">
        <f t="shared" si="22"/>
        <v>2.3415394689859377</v>
      </c>
      <c r="AN44" s="74">
        <f t="shared" si="22"/>
        <v>2.3848931400689222</v>
      </c>
      <c r="AO44" s="74">
        <f t="shared" si="22"/>
        <v>2.366295398922778</v>
      </c>
      <c r="AP44" s="74">
        <f t="shared" si="22"/>
        <v>2.559518326474215</v>
      </c>
      <c r="AQ44" s="74">
        <f t="shared" si="22"/>
        <v>2.6262072824653266</v>
      </c>
      <c r="AR44" s="74">
        <f t="shared" si="22"/>
        <v>2.5706083918881077</v>
      </c>
      <c r="AS44" s="74">
        <f t="shared" si="22"/>
        <v>2.5894983973457792</v>
      </c>
      <c r="AT44" s="74">
        <f t="shared" si="22"/>
        <v>2.7196293032295467</v>
      </c>
      <c r="AU44" s="74">
        <f t="shared" si="22"/>
        <v>2.785491035865908</v>
      </c>
      <c r="AV44" s="103">
        <f t="shared" si="22"/>
        <v>2.6419606843406318</v>
      </c>
      <c r="AW44" s="42">
        <f t="shared" si="32"/>
        <v>-5.152784542372716E-2</v>
      </c>
    </row>
    <row r="45" spans="1:50" ht="20.100000000000001" customHeight="1">
      <c r="A45" s="88" t="s">
        <v>148</v>
      </c>
      <c r="B45" s="90">
        <v>773.89</v>
      </c>
      <c r="C45" s="61">
        <v>414.09999999999997</v>
      </c>
      <c r="D45" s="61">
        <v>4778.75</v>
      </c>
      <c r="E45" s="61">
        <v>3143.5299999999997</v>
      </c>
      <c r="F45" s="61">
        <v>2707.9900000000002</v>
      </c>
      <c r="G45" s="61">
        <v>5696.9</v>
      </c>
      <c r="H45" s="61">
        <v>7513.3600000000006</v>
      </c>
      <c r="I45" s="61">
        <v>9251.58</v>
      </c>
      <c r="J45" s="61">
        <v>9417.0700000000015</v>
      </c>
      <c r="K45" s="61">
        <v>21358.98</v>
      </c>
      <c r="L45" s="82">
        <v>17205.939999999995</v>
      </c>
      <c r="M45" s="42">
        <f t="shared" si="23"/>
        <v>-0.19443999666650769</v>
      </c>
      <c r="O45" s="361">
        <f t="shared" si="24"/>
        <v>1.4447697650567526E-3</v>
      </c>
      <c r="P45" s="362">
        <f t="shared" si="25"/>
        <v>1.4268458304213184E-2</v>
      </c>
      <c r="Q45" s="362">
        <f t="shared" si="26"/>
        <v>4.2512035102924242E-2</v>
      </c>
      <c r="R45" s="363">
        <f t="shared" si="27"/>
        <v>4.1957063138723584E-2</v>
      </c>
      <c r="T45" s="97">
        <v>257.94</v>
      </c>
      <c r="U45" s="61">
        <v>81.292000000000002</v>
      </c>
      <c r="V45" s="61">
        <v>707.98199999999997</v>
      </c>
      <c r="W45" s="61">
        <v>528.25099999999998</v>
      </c>
      <c r="X45" s="61">
        <v>507.95499999999998</v>
      </c>
      <c r="Y45" s="61">
        <v>1267.5330000000001</v>
      </c>
      <c r="Z45" s="61">
        <v>1664.5609999999999</v>
      </c>
      <c r="AA45" s="61">
        <v>2038.0070000000001</v>
      </c>
      <c r="AB45" s="61">
        <v>2135.1379999999999</v>
      </c>
      <c r="AC45" s="61">
        <v>4336.6909999999998</v>
      </c>
      <c r="AD45" s="82">
        <v>4114.7240000000002</v>
      </c>
      <c r="AE45" s="42">
        <f t="shared" si="21"/>
        <v>-5.1183494512290512E-2</v>
      </c>
      <c r="AG45" s="361">
        <f t="shared" si="28"/>
        <v>3.4661190358050752E-3</v>
      </c>
      <c r="AH45" s="362">
        <f t="shared" si="29"/>
        <v>2.2206989295773995E-2</v>
      </c>
      <c r="AI45" s="362">
        <f t="shared" si="30"/>
        <v>5.8907978000343621E-2</v>
      </c>
      <c r="AJ45" s="363">
        <f t="shared" si="31"/>
        <v>6.3566887874191347E-2</v>
      </c>
      <c r="AL45" s="102">
        <f t="shared" si="22"/>
        <v>3.3330318262285337</v>
      </c>
      <c r="AM45" s="74">
        <f t="shared" si="22"/>
        <v>1.9631007003139338</v>
      </c>
      <c r="AN45" s="74">
        <f t="shared" si="22"/>
        <v>1.4815213183363849</v>
      </c>
      <c r="AO45" s="74">
        <f t="shared" si="22"/>
        <v>1.6804388696783554</v>
      </c>
      <c r="AP45" s="74">
        <f t="shared" si="22"/>
        <v>1.8757639429983122</v>
      </c>
      <c r="AQ45" s="74">
        <f t="shared" si="22"/>
        <v>2.2249521669680004</v>
      </c>
      <c r="AR45" s="74">
        <f t="shared" si="22"/>
        <v>2.2154681793498514</v>
      </c>
      <c r="AS45" s="74">
        <f t="shared" si="22"/>
        <v>2.202874536025198</v>
      </c>
      <c r="AT45" s="74">
        <f t="shared" si="22"/>
        <v>2.2673060729080272</v>
      </c>
      <c r="AU45" s="74">
        <f t="shared" si="22"/>
        <v>2.0303830051809593</v>
      </c>
      <c r="AV45" s="103">
        <f t="shared" si="22"/>
        <v>2.3914555089695777</v>
      </c>
      <c r="AW45" s="42">
        <f t="shared" si="32"/>
        <v>0.17783467595387875</v>
      </c>
    </row>
    <row r="46" spans="1:50" ht="20.100000000000001" customHeight="1">
      <c r="A46" s="88" t="s">
        <v>142</v>
      </c>
      <c r="B46" s="90">
        <v>12775.41</v>
      </c>
      <c r="C46" s="61">
        <v>23607.280000000002</v>
      </c>
      <c r="D46" s="61">
        <v>25359.630000000005</v>
      </c>
      <c r="E46" s="61">
        <v>29511.39</v>
      </c>
      <c r="F46" s="61">
        <v>30032.65</v>
      </c>
      <c r="G46" s="61">
        <v>33735.919999999998</v>
      </c>
      <c r="H46" s="61">
        <v>36849.509999999995</v>
      </c>
      <c r="I46" s="61">
        <v>33920.160000000003</v>
      </c>
      <c r="J46" s="61">
        <v>37308.379999999997</v>
      </c>
      <c r="K46" s="61">
        <v>28198.71</v>
      </c>
      <c r="L46" s="82">
        <v>26150.87</v>
      </c>
      <c r="M46" s="42">
        <f t="shared" si="23"/>
        <v>-7.2621761775627333E-2</v>
      </c>
      <c r="O46" s="361">
        <f t="shared" si="24"/>
        <v>2.3850322531889141E-2</v>
      </c>
      <c r="P46" s="362">
        <f t="shared" si="25"/>
        <v>8.4495000416765539E-2</v>
      </c>
      <c r="Q46" s="362">
        <f t="shared" si="26"/>
        <v>5.61255523146321E-2</v>
      </c>
      <c r="R46" s="363">
        <f t="shared" si="27"/>
        <v>6.3769471689576557E-2</v>
      </c>
      <c r="T46" s="97">
        <v>1498.5409999999999</v>
      </c>
      <c r="U46" s="61">
        <v>3307.3589999999999</v>
      </c>
      <c r="V46" s="61">
        <v>3373.4139999999998</v>
      </c>
      <c r="W46" s="61">
        <v>4262.3410000000003</v>
      </c>
      <c r="X46" s="61">
        <v>4469.1059999999998</v>
      </c>
      <c r="Y46" s="61">
        <v>4897.9009999999989</v>
      </c>
      <c r="Z46" s="61">
        <v>5323.5039999999999</v>
      </c>
      <c r="AA46" s="61">
        <v>4561.3130000000001</v>
      </c>
      <c r="AB46" s="61">
        <v>5130.0869999999995</v>
      </c>
      <c r="AC46" s="61">
        <v>3865.3810000000003</v>
      </c>
      <c r="AD46" s="82">
        <v>3891.922</v>
      </c>
      <c r="AE46" s="42">
        <f t="shared" si="21"/>
        <v>6.8663347804523564E-3</v>
      </c>
      <c r="AG46" s="361">
        <f t="shared" si="28"/>
        <v>2.0136936830403865E-2</v>
      </c>
      <c r="AH46" s="362">
        <f t="shared" si="29"/>
        <v>8.5810495725760771E-2</v>
      </c>
      <c r="AI46" s="362">
        <f t="shared" si="30"/>
        <v>5.2505880384594208E-2</v>
      </c>
      <c r="AJ46" s="363">
        <f t="shared" si="31"/>
        <v>6.0124900087854864E-2</v>
      </c>
      <c r="AL46" s="102">
        <f t="shared" si="22"/>
        <v>1.1729885772746236</v>
      </c>
      <c r="AM46" s="74">
        <f t="shared" si="22"/>
        <v>1.4009911349380357</v>
      </c>
      <c r="AN46" s="74">
        <f t="shared" si="22"/>
        <v>1.3302299757528004</v>
      </c>
      <c r="AO46" s="74">
        <f t="shared" si="22"/>
        <v>1.4443037078226408</v>
      </c>
      <c r="AP46" s="74">
        <f t="shared" si="22"/>
        <v>1.4880824702448834</v>
      </c>
      <c r="AQ46" s="74">
        <f t="shared" si="22"/>
        <v>1.4518356102338394</v>
      </c>
      <c r="AR46" s="74">
        <f t="shared" si="22"/>
        <v>1.4446607295456575</v>
      </c>
      <c r="AS46" s="74">
        <f t="shared" si="22"/>
        <v>1.3447203668850618</v>
      </c>
      <c r="AT46" s="74">
        <f t="shared" si="22"/>
        <v>1.3750495197057604</v>
      </c>
      <c r="AU46" s="74">
        <f t="shared" si="22"/>
        <v>1.3707651874855271</v>
      </c>
      <c r="AV46" s="103">
        <f t="shared" si="22"/>
        <v>1.4882571784418643</v>
      </c>
      <c r="AW46" s="42">
        <f t="shared" si="32"/>
        <v>8.5712704137066317E-2</v>
      </c>
    </row>
    <row r="47" spans="1:50" ht="20.100000000000001" customHeight="1">
      <c r="A47" s="88" t="s">
        <v>147</v>
      </c>
      <c r="B47" s="90">
        <v>18855.600000000002</v>
      </c>
      <c r="C47" s="61">
        <v>16513.790000000005</v>
      </c>
      <c r="D47" s="61">
        <v>19354.11</v>
      </c>
      <c r="E47" s="61">
        <v>22882.68</v>
      </c>
      <c r="F47" s="61">
        <v>24046.909999999996</v>
      </c>
      <c r="G47" s="61">
        <v>24904.880000000001</v>
      </c>
      <c r="H47" s="61">
        <v>23567.91</v>
      </c>
      <c r="I47" s="61">
        <v>22092.120000000006</v>
      </c>
      <c r="J47" s="61">
        <v>25938.319999999996</v>
      </c>
      <c r="K47" s="61">
        <v>22911.910000000003</v>
      </c>
      <c r="L47" s="82">
        <v>27230.98</v>
      </c>
      <c r="M47" s="42">
        <f t="shared" si="23"/>
        <v>0.18850763642140683</v>
      </c>
      <c r="O47" s="361">
        <f t="shared" si="24"/>
        <v>3.5201386220269165E-2</v>
      </c>
      <c r="P47" s="362">
        <f t="shared" si="25"/>
        <v>6.2376773657854774E-2</v>
      </c>
      <c r="Q47" s="362">
        <f t="shared" si="26"/>
        <v>4.5602923088791748E-2</v>
      </c>
      <c r="R47" s="363">
        <f t="shared" si="27"/>
        <v>6.6403343681851704E-2</v>
      </c>
      <c r="T47" s="97">
        <v>2622.9900000000002</v>
      </c>
      <c r="U47" s="61">
        <v>2042.1420000000001</v>
      </c>
      <c r="V47" s="61">
        <v>2192.9659999999999</v>
      </c>
      <c r="W47" s="61">
        <v>2662.3350000000005</v>
      </c>
      <c r="X47" s="61">
        <v>2835.7190000000001</v>
      </c>
      <c r="Y47" s="61">
        <v>2815.6870000000004</v>
      </c>
      <c r="Z47" s="61">
        <v>2576.0810000000001</v>
      </c>
      <c r="AA47" s="61">
        <v>2514.3630000000003</v>
      </c>
      <c r="AB47" s="61">
        <v>3384.4070000000006</v>
      </c>
      <c r="AC47" s="61">
        <v>2818.9969999999998</v>
      </c>
      <c r="AD47" s="82">
        <v>3505.4640000000004</v>
      </c>
      <c r="AE47" s="42">
        <f t="shared" si="21"/>
        <v>0.24351462594674653</v>
      </c>
      <c r="AG47" s="361">
        <f t="shared" si="28"/>
        <v>3.5246939480989205E-2</v>
      </c>
      <c r="AH47" s="362">
        <f t="shared" si="29"/>
        <v>4.9330416698618498E-2</v>
      </c>
      <c r="AI47" s="362">
        <f t="shared" si="30"/>
        <v>3.8292194038965346E-2</v>
      </c>
      <c r="AJ47" s="363">
        <f t="shared" si="31"/>
        <v>5.415464974929407E-2</v>
      </c>
      <c r="AL47" s="102">
        <f t="shared" si="22"/>
        <v>1.3910933621841788</v>
      </c>
      <c r="AM47" s="74">
        <f t="shared" si="22"/>
        <v>1.2366282967144426</v>
      </c>
      <c r="AN47" s="74">
        <f t="shared" si="22"/>
        <v>1.1330750936106075</v>
      </c>
      <c r="AO47" s="74">
        <f t="shared" si="22"/>
        <v>1.163471673772478</v>
      </c>
      <c r="AP47" s="74">
        <f t="shared" si="22"/>
        <v>1.1792446513918007</v>
      </c>
      <c r="AQ47" s="74">
        <f t="shared" si="22"/>
        <v>1.1305764171519801</v>
      </c>
      <c r="AR47" s="74">
        <f t="shared" si="22"/>
        <v>1.093046010443862</v>
      </c>
      <c r="AS47" s="74">
        <f t="shared" si="22"/>
        <v>1.1381266261454308</v>
      </c>
      <c r="AT47" s="74">
        <f t="shared" si="22"/>
        <v>1.3047903642178835</v>
      </c>
      <c r="AU47" s="74">
        <f t="shared" si="22"/>
        <v>1.2303631604698164</v>
      </c>
      <c r="AV47" s="103">
        <f t="shared" si="22"/>
        <v>1.2873073242314454</v>
      </c>
      <c r="AW47" s="42">
        <f t="shared" si="32"/>
        <v>4.6282403107619705E-2</v>
      </c>
    </row>
    <row r="48" spans="1:50" ht="20.100000000000001" customHeight="1">
      <c r="A48" s="88" t="s">
        <v>137</v>
      </c>
      <c r="B48" s="90">
        <v>28570.339999999997</v>
      </c>
      <c r="C48" s="61">
        <v>21593.08</v>
      </c>
      <c r="D48" s="61">
        <v>21660.319999999996</v>
      </c>
      <c r="E48" s="61">
        <v>12603.36</v>
      </c>
      <c r="F48" s="61">
        <v>11593.620000000003</v>
      </c>
      <c r="G48" s="61">
        <v>14275.529999999999</v>
      </c>
      <c r="H48" s="61">
        <v>11178.19</v>
      </c>
      <c r="I48" s="61">
        <v>13637.630000000001</v>
      </c>
      <c r="J48" s="61">
        <v>12608.880000000001</v>
      </c>
      <c r="K48" s="61">
        <v>12278.68</v>
      </c>
      <c r="L48" s="82">
        <v>17453.469999999998</v>
      </c>
      <c r="M48" s="42">
        <f t="shared" si="23"/>
        <v>0.42144513905403491</v>
      </c>
      <c r="O48" s="361">
        <f t="shared" si="24"/>
        <v>5.3337765586054263E-2</v>
      </c>
      <c r="P48" s="362">
        <f t="shared" si="25"/>
        <v>3.5754498863512507E-2</v>
      </c>
      <c r="Q48" s="362">
        <f t="shared" si="26"/>
        <v>2.443897953823515E-2</v>
      </c>
      <c r="R48" s="363">
        <f t="shared" si="27"/>
        <v>4.2560670488204541E-2</v>
      </c>
      <c r="T48" s="97">
        <v>4996.1740000000009</v>
      </c>
      <c r="U48" s="61">
        <v>1766.4860000000001</v>
      </c>
      <c r="V48" s="61">
        <v>2218.4670000000001</v>
      </c>
      <c r="W48" s="61">
        <v>1785.7649999999999</v>
      </c>
      <c r="X48" s="61">
        <v>1437.3849999999998</v>
      </c>
      <c r="Y48" s="61">
        <v>1600.1309999999999</v>
      </c>
      <c r="Z48" s="61">
        <v>1250.299</v>
      </c>
      <c r="AA48" s="61">
        <v>1493.0589999999997</v>
      </c>
      <c r="AB48" s="61">
        <v>1494.7860000000001</v>
      </c>
      <c r="AC48" s="61">
        <v>1846.6339999999998</v>
      </c>
      <c r="AD48" s="82">
        <v>2699.3680000000004</v>
      </c>
      <c r="AE48" s="42">
        <f t="shared" si="21"/>
        <v>0.46177748270637314</v>
      </c>
      <c r="AG48" s="361">
        <f t="shared" si="28"/>
        <v>6.7137062136909315E-2</v>
      </c>
      <c r="AH48" s="362">
        <f t="shared" si="29"/>
        <v>2.8034056698197314E-2</v>
      </c>
      <c r="AI48" s="362">
        <f t="shared" si="30"/>
        <v>2.5083981092193685E-2</v>
      </c>
      <c r="AJ48" s="363">
        <f t="shared" si="31"/>
        <v>4.1701563212302978E-2</v>
      </c>
      <c r="AL48" s="102">
        <f t="shared" si="22"/>
        <v>1.748727526518761</v>
      </c>
      <c r="AM48" s="74">
        <f t="shared" si="22"/>
        <v>0.81807968108301365</v>
      </c>
      <c r="AN48" s="74">
        <f t="shared" si="22"/>
        <v>1.024207860271686</v>
      </c>
      <c r="AO48" s="74">
        <f t="shared" si="22"/>
        <v>1.4168959705983164</v>
      </c>
      <c r="AP48" s="74">
        <f t="shared" si="22"/>
        <v>1.2398068937915849</v>
      </c>
      <c r="AQ48" s="74">
        <f t="shared" si="22"/>
        <v>1.1208907830392287</v>
      </c>
      <c r="AR48" s="74">
        <f t="shared" si="22"/>
        <v>1.1185165040136194</v>
      </c>
      <c r="AS48" s="74">
        <f t="shared" si="22"/>
        <v>1.0948082621393891</v>
      </c>
      <c r="AT48" s="74">
        <f t="shared" si="22"/>
        <v>1.1855025981689096</v>
      </c>
      <c r="AU48" s="74">
        <f t="shared" si="22"/>
        <v>1.5039352764303655</v>
      </c>
      <c r="AV48" s="103">
        <f t="shared" si="22"/>
        <v>1.5466082102871239</v>
      </c>
      <c r="AW48" s="42">
        <f t="shared" si="32"/>
        <v>2.8374182403676222E-2</v>
      </c>
    </row>
    <row r="49" spans="1:49" ht="20.100000000000001" customHeight="1">
      <c r="A49" s="88" t="s">
        <v>143</v>
      </c>
      <c r="B49" s="90">
        <v>5773.97</v>
      </c>
      <c r="C49" s="61">
        <v>3005.8900000000003</v>
      </c>
      <c r="D49" s="61">
        <v>4136.05</v>
      </c>
      <c r="E49" s="61">
        <v>6193.33</v>
      </c>
      <c r="F49" s="61">
        <v>6968.88</v>
      </c>
      <c r="G49" s="61">
        <v>8196.75</v>
      </c>
      <c r="H49" s="61">
        <v>10215.77</v>
      </c>
      <c r="I49" s="61">
        <v>6376.92</v>
      </c>
      <c r="J49" s="61">
        <v>7453.82</v>
      </c>
      <c r="K49" s="61">
        <v>10111.32</v>
      </c>
      <c r="L49" s="82">
        <v>8877.380000000001</v>
      </c>
      <c r="M49" s="42">
        <f t="shared" si="23"/>
        <v>-0.12203550080503819</v>
      </c>
      <c r="O49" s="361">
        <f t="shared" si="24"/>
        <v>1.0779383737152228E-2</v>
      </c>
      <c r="P49" s="362">
        <f t="shared" si="25"/>
        <v>2.052958373941256E-2</v>
      </c>
      <c r="Q49" s="362">
        <f t="shared" si="26"/>
        <v>2.0125155357460886E-2</v>
      </c>
      <c r="R49" s="363">
        <f t="shared" si="27"/>
        <v>2.1647686390074715E-2</v>
      </c>
      <c r="T49" s="97">
        <v>1928.7330000000002</v>
      </c>
      <c r="U49" s="61">
        <v>628.65499999999997</v>
      </c>
      <c r="V49" s="61">
        <v>807.87900000000002</v>
      </c>
      <c r="W49" s="61">
        <v>1055.9480000000001</v>
      </c>
      <c r="X49" s="61">
        <v>1281.1310000000001</v>
      </c>
      <c r="Y49" s="61">
        <v>1482.201</v>
      </c>
      <c r="Z49" s="61">
        <v>1924.731</v>
      </c>
      <c r="AA49" s="61">
        <v>1334.6490000000001</v>
      </c>
      <c r="AB49" s="61">
        <v>1974.7180000000001</v>
      </c>
      <c r="AC49" s="61">
        <v>2644.1929999999998</v>
      </c>
      <c r="AD49" s="82">
        <v>2502.1890000000003</v>
      </c>
      <c r="AE49" s="42">
        <f t="shared" si="21"/>
        <v>-5.3704097998897762E-2</v>
      </c>
      <c r="AG49" s="361">
        <f t="shared" si="28"/>
        <v>2.5917725697004849E-2</v>
      </c>
      <c r="AH49" s="362">
        <f t="shared" si="29"/>
        <v>2.5967940669935623E-2</v>
      </c>
      <c r="AI49" s="362">
        <f t="shared" si="30"/>
        <v>3.5917722307783187E-2</v>
      </c>
      <c r="AJ49" s="363">
        <f t="shared" si="31"/>
        <v>3.8655415916847638E-2</v>
      </c>
      <c r="AL49" s="102">
        <f t="shared" si="22"/>
        <v>3.3403931783504248</v>
      </c>
      <c r="AM49" s="74">
        <f t="shared" si="22"/>
        <v>2.0914105306581412</v>
      </c>
      <c r="AN49" s="74">
        <f t="shared" si="22"/>
        <v>1.9532621704283071</v>
      </c>
      <c r="AO49" s="74">
        <f t="shared" si="22"/>
        <v>1.7049761598364692</v>
      </c>
      <c r="AP49" s="74">
        <f t="shared" si="22"/>
        <v>1.8383599660203647</v>
      </c>
      <c r="AQ49" s="74">
        <f t="shared" si="22"/>
        <v>1.8082788910238814</v>
      </c>
      <c r="AR49" s="74">
        <f t="shared" si="22"/>
        <v>1.8840782437349313</v>
      </c>
      <c r="AS49" s="74">
        <f t="shared" si="22"/>
        <v>2.0929367155303815</v>
      </c>
      <c r="AT49" s="74">
        <f t="shared" si="22"/>
        <v>2.6492697703996075</v>
      </c>
      <c r="AU49" s="74">
        <f t="shared" si="22"/>
        <v>2.6150819081979404</v>
      </c>
      <c r="AV49" s="103">
        <f t="shared" si="22"/>
        <v>2.8186120229166711</v>
      </c>
      <c r="AW49" s="42">
        <f t="shared" si="32"/>
        <v>7.7829346025717352E-2</v>
      </c>
    </row>
    <row r="50" spans="1:49" ht="20.100000000000001" customHeight="1">
      <c r="A50" s="88" t="s">
        <v>161</v>
      </c>
      <c r="B50" s="90">
        <v>212.94</v>
      </c>
      <c r="C50" s="61">
        <v>352.64</v>
      </c>
      <c r="D50" s="61">
        <v>352.18</v>
      </c>
      <c r="E50" s="61">
        <v>475.01</v>
      </c>
      <c r="F50" s="61">
        <v>542.71</v>
      </c>
      <c r="G50" s="61">
        <v>560.91000000000008</v>
      </c>
      <c r="H50" s="61">
        <v>1131.54</v>
      </c>
      <c r="I50" s="61">
        <v>1695.34</v>
      </c>
      <c r="J50" s="61">
        <v>2157.5400000000004</v>
      </c>
      <c r="K50" s="61">
        <v>2680.42</v>
      </c>
      <c r="L50" s="82">
        <v>3575.06</v>
      </c>
      <c r="M50" s="42">
        <f t="shared" si="23"/>
        <v>0.33376858850478652</v>
      </c>
      <c r="O50" s="361">
        <f t="shared" si="24"/>
        <v>3.9753617926473385E-4</v>
      </c>
      <c r="P50" s="362">
        <f t="shared" si="25"/>
        <v>1.4048554384693812E-3</v>
      </c>
      <c r="Q50" s="362">
        <f t="shared" si="26"/>
        <v>5.3349976979509411E-3</v>
      </c>
      <c r="R50" s="363">
        <f t="shared" si="27"/>
        <v>8.7178624442910517E-3</v>
      </c>
      <c r="T50" s="97">
        <v>52.773000000000003</v>
      </c>
      <c r="U50" s="61">
        <v>87.595999999999989</v>
      </c>
      <c r="V50" s="61">
        <v>87.278999999999996</v>
      </c>
      <c r="W50" s="61">
        <v>112.70100000000001</v>
      </c>
      <c r="X50" s="61">
        <v>132.245</v>
      </c>
      <c r="Y50" s="61">
        <v>140.97200000000001</v>
      </c>
      <c r="Z50" s="61">
        <v>294.7</v>
      </c>
      <c r="AA50" s="61">
        <v>443.15299999999996</v>
      </c>
      <c r="AB50" s="61">
        <v>573.65099999999995</v>
      </c>
      <c r="AC50" s="61">
        <v>760.46899999999994</v>
      </c>
      <c r="AD50" s="82">
        <v>1012.843</v>
      </c>
      <c r="AE50" s="42">
        <f t="shared" si="21"/>
        <v>0.33186625621820226</v>
      </c>
      <c r="AG50" s="361">
        <f t="shared" si="28"/>
        <v>7.091474756786122E-4</v>
      </c>
      <c r="AH50" s="362">
        <f t="shared" si="29"/>
        <v>2.4698084349708068E-3</v>
      </c>
      <c r="AI50" s="362">
        <f t="shared" si="30"/>
        <v>1.0329924618088609E-2</v>
      </c>
      <c r="AJ50" s="363">
        <f t="shared" si="31"/>
        <v>1.564704641554563E-2</v>
      </c>
      <c r="AL50" s="102">
        <f t="shared" si="22"/>
        <v>2.4783037475345169</v>
      </c>
      <c r="AM50" s="74">
        <f t="shared" si="22"/>
        <v>2.4840063520871141</v>
      </c>
      <c r="AN50" s="74">
        <f t="shared" si="22"/>
        <v>2.4782497586461467</v>
      </c>
      <c r="AO50" s="74">
        <f t="shared" si="22"/>
        <v>2.3726026820487993</v>
      </c>
      <c r="AP50" s="74">
        <f t="shared" si="22"/>
        <v>2.4367525934661236</v>
      </c>
      <c r="AQ50" s="74">
        <f t="shared" si="22"/>
        <v>2.5132730741117109</v>
      </c>
      <c r="AR50" s="74">
        <f t="shared" si="22"/>
        <v>2.6044152217332135</v>
      </c>
      <c r="AS50" s="74">
        <f t="shared" si="22"/>
        <v>2.6139476447202332</v>
      </c>
      <c r="AT50" s="74">
        <f t="shared" si="22"/>
        <v>2.6588197669568112</v>
      </c>
      <c r="AU50" s="74">
        <f t="shared" si="22"/>
        <v>2.8371262712559968</v>
      </c>
      <c r="AV50" s="103">
        <f t="shared" si="22"/>
        <v>2.8330797245360917</v>
      </c>
      <c r="AW50" s="42">
        <f t="shared" si="32"/>
        <v>-1.4262836169479732E-3</v>
      </c>
    </row>
    <row r="51" spans="1:49" ht="20.100000000000001" customHeight="1">
      <c r="A51" s="88" t="s">
        <v>156</v>
      </c>
      <c r="B51" s="90">
        <v>1118.45</v>
      </c>
      <c r="C51" s="61">
        <v>1957.0199999999998</v>
      </c>
      <c r="D51" s="61">
        <v>2589.92</v>
      </c>
      <c r="E51" s="61">
        <v>1968</v>
      </c>
      <c r="F51" s="61">
        <v>3055.06</v>
      </c>
      <c r="G51" s="61">
        <v>3809.5699999999997</v>
      </c>
      <c r="H51" s="61">
        <v>2030.0000000000002</v>
      </c>
      <c r="I51" s="61">
        <v>253.37</v>
      </c>
      <c r="J51" s="61">
        <v>1127.22</v>
      </c>
      <c r="K51" s="61">
        <v>2707.24</v>
      </c>
      <c r="L51" s="82">
        <v>4689.66</v>
      </c>
      <c r="M51" s="42">
        <f t="shared" si="23"/>
        <v>0.73226607171879854</v>
      </c>
      <c r="O51" s="361">
        <f t="shared" si="24"/>
        <v>2.0880263909957811E-3</v>
      </c>
      <c r="P51" s="362">
        <f t="shared" si="25"/>
        <v>9.5414507367131973E-3</v>
      </c>
      <c r="Q51" s="362">
        <f t="shared" si="26"/>
        <v>5.3883791226004528E-3</v>
      </c>
      <c r="R51" s="363">
        <f t="shared" si="27"/>
        <v>1.143583906018192E-2</v>
      </c>
      <c r="T51" s="97">
        <v>182.54199999999997</v>
      </c>
      <c r="U51" s="61">
        <v>324.72199999999992</v>
      </c>
      <c r="V51" s="61">
        <v>457.93399999999997</v>
      </c>
      <c r="W51" s="61">
        <v>353.30799999999999</v>
      </c>
      <c r="X51" s="61">
        <v>555.09500000000003</v>
      </c>
      <c r="Y51" s="61">
        <v>655.65500000000009</v>
      </c>
      <c r="Z51" s="61">
        <v>361.61999999999995</v>
      </c>
      <c r="AA51" s="61">
        <v>61.911000000000008</v>
      </c>
      <c r="AB51" s="61">
        <v>290.22800000000001</v>
      </c>
      <c r="AC51" s="61">
        <v>526.83199999999999</v>
      </c>
      <c r="AD51" s="82">
        <v>1012.1510000000001</v>
      </c>
      <c r="AE51" s="42">
        <f t="shared" si="21"/>
        <v>0.92120258450511749</v>
      </c>
      <c r="AG51" s="361">
        <f t="shared" si="28"/>
        <v>2.4529437118474447E-3</v>
      </c>
      <c r="AH51" s="362">
        <f t="shared" si="29"/>
        <v>1.148697790646926E-2</v>
      </c>
      <c r="AI51" s="362">
        <f t="shared" si="30"/>
        <v>7.1562875625395097E-3</v>
      </c>
      <c r="AJ51" s="363">
        <f t="shared" si="31"/>
        <v>1.5636355956985364E-2</v>
      </c>
      <c r="AL51" s="102">
        <f t="shared" si="22"/>
        <v>1.6320979927578341</v>
      </c>
      <c r="AM51" s="74">
        <f t="shared" si="22"/>
        <v>1.6592676620576179</v>
      </c>
      <c r="AN51" s="74">
        <f t="shared" si="22"/>
        <v>1.7681395564341753</v>
      </c>
      <c r="AO51" s="74">
        <f t="shared" si="22"/>
        <v>1.7952642276422766</v>
      </c>
      <c r="AP51" s="74">
        <f t="shared" si="22"/>
        <v>1.8169692248270084</v>
      </c>
      <c r="AQ51" s="74">
        <f t="shared" si="22"/>
        <v>1.7210735069837282</v>
      </c>
      <c r="AR51" s="74">
        <f t="shared" si="22"/>
        <v>1.7813793103448272</v>
      </c>
      <c r="AS51" s="74">
        <f t="shared" si="22"/>
        <v>2.4435015984528556</v>
      </c>
      <c r="AT51" s="74">
        <f t="shared" si="22"/>
        <v>2.5747236564290912</v>
      </c>
      <c r="AU51" s="74">
        <f t="shared" si="22"/>
        <v>1.9460114360012413</v>
      </c>
      <c r="AV51" s="103">
        <f t="shared" si="22"/>
        <v>2.1582609400255031</v>
      </c>
      <c r="AW51" s="42">
        <f t="shared" si="32"/>
        <v>0.10906899111569579</v>
      </c>
    </row>
    <row r="52" spans="1:49" ht="20.100000000000001" customHeight="1">
      <c r="A52" s="88" t="s">
        <v>159</v>
      </c>
      <c r="B52" s="90">
        <v>69.63</v>
      </c>
      <c r="C52" s="61">
        <v>30.83</v>
      </c>
      <c r="D52" s="61">
        <v>252.94</v>
      </c>
      <c r="E52" s="61">
        <v>372.25</v>
      </c>
      <c r="F52" s="61">
        <v>142.38</v>
      </c>
      <c r="G52" s="61">
        <v>200.33</v>
      </c>
      <c r="H52" s="61">
        <v>343.34000000000003</v>
      </c>
      <c r="I52" s="61">
        <v>674.09</v>
      </c>
      <c r="J52" s="61">
        <v>1741.83</v>
      </c>
      <c r="K52" s="61">
        <v>2815.28</v>
      </c>
      <c r="L52" s="82">
        <v>3465.1</v>
      </c>
      <c r="M52" s="42">
        <f t="shared" si="23"/>
        <v>0.23081895939302652</v>
      </c>
      <c r="O52" s="361">
        <f t="shared" si="24"/>
        <v>1.2999175430733267E-4</v>
      </c>
      <c r="P52" s="362">
        <f t="shared" si="25"/>
        <v>5.017466081698867E-4</v>
      </c>
      <c r="Q52" s="362">
        <f t="shared" si="26"/>
        <v>5.6034174939327891E-3</v>
      </c>
      <c r="R52" s="363">
        <f t="shared" si="27"/>
        <v>8.4497225656948206E-3</v>
      </c>
      <c r="T52" s="97">
        <v>20.422000000000001</v>
      </c>
      <c r="U52" s="61">
        <v>5.3520000000000003</v>
      </c>
      <c r="V52" s="61">
        <v>63.380999999999993</v>
      </c>
      <c r="W52" s="61">
        <v>135.15100000000001</v>
      </c>
      <c r="X52" s="61">
        <v>35.287999999999997</v>
      </c>
      <c r="Y52" s="61">
        <v>49.98</v>
      </c>
      <c r="Z52" s="61">
        <v>28.12</v>
      </c>
      <c r="AA52" s="61">
        <v>138.99799999999999</v>
      </c>
      <c r="AB52" s="61">
        <v>378.05799999999999</v>
      </c>
      <c r="AC52" s="61">
        <v>582.67399999999998</v>
      </c>
      <c r="AD52" s="82">
        <v>800.22400000000016</v>
      </c>
      <c r="AE52" s="42">
        <f t="shared" si="21"/>
        <v>0.37336486611724601</v>
      </c>
      <c r="AG52" s="361">
        <f t="shared" si="28"/>
        <v>2.7442460630073369E-4</v>
      </c>
      <c r="AH52" s="362">
        <f t="shared" si="29"/>
        <v>8.7564215290866917E-4</v>
      </c>
      <c r="AI52" s="362">
        <f t="shared" si="30"/>
        <v>7.9148242688658749E-3</v>
      </c>
      <c r="AJ52" s="363">
        <f t="shared" si="31"/>
        <v>1.2362372125624198E-2</v>
      </c>
      <c r="AL52" s="102">
        <f t="shared" si="22"/>
        <v>2.9329312078127243</v>
      </c>
      <c r="AM52" s="74">
        <f t="shared" si="22"/>
        <v>1.7359714563736621</v>
      </c>
      <c r="AN52" s="74">
        <f t="shared" si="22"/>
        <v>2.5057721198703247</v>
      </c>
      <c r="AO52" s="74">
        <f t="shared" si="22"/>
        <v>3.6306514439220954</v>
      </c>
      <c r="AP52" s="74">
        <f t="shared" si="22"/>
        <v>2.4784379828627614</v>
      </c>
      <c r="AQ52" s="74">
        <f t="shared" si="22"/>
        <v>2.4948834423201713</v>
      </c>
      <c r="AR52" s="74">
        <f t="shared" si="22"/>
        <v>0.81901322304421265</v>
      </c>
      <c r="AS52" s="74">
        <f t="shared" si="22"/>
        <v>2.0620095239508074</v>
      </c>
      <c r="AT52" s="74">
        <f t="shared" si="22"/>
        <v>2.1704643966403152</v>
      </c>
      <c r="AU52" s="74">
        <f t="shared" si="22"/>
        <v>2.0696840101162226</v>
      </c>
      <c r="AV52" s="103">
        <f t="shared" si="22"/>
        <v>2.3093821246140087</v>
      </c>
      <c r="AW52" s="42">
        <f t="shared" si="32"/>
        <v>0.11581386981113408</v>
      </c>
    </row>
    <row r="53" spans="1:49" ht="20.100000000000001" customHeight="1">
      <c r="A53" s="88" t="s">
        <v>154</v>
      </c>
      <c r="B53" s="90">
        <v>1087.08</v>
      </c>
      <c r="C53" s="61">
        <v>1421.78</v>
      </c>
      <c r="D53" s="61">
        <v>1471.0800000000002</v>
      </c>
      <c r="E53" s="61">
        <v>823.63</v>
      </c>
      <c r="F53" s="61">
        <v>1094.7199999999998</v>
      </c>
      <c r="G53" s="61">
        <v>1413.08</v>
      </c>
      <c r="H53" s="61">
        <v>1146.7800000000002</v>
      </c>
      <c r="I53" s="61">
        <v>1689.36</v>
      </c>
      <c r="J53" s="61">
        <v>2045.74</v>
      </c>
      <c r="K53" s="61">
        <v>1623.8</v>
      </c>
      <c r="L53" s="82">
        <v>2921.6800000000003</v>
      </c>
      <c r="M53" s="42">
        <f t="shared" si="23"/>
        <v>0.79928562630865896</v>
      </c>
      <c r="O53" s="361">
        <f t="shared" si="24"/>
        <v>2.0294619599657503E-3</v>
      </c>
      <c r="P53" s="362">
        <f t="shared" si="25"/>
        <v>3.5392008040368559E-3</v>
      </c>
      <c r="Q53" s="362">
        <f t="shared" si="26"/>
        <v>3.2319447183399384E-3</v>
      </c>
      <c r="R53" s="363">
        <f t="shared" si="27"/>
        <v>7.124580943043273E-3</v>
      </c>
      <c r="T53" s="97">
        <v>335.42899999999997</v>
      </c>
      <c r="U53" s="61">
        <v>394.30900000000003</v>
      </c>
      <c r="V53" s="61">
        <v>395.46600000000001</v>
      </c>
      <c r="W53" s="61">
        <v>236.80099999999999</v>
      </c>
      <c r="X53" s="61">
        <v>283.84400000000005</v>
      </c>
      <c r="Y53" s="61">
        <v>363.72199999999998</v>
      </c>
      <c r="Z53" s="61">
        <v>295.76500000000004</v>
      </c>
      <c r="AA53" s="61">
        <v>415.71299999999997</v>
      </c>
      <c r="AB53" s="61">
        <v>482.84500000000003</v>
      </c>
      <c r="AC53" s="61">
        <v>403.47799999999995</v>
      </c>
      <c r="AD53" s="82">
        <v>698.82900000000006</v>
      </c>
      <c r="AE53" s="42">
        <f t="shared" si="21"/>
        <v>0.73201265000817928</v>
      </c>
      <c r="AG53" s="361">
        <f t="shared" si="28"/>
        <v>4.5073925799064144E-3</v>
      </c>
      <c r="AH53" s="362">
        <f t="shared" si="29"/>
        <v>6.3723552449029006E-3</v>
      </c>
      <c r="AI53" s="362">
        <f t="shared" si="30"/>
        <v>5.4806932630484025E-3</v>
      </c>
      <c r="AJ53" s="363">
        <f t="shared" si="31"/>
        <v>1.0795957319672781E-2</v>
      </c>
      <c r="AL53" s="102">
        <f t="shared" si="22"/>
        <v>3.0855962762630162</v>
      </c>
      <c r="AM53" s="74">
        <f t="shared" si="22"/>
        <v>2.7733474939864116</v>
      </c>
      <c r="AN53" s="74">
        <f t="shared" si="22"/>
        <v>2.6882698425646461</v>
      </c>
      <c r="AO53" s="74">
        <f t="shared" si="22"/>
        <v>2.8750895426344352</v>
      </c>
      <c r="AP53" s="74">
        <f t="shared" si="22"/>
        <v>2.5928456591639879</v>
      </c>
      <c r="AQ53" s="74">
        <f t="shared" si="22"/>
        <v>2.5739660882611033</v>
      </c>
      <c r="AR53" s="74">
        <f t="shared" si="22"/>
        <v>2.579091020073597</v>
      </c>
      <c r="AS53" s="74">
        <f t="shared" si="22"/>
        <v>2.4607721267225457</v>
      </c>
      <c r="AT53" s="74">
        <f t="shared" si="22"/>
        <v>2.3602461700900408</v>
      </c>
      <c r="AU53" s="74">
        <f t="shared" si="22"/>
        <v>2.4847764503017613</v>
      </c>
      <c r="AV53" s="103">
        <f t="shared" si="22"/>
        <v>2.3918738533994142</v>
      </c>
      <c r="AW53" s="42">
        <f t="shared" si="32"/>
        <v>-3.7388714341310129E-2</v>
      </c>
    </row>
    <row r="54" spans="1:49" ht="20.100000000000001" customHeight="1">
      <c r="A54" s="88" t="s">
        <v>162</v>
      </c>
      <c r="B54" s="90">
        <v>1735.69</v>
      </c>
      <c r="C54" s="61">
        <v>2465.9900000000002</v>
      </c>
      <c r="D54" s="61">
        <v>1918.08</v>
      </c>
      <c r="E54" s="61">
        <v>1525.5700000000002</v>
      </c>
      <c r="F54" s="61">
        <v>2177.81</v>
      </c>
      <c r="G54" s="61">
        <v>2289.17</v>
      </c>
      <c r="H54" s="61">
        <v>1792.48</v>
      </c>
      <c r="I54" s="61">
        <v>2156</v>
      </c>
      <c r="J54" s="61">
        <v>1704.92</v>
      </c>
      <c r="K54" s="61">
        <v>1826.41</v>
      </c>
      <c r="L54" s="82">
        <v>1640.69</v>
      </c>
      <c r="M54" s="42">
        <f t="shared" si="23"/>
        <v>-0.10168582081788866</v>
      </c>
      <c r="O54" s="361">
        <f t="shared" si="24"/>
        <v>3.2403473794872075E-3</v>
      </c>
      <c r="P54" s="362">
        <f t="shared" si="25"/>
        <v>5.7334562123708853E-3</v>
      </c>
      <c r="Q54" s="362">
        <f t="shared" si="26"/>
        <v>3.6352113271482002E-3</v>
      </c>
      <c r="R54" s="363">
        <f t="shared" si="27"/>
        <v>4.0008586523649636E-3</v>
      </c>
      <c r="T54" s="97">
        <v>416.17900000000003</v>
      </c>
      <c r="U54" s="61">
        <v>561.00699999999995</v>
      </c>
      <c r="V54" s="61">
        <v>455.95600000000002</v>
      </c>
      <c r="W54" s="61">
        <v>363.45</v>
      </c>
      <c r="X54" s="61">
        <v>517.65099999999995</v>
      </c>
      <c r="Y54" s="61">
        <v>542.952</v>
      </c>
      <c r="Z54" s="61">
        <v>427.73199999999997</v>
      </c>
      <c r="AA54" s="61">
        <v>510.50299999999999</v>
      </c>
      <c r="AB54" s="61">
        <v>403.60500000000002</v>
      </c>
      <c r="AC54" s="61">
        <v>447.14700000000005</v>
      </c>
      <c r="AD54" s="82">
        <v>400.976</v>
      </c>
      <c r="AE54" s="42">
        <f t="shared" si="21"/>
        <v>-0.10325687078298645</v>
      </c>
      <c r="AG54" s="361">
        <f t="shared" si="28"/>
        <v>5.592486447244787E-3</v>
      </c>
      <c r="AH54" s="362">
        <f t="shared" si="29"/>
        <v>9.5124381393771069E-3</v>
      </c>
      <c r="AI54" s="362">
        <f t="shared" si="30"/>
        <v>6.0738765198903154E-3</v>
      </c>
      <c r="AJ54" s="363">
        <f t="shared" si="31"/>
        <v>6.194533687372895E-3</v>
      </c>
      <c r="AL54" s="102">
        <f t="shared" si="22"/>
        <v>2.397772643732464</v>
      </c>
      <c r="AM54" s="74">
        <f t="shared" si="22"/>
        <v>2.2749767841718738</v>
      </c>
      <c r="AN54" s="74">
        <f t="shared" si="22"/>
        <v>2.3771479813146481</v>
      </c>
      <c r="AO54" s="74">
        <f t="shared" si="22"/>
        <v>2.3823882221071466</v>
      </c>
      <c r="AP54" s="74">
        <f t="shared" si="22"/>
        <v>2.3769337086339029</v>
      </c>
      <c r="AQ54" s="74">
        <f t="shared" si="22"/>
        <v>2.3718290908932058</v>
      </c>
      <c r="AR54" s="74">
        <f t="shared" si="22"/>
        <v>2.3862581451396943</v>
      </c>
      <c r="AS54" s="74">
        <f t="shared" si="22"/>
        <v>2.3678246753246754</v>
      </c>
      <c r="AT54" s="74">
        <f t="shared" si="22"/>
        <v>2.3672958261971235</v>
      </c>
      <c r="AU54" s="74">
        <f t="shared" si="22"/>
        <v>2.4482290394818254</v>
      </c>
      <c r="AV54" s="103">
        <f t="shared" si="22"/>
        <v>2.4439473636092131</v>
      </c>
      <c r="AW54" s="42">
        <f t="shared" si="32"/>
        <v>-1.748886972404563E-3</v>
      </c>
    </row>
    <row r="55" spans="1:49" ht="20.100000000000001" customHeight="1">
      <c r="A55" s="88" t="s">
        <v>160</v>
      </c>
      <c r="B55" s="90">
        <v>14.790000000000001</v>
      </c>
      <c r="C55" s="61">
        <v>52.629999999999995</v>
      </c>
      <c r="D55" s="61">
        <v>259.59000000000003</v>
      </c>
      <c r="E55" s="61">
        <v>1378.25</v>
      </c>
      <c r="F55" s="61">
        <v>160.46</v>
      </c>
      <c r="G55" s="61">
        <v>140.32</v>
      </c>
      <c r="H55" s="61">
        <v>800.64</v>
      </c>
      <c r="I55" s="61">
        <v>2188.91</v>
      </c>
      <c r="J55" s="61">
        <v>1003.2099999999999</v>
      </c>
      <c r="K55" s="61">
        <v>2131.7099999999996</v>
      </c>
      <c r="L55" s="82">
        <v>1614.8200000000002</v>
      </c>
      <c r="M55" s="42">
        <f t="shared" si="23"/>
        <v>-0.24247669711170822</v>
      </c>
      <c r="O55" s="361">
        <f t="shared" si="24"/>
        <v>2.7611346347916849E-5</v>
      </c>
      <c r="P55" s="362">
        <f t="shared" si="25"/>
        <v>3.5144553515898015E-4</v>
      </c>
      <c r="Q55" s="362">
        <f t="shared" si="26"/>
        <v>4.2428678873829466E-3</v>
      </c>
      <c r="R55" s="363">
        <f t="shared" si="27"/>
        <v>3.9377740883481897E-3</v>
      </c>
      <c r="T55" s="97">
        <v>8.3789999999999996</v>
      </c>
      <c r="U55" s="61">
        <v>25.299999999999997</v>
      </c>
      <c r="V55" s="61">
        <v>65.814999999999998</v>
      </c>
      <c r="W55" s="61">
        <v>117.12599999999999</v>
      </c>
      <c r="X55" s="61">
        <v>39.881999999999998</v>
      </c>
      <c r="Y55" s="61">
        <v>30.61</v>
      </c>
      <c r="Z55" s="61">
        <v>144.01900000000001</v>
      </c>
      <c r="AA55" s="61">
        <v>327.51799999999997</v>
      </c>
      <c r="AB55" s="61">
        <v>192.727</v>
      </c>
      <c r="AC55" s="61">
        <v>361.68799999999999</v>
      </c>
      <c r="AD55" s="82">
        <v>349.24700000000001</v>
      </c>
      <c r="AE55" s="42">
        <f t="shared" si="21"/>
        <v>-3.4397049390634954E-2</v>
      </c>
      <c r="AG55" s="361">
        <f t="shared" si="28"/>
        <v>1.1259444599911112E-4</v>
      </c>
      <c r="AH55" s="362">
        <f t="shared" si="29"/>
        <v>5.3628263906631388E-4</v>
      </c>
      <c r="AI55" s="362">
        <f t="shared" si="30"/>
        <v>4.9130336348585319E-3</v>
      </c>
      <c r="AJ55" s="363">
        <f t="shared" si="31"/>
        <v>5.3953910127137817E-3</v>
      </c>
      <c r="AL55" s="102">
        <f t="shared" si="22"/>
        <v>5.6653144016227177</v>
      </c>
      <c r="AM55" s="74">
        <f t="shared" si="22"/>
        <v>4.8071442143264296</v>
      </c>
      <c r="AN55" s="74">
        <f t="shared" si="22"/>
        <v>2.5353441966177432</v>
      </c>
      <c r="AO55" s="74">
        <f t="shared" si="22"/>
        <v>0.84981679666243415</v>
      </c>
      <c r="AP55" s="74">
        <f t="shared" si="22"/>
        <v>2.4854792471644021</v>
      </c>
      <c r="AQ55" s="74">
        <f t="shared" si="22"/>
        <v>2.1814424173318132</v>
      </c>
      <c r="AR55" s="74">
        <f t="shared" si="22"/>
        <v>1.7987984612310153</v>
      </c>
      <c r="AS55" s="74">
        <f t="shared" si="22"/>
        <v>1.4962606959628308</v>
      </c>
      <c r="AT55" s="74">
        <f t="shared" si="22"/>
        <v>1.9211032585400865</v>
      </c>
      <c r="AU55" s="74">
        <f t="shared" si="22"/>
        <v>1.6967035853845038</v>
      </c>
      <c r="AV55" s="103">
        <f t="shared" si="22"/>
        <v>2.1627611746200817</v>
      </c>
      <c r="AW55" s="42">
        <f t="shared" si="32"/>
        <v>0.27468415417414277</v>
      </c>
    </row>
    <row r="56" spans="1:49" ht="20.100000000000001" customHeight="1">
      <c r="A56" s="88" t="s">
        <v>157</v>
      </c>
      <c r="B56" s="90">
        <v>653.56999999999994</v>
      </c>
      <c r="C56" s="61">
        <v>519.19999999999993</v>
      </c>
      <c r="D56" s="61">
        <v>324.55999999999995</v>
      </c>
      <c r="E56" s="61">
        <v>387.21000000000004</v>
      </c>
      <c r="F56" s="61">
        <v>313.74999999999994</v>
      </c>
      <c r="G56" s="61">
        <v>340.59999999999997</v>
      </c>
      <c r="H56" s="61">
        <v>454.68000000000006</v>
      </c>
      <c r="I56" s="61">
        <v>476.33</v>
      </c>
      <c r="J56" s="61">
        <v>495.7</v>
      </c>
      <c r="K56" s="61">
        <v>611.25</v>
      </c>
      <c r="L56" s="82">
        <v>751.7700000000001</v>
      </c>
      <c r="M56" s="42">
        <f t="shared" si="23"/>
        <v>0.2298895705521474</v>
      </c>
      <c r="O56" s="361">
        <f t="shared" si="24"/>
        <v>1.220145208425153E-3</v>
      </c>
      <c r="P56" s="362">
        <f t="shared" si="25"/>
        <v>8.530669133063614E-4</v>
      </c>
      <c r="Q56" s="362">
        <f t="shared" si="26"/>
        <v>1.2166068537290845E-3</v>
      </c>
      <c r="R56" s="363">
        <f t="shared" si="27"/>
        <v>1.8332076803591227E-3</v>
      </c>
      <c r="T56" s="97">
        <v>258.30599999999998</v>
      </c>
      <c r="U56" s="61">
        <v>106.72800000000001</v>
      </c>
      <c r="V56" s="61">
        <v>73.711000000000013</v>
      </c>
      <c r="W56" s="61">
        <v>90.265999999999991</v>
      </c>
      <c r="X56" s="61">
        <v>78.73899999999999</v>
      </c>
      <c r="Y56" s="61">
        <v>83.48599999999999</v>
      </c>
      <c r="Z56" s="61">
        <v>111.249</v>
      </c>
      <c r="AA56" s="61">
        <v>114.81799999999998</v>
      </c>
      <c r="AB56" s="61">
        <v>123.39199999999998</v>
      </c>
      <c r="AC56" s="61">
        <v>156.96</v>
      </c>
      <c r="AD56" s="82">
        <v>198.376</v>
      </c>
      <c r="AE56" s="42">
        <f t="shared" si="21"/>
        <v>0.26386340468909275</v>
      </c>
      <c r="AG56" s="361">
        <f t="shared" si="28"/>
        <v>3.4710372321573456E-3</v>
      </c>
      <c r="AH56" s="362">
        <f t="shared" si="29"/>
        <v>1.4626622804668498E-3</v>
      </c>
      <c r="AI56" s="362">
        <f t="shared" si="30"/>
        <v>2.1320855525408509E-3</v>
      </c>
      <c r="AJ56" s="363">
        <f t="shared" si="31"/>
        <v>3.0646393169822769E-3</v>
      </c>
      <c r="AL56" s="102">
        <f t="shared" si="22"/>
        <v>3.9522315895772451</v>
      </c>
      <c r="AM56" s="74">
        <f t="shared" si="22"/>
        <v>2.0556240369799696</v>
      </c>
      <c r="AN56" s="74">
        <f t="shared" si="22"/>
        <v>2.2711054966724191</v>
      </c>
      <c r="AO56" s="74">
        <f t="shared" si="22"/>
        <v>2.3311897936520229</v>
      </c>
      <c r="AP56" s="74">
        <f t="shared" si="22"/>
        <v>2.5096095617529883</v>
      </c>
      <c r="AQ56" s="74">
        <f t="shared" si="22"/>
        <v>2.4511450381679389</v>
      </c>
      <c r="AR56" s="74">
        <f t="shared" si="22"/>
        <v>2.4467537608867769</v>
      </c>
      <c r="AS56" s="74">
        <f t="shared" si="22"/>
        <v>2.4104717317825877</v>
      </c>
      <c r="AT56" s="74">
        <f t="shared" si="22"/>
        <v>2.4892475287472258</v>
      </c>
      <c r="AU56" s="74">
        <f t="shared" si="22"/>
        <v>2.5678527607361969</v>
      </c>
      <c r="AV56" s="103">
        <f t="shared" si="22"/>
        <v>2.6387857988480516</v>
      </c>
      <c r="AW56" s="42">
        <f t="shared" si="32"/>
        <v>2.7623483400784386E-2</v>
      </c>
    </row>
    <row r="57" spans="1:49" ht="20.100000000000001" customHeight="1">
      <c r="A57" s="88" t="s">
        <v>158</v>
      </c>
      <c r="B57" s="90">
        <v>403.68000000000006</v>
      </c>
      <c r="C57" s="61">
        <v>1011.4000000000001</v>
      </c>
      <c r="D57" s="61">
        <v>1186.18</v>
      </c>
      <c r="E57" s="61">
        <v>1927.9499999999998</v>
      </c>
      <c r="F57" s="61">
        <v>3752.4700000000003</v>
      </c>
      <c r="G57" s="61">
        <v>1386.97</v>
      </c>
      <c r="H57" s="61">
        <v>2134.9900000000002</v>
      </c>
      <c r="I57" s="61">
        <v>1598.3799999999999</v>
      </c>
      <c r="J57" s="61">
        <v>1180.31</v>
      </c>
      <c r="K57" s="61">
        <v>1403.09</v>
      </c>
      <c r="L57" s="82">
        <v>1472.6899999999998</v>
      </c>
      <c r="M57" s="42">
        <f t="shared" si="23"/>
        <v>4.9604800832448323E-2</v>
      </c>
      <c r="O57" s="361">
        <f t="shared" si="24"/>
        <v>7.5362733561373059E-4</v>
      </c>
      <c r="P57" s="362">
        <f t="shared" si="25"/>
        <v>3.4738056862845691E-3</v>
      </c>
      <c r="Q57" s="362">
        <f t="shared" si="26"/>
        <v>2.7926526141492697E-3</v>
      </c>
      <c r="R57" s="363">
        <f t="shared" si="27"/>
        <v>3.5911869571651914E-3</v>
      </c>
      <c r="T57" s="97">
        <v>125.699</v>
      </c>
      <c r="U57" s="61">
        <v>79.031999999999996</v>
      </c>
      <c r="V57" s="61">
        <v>76.745000000000005</v>
      </c>
      <c r="W57" s="61">
        <v>158.36800000000005</v>
      </c>
      <c r="X57" s="61">
        <v>402.95199999999994</v>
      </c>
      <c r="Y57" s="61">
        <v>190.89600000000002</v>
      </c>
      <c r="Z57" s="61">
        <v>330.66499999999996</v>
      </c>
      <c r="AA57" s="61">
        <v>203.22300000000001</v>
      </c>
      <c r="AB57" s="61">
        <v>163.625</v>
      </c>
      <c r="AC57" s="61">
        <v>179.048</v>
      </c>
      <c r="AD57" s="82">
        <v>177.02600000000001</v>
      </c>
      <c r="AE57" s="42">
        <f t="shared" si="21"/>
        <v>-1.1293061078593401E-2</v>
      </c>
      <c r="AG57" s="361">
        <f t="shared" si="28"/>
        <v>1.6891048177159888E-3</v>
      </c>
      <c r="AH57" s="362">
        <f t="shared" si="29"/>
        <v>3.3444694762235563E-3</v>
      </c>
      <c r="AI57" s="362">
        <f t="shared" si="30"/>
        <v>2.432120629531946E-3</v>
      </c>
      <c r="AJ57" s="363">
        <f t="shared" si="31"/>
        <v>2.734810862846839E-3</v>
      </c>
      <c r="AL57" s="102">
        <f t="shared" si="22"/>
        <v>3.1138277843836697</v>
      </c>
      <c r="AM57" s="74">
        <f t="shared" si="22"/>
        <v>0.78141190429108154</v>
      </c>
      <c r="AN57" s="74">
        <f t="shared" si="22"/>
        <v>0.64699286786153876</v>
      </c>
      <c r="AO57" s="74">
        <f t="shared" si="22"/>
        <v>0.82143209108120063</v>
      </c>
      <c r="AP57" s="74">
        <f t="shared" si="22"/>
        <v>1.073831369737799</v>
      </c>
      <c r="AQ57" s="74">
        <f t="shared" si="22"/>
        <v>1.3763527689856305</v>
      </c>
      <c r="AR57" s="74">
        <f t="shared" si="22"/>
        <v>1.5487894556883166</v>
      </c>
      <c r="AS57" s="74">
        <f t="shared" si="22"/>
        <v>1.2714310739623871</v>
      </c>
      <c r="AT57" s="74">
        <f t="shared" si="22"/>
        <v>1.386288347976379</v>
      </c>
      <c r="AU57" s="74">
        <f t="shared" si="22"/>
        <v>1.2760977556678474</v>
      </c>
      <c r="AV57" s="103">
        <f t="shared" si="22"/>
        <v>1.2020588175379749</v>
      </c>
      <c r="AW57" s="42">
        <f t="shared" si="32"/>
        <v>-5.801980122684576E-2</v>
      </c>
    </row>
    <row r="58" spans="1:49" ht="20.100000000000001" customHeight="1">
      <c r="A58" s="88" t="s">
        <v>182</v>
      </c>
      <c r="B58" s="90">
        <v>0.3</v>
      </c>
      <c r="C58" s="61">
        <v>0.83000000000000007</v>
      </c>
      <c r="D58" s="61">
        <v>0.13</v>
      </c>
      <c r="E58" s="61">
        <v>1955.0399999999997</v>
      </c>
      <c r="F58" s="61">
        <v>4661.22</v>
      </c>
      <c r="G58" s="61">
        <v>3862.69</v>
      </c>
      <c r="H58" s="61">
        <v>3140.8599999999997</v>
      </c>
      <c r="I58" s="61">
        <v>4453.3799999999992</v>
      </c>
      <c r="J58" s="61">
        <v>5405.12</v>
      </c>
      <c r="K58" s="61">
        <v>6385.01</v>
      </c>
      <c r="L58" s="82">
        <v>1303.18</v>
      </c>
      <c r="M58" s="42">
        <f t="shared" si="23"/>
        <v>-0.79590008472970286</v>
      </c>
      <c r="O58" s="361">
        <f t="shared" si="24"/>
        <v>5.6006787723969263E-7</v>
      </c>
      <c r="P58" s="362">
        <f t="shared" si="25"/>
        <v>9.6744951126228693E-3</v>
      </c>
      <c r="Q58" s="362">
        <f t="shared" si="26"/>
        <v>1.270846123047647E-2</v>
      </c>
      <c r="R58" s="363">
        <f t="shared" si="27"/>
        <v>3.1778330937526121E-3</v>
      </c>
      <c r="T58" s="97">
        <v>0.24</v>
      </c>
      <c r="U58" s="61">
        <v>0.40200000000000002</v>
      </c>
      <c r="V58" s="61">
        <v>0.06</v>
      </c>
      <c r="W58" s="61">
        <v>132.19499999999999</v>
      </c>
      <c r="X58" s="61">
        <v>214.42300000000003</v>
      </c>
      <c r="Y58" s="61">
        <v>150.11399999999998</v>
      </c>
      <c r="Z58" s="61">
        <v>123.581</v>
      </c>
      <c r="AA58" s="61">
        <v>198.113</v>
      </c>
      <c r="AB58" s="61">
        <v>315.51500000000004</v>
      </c>
      <c r="AC58" s="61">
        <v>272.589</v>
      </c>
      <c r="AD58" s="82">
        <v>63.296999999999997</v>
      </c>
      <c r="AE58" s="42">
        <f t="shared" si="21"/>
        <v>-0.76779327118849261</v>
      </c>
      <c r="AG58" s="361">
        <f t="shared" si="28"/>
        <v>3.2250467883741102E-6</v>
      </c>
      <c r="AH58" s="362">
        <f t="shared" si="29"/>
        <v>2.6299749127997592E-3</v>
      </c>
      <c r="AI58" s="362">
        <f t="shared" si="30"/>
        <v>3.7027463601016688E-3</v>
      </c>
      <c r="AJ58" s="363">
        <f t="shared" si="31"/>
        <v>9.7785253683422982E-4</v>
      </c>
      <c r="AL58" s="102">
        <f t="shared" si="22"/>
        <v>8</v>
      </c>
      <c r="AM58" s="74">
        <f t="shared" si="22"/>
        <v>4.8433734939759034</v>
      </c>
      <c r="AN58" s="74">
        <f t="shared" si="22"/>
        <v>4.615384615384615</v>
      </c>
      <c r="AO58" s="74">
        <f t="shared" si="22"/>
        <v>0.67617542352074644</v>
      </c>
      <c r="AP58" s="74">
        <f t="shared" si="22"/>
        <v>0.46001476008426978</v>
      </c>
      <c r="AQ58" s="74">
        <f t="shared" si="22"/>
        <v>0.38862554333896837</v>
      </c>
      <c r="AR58" s="74">
        <f t="shared" si="22"/>
        <v>0.39346230013435818</v>
      </c>
      <c r="AS58" s="74">
        <f t="shared" si="22"/>
        <v>0.444859859252972</v>
      </c>
      <c r="AT58" s="74">
        <f t="shared" si="22"/>
        <v>0.58373357113255586</v>
      </c>
      <c r="AU58" s="74">
        <f t="shared" si="22"/>
        <v>0.42692023974903714</v>
      </c>
      <c r="AV58" s="103">
        <f t="shared" si="22"/>
        <v>0.48571187403121596</v>
      </c>
      <c r="AW58" s="42">
        <f t="shared" si="32"/>
        <v>0.1377110495317326</v>
      </c>
    </row>
    <row r="59" spans="1:49" ht="20.100000000000001" customHeight="1">
      <c r="A59" s="88" t="s">
        <v>165</v>
      </c>
      <c r="B59" s="90">
        <v>10.57</v>
      </c>
      <c r="C59" s="61">
        <v>4.0999999999999996</v>
      </c>
      <c r="D59" s="61">
        <v>95.15</v>
      </c>
      <c r="E59" s="61">
        <v>208.47</v>
      </c>
      <c r="F59" s="61">
        <v>193.46</v>
      </c>
      <c r="G59" s="61">
        <v>190.19</v>
      </c>
      <c r="H59" s="61">
        <v>97.710000000000008</v>
      </c>
      <c r="I59" s="61">
        <v>201.69</v>
      </c>
      <c r="J59" s="61">
        <v>294.27</v>
      </c>
      <c r="K59" s="61">
        <v>243.48999999999998</v>
      </c>
      <c r="L59" s="82">
        <v>216.66</v>
      </c>
      <c r="M59" s="42">
        <f t="shared" si="23"/>
        <v>-0.11018933015729593</v>
      </c>
      <c r="O59" s="361">
        <f t="shared" si="24"/>
        <v>1.9733058208078506E-5</v>
      </c>
      <c r="P59" s="362">
        <f t="shared" si="25"/>
        <v>4.763499596058041E-4</v>
      </c>
      <c r="Q59" s="362">
        <f t="shared" si="26"/>
        <v>4.8463247904211823E-4</v>
      </c>
      <c r="R59" s="363">
        <f t="shared" si="27"/>
        <v>5.2833017548799168E-4</v>
      </c>
      <c r="T59" s="97">
        <v>0.85300000000000009</v>
      </c>
      <c r="U59" s="61">
        <v>1.43</v>
      </c>
      <c r="V59" s="61">
        <v>18.345000000000002</v>
      </c>
      <c r="W59" s="61">
        <v>43.150000000000006</v>
      </c>
      <c r="X59" s="61">
        <v>41.111999999999995</v>
      </c>
      <c r="Y59" s="61">
        <v>41.094999999999999</v>
      </c>
      <c r="Z59" s="61">
        <v>20.692</v>
      </c>
      <c r="AA59" s="61">
        <v>43.846000000000004</v>
      </c>
      <c r="AB59" s="61">
        <v>66.793999999999997</v>
      </c>
      <c r="AC59" s="61">
        <v>61.268000000000001</v>
      </c>
      <c r="AD59" s="82">
        <v>60.450999999999993</v>
      </c>
      <c r="AE59" s="42">
        <f t="shared" si="21"/>
        <v>-1.3334856695175415E-2</v>
      </c>
      <c r="AG59" s="361">
        <f t="shared" si="28"/>
        <v>1.1462353793679652E-5</v>
      </c>
      <c r="AH59" s="362">
        <f t="shared" si="29"/>
        <v>7.1997827678634972E-4</v>
      </c>
      <c r="AI59" s="362">
        <f t="shared" si="30"/>
        <v>8.3224144771325715E-4</v>
      </c>
      <c r="AJ59" s="363">
        <f t="shared" si="31"/>
        <v>9.3388570870919666E-4</v>
      </c>
      <c r="AL59" s="102">
        <f t="shared" si="22"/>
        <v>0.8070009460737938</v>
      </c>
      <c r="AM59" s="74">
        <f t="shared" si="22"/>
        <v>3.4878048780487809</v>
      </c>
      <c r="AN59" s="74">
        <f t="shared" si="22"/>
        <v>1.9280084077771942</v>
      </c>
      <c r="AO59" s="74">
        <f t="shared" si="22"/>
        <v>2.0698421835276064</v>
      </c>
      <c r="AP59" s="74">
        <f t="shared" si="22"/>
        <v>2.1250904579758085</v>
      </c>
      <c r="AQ59" s="74">
        <f t="shared" si="22"/>
        <v>2.1607340028392659</v>
      </c>
      <c r="AR59" s="74">
        <f t="shared" si="22"/>
        <v>2.1176952205506088</v>
      </c>
      <c r="AS59" s="74">
        <f t="shared" si="22"/>
        <v>2.1739302890574645</v>
      </c>
      <c r="AT59" s="74">
        <f t="shared" si="22"/>
        <v>2.2698202331192445</v>
      </c>
      <c r="AU59" s="74">
        <f t="shared" si="22"/>
        <v>2.5162429668569555</v>
      </c>
      <c r="AV59" s="103">
        <f t="shared" si="22"/>
        <v>2.7901320040616633</v>
      </c>
      <c r="AW59" s="42">
        <f t="shared" si="32"/>
        <v>0.1088484064584682</v>
      </c>
    </row>
    <row r="60" spans="1:49" ht="20.100000000000001" customHeight="1">
      <c r="A60" s="88" t="s">
        <v>164</v>
      </c>
      <c r="B60" s="90">
        <v>513.14</v>
      </c>
      <c r="C60" s="61">
        <v>481.55999999999995</v>
      </c>
      <c r="D60" s="61">
        <v>355.87</v>
      </c>
      <c r="E60" s="61">
        <v>278.47000000000003</v>
      </c>
      <c r="F60" s="61">
        <v>351.00999999999993</v>
      </c>
      <c r="G60" s="61">
        <v>273.83999999999997</v>
      </c>
      <c r="H60" s="61">
        <v>205.84</v>
      </c>
      <c r="I60" s="61">
        <v>273.43</v>
      </c>
      <c r="J60" s="61">
        <v>133.47</v>
      </c>
      <c r="K60" s="61">
        <v>272.3</v>
      </c>
      <c r="L60" s="82">
        <v>187.62</v>
      </c>
      <c r="M60" s="42">
        <f t="shared" si="23"/>
        <v>-0.31098053617333826</v>
      </c>
      <c r="O60" s="361">
        <f t="shared" si="24"/>
        <v>9.5797743508925298E-4</v>
      </c>
      <c r="P60" s="362">
        <f t="shared" si="25"/>
        <v>6.8585978725723426E-4</v>
      </c>
      <c r="Q60" s="362">
        <f t="shared" si="26"/>
        <v>5.4197471782483394E-4</v>
      </c>
      <c r="R60" s="363">
        <f t="shared" si="27"/>
        <v>4.575154967463168E-4</v>
      </c>
      <c r="T60" s="97">
        <v>152.76000000000002</v>
      </c>
      <c r="U60" s="61">
        <v>118.21000000000001</v>
      </c>
      <c r="V60" s="61">
        <v>95.324999999999989</v>
      </c>
      <c r="W60" s="61">
        <v>76.787999999999997</v>
      </c>
      <c r="X60" s="61">
        <v>97.634999999999991</v>
      </c>
      <c r="Y60" s="61">
        <v>85.095999999999989</v>
      </c>
      <c r="Z60" s="61">
        <v>61.618999999999993</v>
      </c>
      <c r="AA60" s="61">
        <v>75.366</v>
      </c>
      <c r="AB60" s="61">
        <v>37.006999999999998</v>
      </c>
      <c r="AC60" s="61">
        <v>82.658000000000001</v>
      </c>
      <c r="AD60" s="82">
        <v>54.024999999999999</v>
      </c>
      <c r="AE60" s="42">
        <f t="shared" si="21"/>
        <v>-0.34640325195383392</v>
      </c>
      <c r="AG60" s="361">
        <f t="shared" si="28"/>
        <v>2.0527422808001216E-3</v>
      </c>
      <c r="AH60" s="362">
        <f t="shared" si="29"/>
        <v>1.490869240574552E-3</v>
      </c>
      <c r="AI60" s="362">
        <f t="shared" si="30"/>
        <v>1.1227951554658618E-3</v>
      </c>
      <c r="AJ60" s="363">
        <f t="shared" si="31"/>
        <v>8.3461275103826824E-4</v>
      </c>
      <c r="AL60" s="102">
        <f t="shared" si="22"/>
        <v>2.976965350586585</v>
      </c>
      <c r="AM60" s="74">
        <f t="shared" si="22"/>
        <v>2.4547304593404773</v>
      </c>
      <c r="AN60" s="74">
        <f t="shared" si="22"/>
        <v>2.6786466968274931</v>
      </c>
      <c r="AO60" s="74">
        <f t="shared" si="22"/>
        <v>2.7574963191726214</v>
      </c>
      <c r="AP60" s="74">
        <f t="shared" si="22"/>
        <v>2.7815446853366006</v>
      </c>
      <c r="AQ60" s="74">
        <f t="shared" si="22"/>
        <v>3.107508033888402</v>
      </c>
      <c r="AR60" s="74">
        <f t="shared" si="22"/>
        <v>2.9935386708122809</v>
      </c>
      <c r="AS60" s="74">
        <f t="shared" si="22"/>
        <v>2.756317887576345</v>
      </c>
      <c r="AT60" s="74">
        <f t="shared" si="22"/>
        <v>2.7726829999250766</v>
      </c>
      <c r="AU60" s="74">
        <f t="shared" si="22"/>
        <v>3.0355490268086665</v>
      </c>
      <c r="AV60" s="103">
        <f t="shared" si="22"/>
        <v>2.8794904594392925</v>
      </c>
      <c r="AW60" s="42">
        <f t="shared" si="32"/>
        <v>-5.1410326761693402E-2</v>
      </c>
    </row>
    <row r="61" spans="1:49" ht="20.100000000000001" customHeight="1">
      <c r="A61" s="88" t="s">
        <v>181</v>
      </c>
      <c r="B61" s="90"/>
      <c r="C61" s="61">
        <v>24.21</v>
      </c>
      <c r="D61" s="61">
        <v>4.5</v>
      </c>
      <c r="E61" s="61">
        <v>5.62</v>
      </c>
      <c r="F61" s="61"/>
      <c r="G61" s="61"/>
      <c r="H61" s="61">
        <v>571.80999999999995</v>
      </c>
      <c r="I61" s="61">
        <v>255.42000000000002</v>
      </c>
      <c r="J61" s="61">
        <v>2804.92</v>
      </c>
      <c r="K61" s="61">
        <v>803.8</v>
      </c>
      <c r="L61" s="82">
        <v>120.48</v>
      </c>
      <c r="M61" s="42">
        <f t="shared" si="23"/>
        <v>-0.85011196815128143</v>
      </c>
      <c r="O61" s="361">
        <f t="shared" si="24"/>
        <v>0</v>
      </c>
      <c r="P61" s="362">
        <f t="shared" si="25"/>
        <v>0</v>
      </c>
      <c r="Q61" s="362">
        <f t="shared" si="26"/>
        <v>1.5998504523966268E-3</v>
      </c>
      <c r="R61" s="363">
        <f t="shared" si="27"/>
        <v>2.9379312998612222E-4</v>
      </c>
      <c r="T61" s="97"/>
      <c r="U61" s="61">
        <v>4.9340000000000002</v>
      </c>
      <c r="V61" s="61">
        <v>0.84699999999999998</v>
      </c>
      <c r="W61" s="61">
        <v>1.0589999999999999</v>
      </c>
      <c r="X61" s="61"/>
      <c r="Y61" s="61"/>
      <c r="Z61" s="61">
        <v>50.073999999999998</v>
      </c>
      <c r="AA61" s="61">
        <v>34.698999999999998</v>
      </c>
      <c r="AB61" s="61">
        <v>418.63100000000003</v>
      </c>
      <c r="AC61" s="61">
        <v>138.53899999999999</v>
      </c>
      <c r="AD61" s="82">
        <v>39.859000000000002</v>
      </c>
      <c r="AE61" s="42">
        <f t="shared" si="21"/>
        <v>-0.71229040198066962</v>
      </c>
      <c r="AG61" s="361">
        <f t="shared" si="28"/>
        <v>0</v>
      </c>
      <c r="AH61" s="362">
        <f t="shared" si="29"/>
        <v>0</v>
      </c>
      <c r="AI61" s="362">
        <f t="shared" si="30"/>
        <v>1.8818616231107092E-3</v>
      </c>
      <c r="AJ61" s="363">
        <f t="shared" si="31"/>
        <v>6.1576732334353232E-4</v>
      </c>
      <c r="AL61" s="102"/>
      <c r="AM61" s="74">
        <f t="shared" si="22"/>
        <v>2.0380008261049154</v>
      </c>
      <c r="AN61" s="74">
        <f t="shared" si="22"/>
        <v>1.882222222222222</v>
      </c>
      <c r="AO61" s="74">
        <f t="shared" si="22"/>
        <v>1.884341637010676</v>
      </c>
      <c r="AP61" s="74"/>
      <c r="AQ61" s="74"/>
      <c r="AR61" s="74">
        <f t="shared" si="22"/>
        <v>0.87571046326577018</v>
      </c>
      <c r="AS61" s="74">
        <f t="shared" si="22"/>
        <v>1.3585075561819746</v>
      </c>
      <c r="AT61" s="74">
        <f t="shared" si="22"/>
        <v>1.4924881993069321</v>
      </c>
      <c r="AU61" s="74">
        <f t="shared" si="22"/>
        <v>1.7235506344861906</v>
      </c>
      <c r="AV61" s="103">
        <f t="shared" si="22"/>
        <v>3.3083499335989375</v>
      </c>
      <c r="AW61" s="42">
        <f t="shared" si="32"/>
        <v>0.91949680351873908</v>
      </c>
    </row>
    <row r="62" spans="1:49" ht="20.100000000000001" customHeight="1">
      <c r="A62" s="88" t="s">
        <v>180</v>
      </c>
      <c r="B62" s="90">
        <v>1673.8799999999999</v>
      </c>
      <c r="C62" s="61">
        <v>31.85</v>
      </c>
      <c r="D62" s="61">
        <v>20.6</v>
      </c>
      <c r="E62" s="61">
        <v>36.69</v>
      </c>
      <c r="F62" s="61">
        <v>53.999999999999993</v>
      </c>
      <c r="G62" s="61">
        <v>145.58000000000001</v>
      </c>
      <c r="H62" s="61">
        <v>74.48</v>
      </c>
      <c r="I62" s="61">
        <v>76.249999999999986</v>
      </c>
      <c r="J62" s="61">
        <v>83.6</v>
      </c>
      <c r="K62" s="61">
        <v>109.72</v>
      </c>
      <c r="L62" s="82">
        <v>96.65</v>
      </c>
      <c r="M62" s="42">
        <f t="shared" si="23"/>
        <v>-0.11912139992708708</v>
      </c>
      <c r="O62" s="361">
        <f t="shared" si="24"/>
        <v>3.1249547278465891E-3</v>
      </c>
      <c r="P62" s="362">
        <f t="shared" si="25"/>
        <v>3.646197335265417E-4</v>
      </c>
      <c r="Q62" s="362">
        <f t="shared" si="26"/>
        <v>2.1838217421865874E-4</v>
      </c>
      <c r="R62" s="363">
        <f t="shared" si="27"/>
        <v>2.3568315083963073E-4</v>
      </c>
      <c r="T62" s="97">
        <v>197.29300000000001</v>
      </c>
      <c r="U62" s="61">
        <v>6.8330000000000002</v>
      </c>
      <c r="V62" s="61">
        <v>4.2699999999999996</v>
      </c>
      <c r="W62" s="61">
        <v>6.7829999999999995</v>
      </c>
      <c r="X62" s="61">
        <v>8.5909999999999993</v>
      </c>
      <c r="Y62" s="61">
        <v>28.143000000000001</v>
      </c>
      <c r="Z62" s="61">
        <v>17.995000000000001</v>
      </c>
      <c r="AA62" s="61">
        <v>16.821999999999999</v>
      </c>
      <c r="AB62" s="61">
        <v>21.648000000000003</v>
      </c>
      <c r="AC62" s="61">
        <v>15.262</v>
      </c>
      <c r="AD62" s="82">
        <v>20.625</v>
      </c>
      <c r="AE62" s="42">
        <f t="shared" si="21"/>
        <v>0.35139562311623634</v>
      </c>
      <c r="AG62" s="361">
        <f t="shared" si="28"/>
        <v>2.6511631500778891E-3</v>
      </c>
      <c r="AH62" s="362">
        <f t="shared" si="29"/>
        <v>4.9306116665283469E-4</v>
      </c>
      <c r="AI62" s="362">
        <f t="shared" si="30"/>
        <v>2.0731326263301775E-4</v>
      </c>
      <c r="AJ62" s="363">
        <f t="shared" si="31"/>
        <v>3.1862819047041705E-4</v>
      </c>
      <c r="AL62" s="102">
        <f t="shared" si="22"/>
        <v>1.1786567734843598</v>
      </c>
      <c r="AM62" s="74">
        <f t="shared" si="22"/>
        <v>2.1453689167974881</v>
      </c>
      <c r="AN62" s="74">
        <f t="shared" ref="AN62:AV66" si="33">(V62/D62)*10</f>
        <v>2.0728155339805818</v>
      </c>
      <c r="AO62" s="74">
        <f t="shared" si="33"/>
        <v>1.8487326246933768</v>
      </c>
      <c r="AP62" s="74">
        <f t="shared" si="33"/>
        <v>1.5909259259259259</v>
      </c>
      <c r="AQ62" s="74">
        <f t="shared" si="33"/>
        <v>1.9331638961395794</v>
      </c>
      <c r="AR62" s="74">
        <f t="shared" si="33"/>
        <v>2.4160848549946294</v>
      </c>
      <c r="AS62" s="74">
        <f t="shared" si="33"/>
        <v>2.2061639344262298</v>
      </c>
      <c r="AT62" s="74">
        <f t="shared" si="33"/>
        <v>2.5894736842105273</v>
      </c>
      <c r="AU62" s="74">
        <f t="shared" si="33"/>
        <v>1.390995260663507</v>
      </c>
      <c r="AV62" s="103">
        <f t="shared" si="33"/>
        <v>2.1339886187273667</v>
      </c>
      <c r="AW62" s="42">
        <f t="shared" si="32"/>
        <v>0.53414513986873735</v>
      </c>
    </row>
    <row r="63" spans="1:49" ht="20.100000000000001" customHeight="1">
      <c r="A63" s="88" t="s">
        <v>163</v>
      </c>
      <c r="B63" s="90">
        <v>2.75</v>
      </c>
      <c r="C63" s="61">
        <v>0.13</v>
      </c>
      <c r="D63" s="61">
        <v>0.89</v>
      </c>
      <c r="E63" s="61">
        <v>25.71</v>
      </c>
      <c r="F63" s="61">
        <v>95.330000000000013</v>
      </c>
      <c r="G63" s="61">
        <v>66.610000000000014</v>
      </c>
      <c r="H63" s="61">
        <v>65.930000000000007</v>
      </c>
      <c r="I63" s="61">
        <v>115.13000000000001</v>
      </c>
      <c r="J63" s="61">
        <v>76.169999999999987</v>
      </c>
      <c r="K63" s="61">
        <v>83.95</v>
      </c>
      <c r="L63" s="82">
        <v>116.53</v>
      </c>
      <c r="M63" s="42">
        <f t="shared" si="23"/>
        <v>0.38808814770696842</v>
      </c>
      <c r="O63" s="361">
        <f t="shared" si="24"/>
        <v>5.1339555413638496E-6</v>
      </c>
      <c r="P63" s="362">
        <f t="shared" si="25"/>
        <v>1.6683143598161113E-4</v>
      </c>
      <c r="Q63" s="362">
        <f t="shared" si="26"/>
        <v>1.6709062637309882E-4</v>
      </c>
      <c r="R63" s="363">
        <f t="shared" si="27"/>
        <v>2.8416096810493708E-4</v>
      </c>
      <c r="T63" s="97">
        <v>2.3069999999999999</v>
      </c>
      <c r="U63" s="61">
        <v>3.9E-2</v>
      </c>
      <c r="V63" s="61">
        <v>0.25600000000000001</v>
      </c>
      <c r="W63" s="61">
        <v>8.4190000000000005</v>
      </c>
      <c r="X63" s="61">
        <v>16.896999999999998</v>
      </c>
      <c r="Y63" s="61">
        <v>15.945</v>
      </c>
      <c r="Z63" s="61">
        <v>12.710999999999999</v>
      </c>
      <c r="AA63" s="61">
        <v>17.315000000000005</v>
      </c>
      <c r="AB63" s="61">
        <v>11.05</v>
      </c>
      <c r="AC63" s="61">
        <v>14.902000000000001</v>
      </c>
      <c r="AD63" s="82">
        <v>15.877000000000001</v>
      </c>
      <c r="AE63" s="42">
        <f t="shared" si="21"/>
        <v>6.5427459401422597E-2</v>
      </c>
      <c r="AG63" s="361">
        <f t="shared" si="28"/>
        <v>3.1000762253246133E-5</v>
      </c>
      <c r="AH63" s="362">
        <f t="shared" si="29"/>
        <v>2.7935402417224352E-4</v>
      </c>
      <c r="AI63" s="362">
        <f t="shared" si="30"/>
        <v>2.0242315815471304E-4</v>
      </c>
      <c r="AJ63" s="363">
        <f t="shared" si="31"/>
        <v>2.4527804994418483E-4</v>
      </c>
      <c r="AL63" s="102">
        <f t="shared" ref="AL63:AM66" si="34">(T63/B63)*10</f>
        <v>8.3890909090909087</v>
      </c>
      <c r="AM63" s="74">
        <f t="shared" si="34"/>
        <v>3</v>
      </c>
      <c r="AN63" s="74">
        <f t="shared" si="33"/>
        <v>2.8764044943820228</v>
      </c>
      <c r="AO63" s="74">
        <f t="shared" si="33"/>
        <v>3.2746013224426296</v>
      </c>
      <c r="AP63" s="74">
        <f t="shared" si="33"/>
        <v>1.7724745620476237</v>
      </c>
      <c r="AQ63" s="74">
        <f t="shared" si="33"/>
        <v>2.3937847170094577</v>
      </c>
      <c r="AR63" s="74">
        <f t="shared" si="33"/>
        <v>1.9279538904899132</v>
      </c>
      <c r="AS63" s="74">
        <f t="shared" si="33"/>
        <v>1.5039520541996008</v>
      </c>
      <c r="AT63" s="74">
        <f t="shared" si="33"/>
        <v>1.4507023762636213</v>
      </c>
      <c r="AU63" s="74">
        <f t="shared" si="33"/>
        <v>1.7751042287075642</v>
      </c>
      <c r="AV63" s="103">
        <f t="shared" si="33"/>
        <v>1.3624817643525273</v>
      </c>
      <c r="AW63" s="42">
        <f t="shared" si="32"/>
        <v>-0.23244971066034992</v>
      </c>
    </row>
    <row r="64" spans="1:49" ht="20.100000000000001" customHeight="1">
      <c r="A64" s="88" t="s">
        <v>186</v>
      </c>
      <c r="B64" s="90">
        <v>101.15</v>
      </c>
      <c r="C64" s="61">
        <v>34.74</v>
      </c>
      <c r="D64" s="61">
        <v>84.240000000000009</v>
      </c>
      <c r="E64" s="61">
        <v>43.2</v>
      </c>
      <c r="F64" s="61">
        <v>47.7</v>
      </c>
      <c r="G64" s="61">
        <v>0.6</v>
      </c>
      <c r="H64" s="61"/>
      <c r="I64" s="61"/>
      <c r="J64" s="61">
        <v>51.84</v>
      </c>
      <c r="K64" s="61">
        <v>155.18</v>
      </c>
      <c r="L64" s="82">
        <v>35.64</v>
      </c>
      <c r="M64" s="42">
        <f t="shared" si="23"/>
        <v>-0.77033122825106326</v>
      </c>
      <c r="O64" s="361">
        <f t="shared" si="24"/>
        <v>1.8883621927598306E-4</v>
      </c>
      <c r="P64" s="362">
        <f t="shared" si="25"/>
        <v>1.5027602700640542E-6</v>
      </c>
      <c r="Q64" s="362">
        <f t="shared" si="26"/>
        <v>3.0886388803546725E-4</v>
      </c>
      <c r="R64" s="363">
        <f t="shared" si="27"/>
        <v>8.690892391023734E-5</v>
      </c>
      <c r="T64" s="97">
        <v>42.769999999999996</v>
      </c>
      <c r="U64" s="61">
        <v>9.3059999999999992</v>
      </c>
      <c r="V64" s="61">
        <v>22.565000000000001</v>
      </c>
      <c r="W64" s="61">
        <v>11.571999999999999</v>
      </c>
      <c r="X64" s="61">
        <v>12.468</v>
      </c>
      <c r="Y64" s="61">
        <v>4.2000000000000003E-2</v>
      </c>
      <c r="Z64" s="61"/>
      <c r="AA64" s="61"/>
      <c r="AB64" s="61">
        <v>15.083</v>
      </c>
      <c r="AC64" s="61">
        <v>47.034999999999997</v>
      </c>
      <c r="AD64" s="82">
        <v>10.058999999999999</v>
      </c>
      <c r="AE64" s="42">
        <f t="shared" si="21"/>
        <v>-0.78613798235356658</v>
      </c>
      <c r="AG64" s="361">
        <f t="shared" si="28"/>
        <v>5.7473021307816955E-4</v>
      </c>
      <c r="AH64" s="362">
        <f t="shared" si="29"/>
        <v>7.3583374194005824E-7</v>
      </c>
      <c r="AI64" s="362">
        <f t="shared" si="30"/>
        <v>6.3890573371406037E-4</v>
      </c>
      <c r="AJ64" s="363">
        <f t="shared" si="31"/>
        <v>1.5539786511233576E-4</v>
      </c>
      <c r="AL64" s="102">
        <f t="shared" si="34"/>
        <v>4.2283737024221448</v>
      </c>
      <c r="AM64" s="74">
        <f t="shared" si="34"/>
        <v>2.6787564766839371</v>
      </c>
      <c r="AN64" s="74">
        <f t="shared" si="33"/>
        <v>2.6786562203228872</v>
      </c>
      <c r="AO64" s="74">
        <f t="shared" si="33"/>
        <v>2.6787037037037029</v>
      </c>
      <c r="AP64" s="74">
        <f t="shared" si="33"/>
        <v>2.6138364779874212</v>
      </c>
      <c r="AQ64" s="74">
        <f t="shared" si="33"/>
        <v>0.70000000000000007</v>
      </c>
      <c r="AR64" s="74"/>
      <c r="AS64" s="74"/>
      <c r="AT64" s="74">
        <f t="shared" si="33"/>
        <v>2.9095293209876543</v>
      </c>
      <c r="AU64" s="74">
        <f t="shared" si="33"/>
        <v>3.0309962624049485</v>
      </c>
      <c r="AV64" s="103">
        <f t="shared" si="33"/>
        <v>2.8223905723905722</v>
      </c>
      <c r="AW64" s="42">
        <f t="shared" si="32"/>
        <v>-6.8824133042268337E-2</v>
      </c>
    </row>
    <row r="65" spans="1:49" ht="20.100000000000001" customHeight="1" thickBot="1">
      <c r="A65" s="47" t="s">
        <v>33</v>
      </c>
      <c r="B65" s="91">
        <f>B66-SUM(B39:B64)</f>
        <v>92609.630000000063</v>
      </c>
      <c r="C65" s="92">
        <f t="shared" ref="C65:L65" si="35">C66-SUM(C39:C64)</f>
        <v>66141.240000000107</v>
      </c>
      <c r="D65" s="92">
        <f t="shared" si="35"/>
        <v>68452.929999999935</v>
      </c>
      <c r="E65" s="92">
        <f t="shared" si="35"/>
        <v>57284.110000000219</v>
      </c>
      <c r="F65" s="92">
        <f t="shared" si="35"/>
        <v>58116.010000000068</v>
      </c>
      <c r="G65" s="92">
        <f t="shared" si="35"/>
        <v>49619.469999999914</v>
      </c>
      <c r="H65" s="92">
        <f t="shared" si="35"/>
        <v>52406.790000000037</v>
      </c>
      <c r="I65" s="92">
        <f t="shared" si="35"/>
        <v>50855.939999999944</v>
      </c>
      <c r="J65" s="92">
        <f t="shared" si="35"/>
        <v>57775.10000000021</v>
      </c>
      <c r="K65" s="92">
        <f t="shared" si="35"/>
        <v>61200.540000000037</v>
      </c>
      <c r="L65" s="93">
        <f t="shared" si="35"/>
        <v>6.4799999999813735</v>
      </c>
      <c r="M65" s="42">
        <f t="shared" si="23"/>
        <v>-0.99989411858130695</v>
      </c>
      <c r="O65" s="361">
        <f t="shared" si="24"/>
        <v>0.17289226295351132</v>
      </c>
      <c r="P65" s="370">
        <f t="shared" si="25"/>
        <v>0.1242769468960585</v>
      </c>
      <c r="Q65" s="370">
        <f t="shared" si="26"/>
        <v>0.12181103708126141</v>
      </c>
      <c r="R65" s="363">
        <f t="shared" si="27"/>
        <v>1.5801622529088642E-5</v>
      </c>
      <c r="T65" s="98">
        <f>T66-SUM(T39:T64)</f>
        <v>26749.483999999997</v>
      </c>
      <c r="U65" s="92">
        <f t="shared" ref="U65:AD65" si="36">U66-SUM(U39:U64)</f>
        <v>10277.850999999995</v>
      </c>
      <c r="V65" s="92">
        <f t="shared" si="36"/>
        <v>10940.158000000003</v>
      </c>
      <c r="W65" s="92">
        <f t="shared" si="36"/>
        <v>8924.8359999999957</v>
      </c>
      <c r="X65" s="92">
        <f t="shared" si="36"/>
        <v>10421.503000000004</v>
      </c>
      <c r="Y65" s="92">
        <f t="shared" si="36"/>
        <v>9332.8820000000051</v>
      </c>
      <c r="Z65" s="92">
        <f t="shared" si="36"/>
        <v>9631.8269999999902</v>
      </c>
      <c r="AA65" s="92">
        <f t="shared" si="36"/>
        <v>9331.6410000000105</v>
      </c>
      <c r="AB65" s="92">
        <f t="shared" si="36"/>
        <v>10337.978999999992</v>
      </c>
      <c r="AC65" s="92">
        <f t="shared" si="36"/>
        <v>11601.73000000001</v>
      </c>
      <c r="AD65" s="93">
        <f t="shared" si="36"/>
        <v>1.2459999999991851</v>
      </c>
      <c r="AE65" s="42">
        <f t="shared" si="21"/>
        <v>-0.99989260222397869</v>
      </c>
      <c r="AG65" s="361">
        <f t="shared" si="28"/>
        <v>0.35945140610360266</v>
      </c>
      <c r="AH65" s="370">
        <f t="shared" si="29"/>
        <v>0.16351070202726234</v>
      </c>
      <c r="AI65" s="370">
        <f t="shared" si="30"/>
        <v>0.15759353285856134</v>
      </c>
      <c r="AJ65" s="363">
        <f t="shared" si="31"/>
        <v>1.9249004864285093E-5</v>
      </c>
      <c r="AL65" s="104">
        <f t="shared" si="34"/>
        <v>2.8884127924925278</v>
      </c>
      <c r="AM65" s="76">
        <f t="shared" si="34"/>
        <v>1.5539247525447024</v>
      </c>
      <c r="AN65" s="76">
        <f t="shared" si="33"/>
        <v>1.5982015671206498</v>
      </c>
      <c r="AO65" s="76">
        <f t="shared" si="33"/>
        <v>1.5579950530784124</v>
      </c>
      <c r="AP65" s="76">
        <f t="shared" si="33"/>
        <v>1.7932241046830284</v>
      </c>
      <c r="AQ65" s="76">
        <f t="shared" si="33"/>
        <v>1.8808911098808636</v>
      </c>
      <c r="AR65" s="76">
        <f t="shared" si="33"/>
        <v>1.8378967687202332</v>
      </c>
      <c r="AS65" s="76">
        <f t="shared" si="33"/>
        <v>1.8349166292079198</v>
      </c>
      <c r="AT65" s="76">
        <f t="shared" si="33"/>
        <v>1.789348525575889</v>
      </c>
      <c r="AU65" s="76">
        <f t="shared" si="33"/>
        <v>1.8956907896564319</v>
      </c>
      <c r="AV65" s="105">
        <f t="shared" si="33"/>
        <v>1.9228395061771089</v>
      </c>
      <c r="AW65" s="42">
        <f t="shared" si="32"/>
        <v>1.4321278907303916E-2</v>
      </c>
    </row>
    <row r="66" spans="1:49" s="6" customFormat="1" ht="26.25" customHeight="1" thickBot="1">
      <c r="A66" s="56" t="s">
        <v>34</v>
      </c>
      <c r="B66" s="84">
        <v>535649.3600000001</v>
      </c>
      <c r="C66" s="69">
        <v>617042.38</v>
      </c>
      <c r="D66" s="69">
        <v>807487.07</v>
      </c>
      <c r="E66" s="69">
        <v>649235.01</v>
      </c>
      <c r="F66" s="69">
        <v>401508.83000000007</v>
      </c>
      <c r="G66" s="69">
        <v>399265.27999999985</v>
      </c>
      <c r="H66" s="69">
        <v>607841.6100000001</v>
      </c>
      <c r="I66" s="69">
        <v>605395.51</v>
      </c>
      <c r="J66" s="69">
        <v>632909.41000000015</v>
      </c>
      <c r="K66" s="69">
        <v>502421.96</v>
      </c>
      <c r="L66" s="108">
        <v>410084.46999999991</v>
      </c>
      <c r="M66" s="158">
        <f t="shared" si="23"/>
        <v>-0.1837847414153635</v>
      </c>
      <c r="N66"/>
      <c r="O66" s="355">
        <f>SUM(O39:O65)</f>
        <v>1</v>
      </c>
      <c r="P66" s="359">
        <f t="shared" ref="P66:R66" si="37">SUM(P39:P65)</f>
        <v>1</v>
      </c>
      <c r="Q66" s="359">
        <f t="shared" si="37"/>
        <v>0.99999999999999989</v>
      </c>
      <c r="R66" s="356">
        <f t="shared" si="37"/>
        <v>1.0000000000000004</v>
      </c>
      <c r="T66" s="99">
        <v>74417.52499999998</v>
      </c>
      <c r="U66" s="95">
        <v>47390.280999999995</v>
      </c>
      <c r="V66" s="95">
        <v>66184.839000000007</v>
      </c>
      <c r="W66" s="95">
        <v>68218.106</v>
      </c>
      <c r="X66" s="95">
        <v>57494.260000000009</v>
      </c>
      <c r="Y66" s="95">
        <v>57078.111000000004</v>
      </c>
      <c r="Z66" s="95">
        <v>65483.819000000003</v>
      </c>
      <c r="AA66" s="95">
        <v>63847.407999999996</v>
      </c>
      <c r="AB66" s="95">
        <v>78160.639999999985</v>
      </c>
      <c r="AC66" s="95">
        <v>73618.059000000023</v>
      </c>
      <c r="AD66" s="96">
        <v>64730.619000000006</v>
      </c>
      <c r="AE66" s="140">
        <f t="shared" si="21"/>
        <v>-0.12072363929073454</v>
      </c>
      <c r="AF66"/>
      <c r="AG66" s="355">
        <f>SUM(AG39:AG65)</f>
        <v>1.0000000000000002</v>
      </c>
      <c r="AH66" s="359">
        <f t="shared" ref="AH66:AJ66" si="38">SUM(AH39:AH65)</f>
        <v>1</v>
      </c>
      <c r="AI66" s="359">
        <f t="shared" si="38"/>
        <v>0.99999999999999989</v>
      </c>
      <c r="AJ66" s="356">
        <f t="shared" si="38"/>
        <v>1</v>
      </c>
      <c r="AL66" s="72">
        <f t="shared" si="34"/>
        <v>1.3892955085393917</v>
      </c>
      <c r="AM66" s="77">
        <f t="shared" si="34"/>
        <v>0.7680231137446345</v>
      </c>
      <c r="AN66" s="77">
        <f t="shared" si="33"/>
        <v>0.81963961354823933</v>
      </c>
      <c r="AO66" s="77">
        <f t="shared" si="33"/>
        <v>1.0507459540729327</v>
      </c>
      <c r="AP66" s="77">
        <f t="shared" si="33"/>
        <v>1.4319550581241263</v>
      </c>
      <c r="AQ66" s="77">
        <f t="shared" si="33"/>
        <v>1.4295786250184346</v>
      </c>
      <c r="AR66" s="77">
        <f t="shared" si="33"/>
        <v>1.0773171484591191</v>
      </c>
      <c r="AS66" s="77">
        <f t="shared" si="33"/>
        <v>1.0546396024641806</v>
      </c>
      <c r="AT66" s="77">
        <f t="shared" si="33"/>
        <v>1.2349419800852695</v>
      </c>
      <c r="AU66" s="77">
        <f>(AC66/K66)*10</f>
        <v>1.4652635605338593</v>
      </c>
      <c r="AV66" s="87">
        <f t="shared" si="33"/>
        <v>1.5784703819678911</v>
      </c>
      <c r="AW66" s="86">
        <f t="shared" si="32"/>
        <v>7.7260381328793606E-2</v>
      </c>
    </row>
    <row r="68" spans="1:49" ht="15.75" thickBot="1"/>
    <row r="69" spans="1:49" ht="15" customHeight="1">
      <c r="A69" s="489" t="s">
        <v>31</v>
      </c>
      <c r="B69" s="505" t="s">
        <v>19</v>
      </c>
      <c r="C69" s="506"/>
      <c r="D69" s="506"/>
      <c r="E69" s="506"/>
      <c r="F69" s="506"/>
      <c r="G69" s="506"/>
      <c r="H69" s="506"/>
      <c r="I69" s="506"/>
      <c r="J69" s="506"/>
      <c r="K69" s="506"/>
      <c r="L69" s="507"/>
      <c r="M69" s="510" t="s">
        <v>121</v>
      </c>
      <c r="O69" s="480" t="s">
        <v>122</v>
      </c>
      <c r="P69" s="474"/>
      <c r="Q69" s="474"/>
      <c r="R69" s="519"/>
      <c r="T69" s="509" t="s">
        <v>35</v>
      </c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10" t="s">
        <v>121</v>
      </c>
      <c r="AG69" s="480" t="s">
        <v>122</v>
      </c>
      <c r="AH69" s="474"/>
      <c r="AI69" s="474"/>
      <c r="AJ69" s="519"/>
      <c r="AL69" s="509" t="s">
        <v>42</v>
      </c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10" t="s">
        <v>121</v>
      </c>
    </row>
    <row r="70" spans="1:49" ht="15" customHeight="1" thickBot="1">
      <c r="A70" s="503"/>
      <c r="B70" s="501" t="s">
        <v>70</v>
      </c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11"/>
      <c r="O70" s="520"/>
      <c r="P70" s="521"/>
      <c r="Q70" s="521"/>
      <c r="R70" s="522"/>
      <c r="T70" s="498" t="str">
        <f>B70</f>
        <v>jan-dez</v>
      </c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511"/>
      <c r="AG70" s="520"/>
      <c r="AH70" s="521"/>
      <c r="AI70" s="521"/>
      <c r="AJ70" s="522"/>
      <c r="AL70" s="498" t="str">
        <f>B70</f>
        <v>jan-dez</v>
      </c>
      <c r="AM70" s="499"/>
      <c r="AN70" s="499"/>
      <c r="AO70" s="499"/>
      <c r="AP70" s="499"/>
      <c r="AQ70" s="499"/>
      <c r="AR70" s="499"/>
      <c r="AS70" s="499"/>
      <c r="AT70" s="499"/>
      <c r="AU70" s="499"/>
      <c r="AV70" s="500"/>
      <c r="AW70" s="511"/>
    </row>
    <row r="71" spans="1:49" ht="24.75" customHeight="1" thickBot="1">
      <c r="A71" s="490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30">
        <v>2020</v>
      </c>
      <c r="M71" s="512"/>
      <c r="O71" s="298">
        <v>2010</v>
      </c>
      <c r="P71" s="360">
        <v>2015</v>
      </c>
      <c r="Q71" s="408">
        <v>2019</v>
      </c>
      <c r="R71" s="302">
        <v>2020</v>
      </c>
      <c r="T71" s="51">
        <v>2010</v>
      </c>
      <c r="U71" s="78">
        <v>2011</v>
      </c>
      <c r="V71" s="78">
        <v>2012</v>
      </c>
      <c r="W71" s="78">
        <v>2013</v>
      </c>
      <c r="X71" s="78">
        <v>2014</v>
      </c>
      <c r="Y71" s="78">
        <v>2015</v>
      </c>
      <c r="Z71" s="78">
        <v>2016</v>
      </c>
      <c r="AA71" s="78">
        <v>2017</v>
      </c>
      <c r="AB71" s="78">
        <v>2018</v>
      </c>
      <c r="AC71" s="78">
        <v>2019</v>
      </c>
      <c r="AD71" s="29">
        <v>2020</v>
      </c>
      <c r="AE71" s="512"/>
      <c r="AG71" s="298">
        <v>2010</v>
      </c>
      <c r="AH71" s="360">
        <v>2015</v>
      </c>
      <c r="AI71" s="408">
        <v>2019</v>
      </c>
      <c r="AJ71" s="302">
        <v>2020</v>
      </c>
      <c r="AL71" s="51">
        <v>2010</v>
      </c>
      <c r="AM71" s="70">
        <v>2011</v>
      </c>
      <c r="AN71" s="70">
        <v>2012</v>
      </c>
      <c r="AO71" s="70">
        <v>2013</v>
      </c>
      <c r="AP71" s="70">
        <v>2014</v>
      </c>
      <c r="AQ71" s="70">
        <v>2015</v>
      </c>
      <c r="AR71" s="70">
        <v>2016</v>
      </c>
      <c r="AS71" s="70">
        <v>2017</v>
      </c>
      <c r="AT71" s="70">
        <v>2018</v>
      </c>
      <c r="AU71" s="70">
        <v>2019</v>
      </c>
      <c r="AV71" s="29">
        <v>2020</v>
      </c>
      <c r="AW71" s="512"/>
    </row>
    <row r="72" spans="1:49" ht="20.100000000000001" customHeight="1">
      <c r="A72" s="88" t="s">
        <v>141</v>
      </c>
      <c r="B72" s="89">
        <v>385850.79</v>
      </c>
      <c r="C72" s="60">
        <v>476108.68</v>
      </c>
      <c r="D72" s="60">
        <v>535825.98</v>
      </c>
      <c r="E72" s="60">
        <v>484440.04000000004</v>
      </c>
      <c r="F72" s="60">
        <v>477519.94000000006</v>
      </c>
      <c r="G72" s="60">
        <v>405841.81</v>
      </c>
      <c r="H72" s="60">
        <v>104478.43999999999</v>
      </c>
      <c r="I72" s="60">
        <v>187939.34</v>
      </c>
      <c r="J72" s="60">
        <v>172406.18000000002</v>
      </c>
      <c r="K72" s="60">
        <v>227098.93000000002</v>
      </c>
      <c r="L72" s="80">
        <v>196842.77999999997</v>
      </c>
      <c r="M72" s="42">
        <f t="shared" ref="M72:M100" si="39">(L72-K72)/K72</f>
        <v>-0.13322894123719584</v>
      </c>
      <c r="O72" s="361">
        <f>B72/$B$100</f>
        <v>0.59615190565279264</v>
      </c>
      <c r="P72" s="362">
        <f>G72/$G$100</f>
        <v>0.55671447905102955</v>
      </c>
      <c r="Q72" s="362">
        <f>K72/$K$100</f>
        <v>0.37850542088651085</v>
      </c>
      <c r="R72" s="363">
        <f>L72/$L$100</f>
        <v>0.28986313143094372</v>
      </c>
      <c r="T72" s="97">
        <v>25363.847999999998</v>
      </c>
      <c r="U72" s="60">
        <v>32027.864000000001</v>
      </c>
      <c r="V72" s="60">
        <v>38559.796999999999</v>
      </c>
      <c r="W72" s="60">
        <v>41139.948000000004</v>
      </c>
      <c r="X72" s="60">
        <v>40556.968000000001</v>
      </c>
      <c r="Y72" s="60">
        <v>33485.839000000007</v>
      </c>
      <c r="Z72" s="60">
        <v>10411.598000000002</v>
      </c>
      <c r="AA72" s="60">
        <v>18535.882999999998</v>
      </c>
      <c r="AB72" s="60">
        <v>18482.623</v>
      </c>
      <c r="AC72" s="60">
        <v>22756.185999999998</v>
      </c>
      <c r="AD72" s="38">
        <v>18015.397000000001</v>
      </c>
      <c r="AE72" s="42">
        <f t="shared" ref="AE72:AE100" si="40">(AD72-AC72)/AC72</f>
        <v>-0.2083296823114382</v>
      </c>
      <c r="AG72" s="361">
        <f>T72/$T$100</f>
        <v>0.4931894281284197</v>
      </c>
      <c r="AH72" s="362">
        <f>Y72/$Y$100</f>
        <v>0.50551488046197324</v>
      </c>
      <c r="AI72" s="362">
        <f>AC72/$AC$100</f>
        <v>0.34298844857626881</v>
      </c>
      <c r="AJ72" s="363">
        <f>AD72/$AD$100</f>
        <v>0.21483125320287078</v>
      </c>
      <c r="AL72" s="109">
        <f t="shared" ref="AL72:AV95" si="41">(T72/B72)*10</f>
        <v>0.65734860877180012</v>
      </c>
      <c r="AM72" s="73">
        <f t="shared" si="41"/>
        <v>0.67270069514380626</v>
      </c>
      <c r="AN72" s="73">
        <f t="shared" si="41"/>
        <v>0.71963283676539913</v>
      </c>
      <c r="AO72" s="73">
        <f t="shared" si="41"/>
        <v>0.84922683104394103</v>
      </c>
      <c r="AP72" s="73">
        <f t="shared" si="41"/>
        <v>0.84932511928192977</v>
      </c>
      <c r="AQ72" s="73">
        <f t="shared" si="41"/>
        <v>0.82509584214598308</v>
      </c>
      <c r="AR72" s="73">
        <f t="shared" si="41"/>
        <v>0.99653076749614589</v>
      </c>
      <c r="AS72" s="73">
        <f t="shared" si="41"/>
        <v>0.98626945268616983</v>
      </c>
      <c r="AT72" s="73">
        <f t="shared" si="41"/>
        <v>1.0720394709748802</v>
      </c>
      <c r="AU72" s="73">
        <f t="shared" si="41"/>
        <v>1.0020384508196492</v>
      </c>
      <c r="AV72" s="110">
        <f t="shared" si="41"/>
        <v>0.91521756601893167</v>
      </c>
      <c r="AW72" s="42">
        <f>(AV72-AU72)/AU72</f>
        <v>-8.6644264728264253E-2</v>
      </c>
    </row>
    <row r="73" spans="1:49" ht="20.100000000000001" customHeight="1">
      <c r="A73" s="88" t="s">
        <v>132</v>
      </c>
      <c r="B73" s="90"/>
      <c r="C73" s="61"/>
      <c r="D73" s="61"/>
      <c r="E73" s="61"/>
      <c r="F73" s="61"/>
      <c r="G73" s="61"/>
      <c r="H73" s="61"/>
      <c r="I73" s="61"/>
      <c r="J73" s="61"/>
      <c r="K73" s="61"/>
      <c r="L73" s="82">
        <v>82426.250000000015</v>
      </c>
      <c r="M73" s="42"/>
      <c r="O73" s="361">
        <f t="shared" ref="O73:O99" si="42">B73/$B$100</f>
        <v>0</v>
      </c>
      <c r="P73" s="362">
        <f t="shared" ref="P73:P99" si="43">G73/$G$100</f>
        <v>0</v>
      </c>
      <c r="Q73" s="362">
        <f t="shared" ref="Q73:Q99" si="44">K73/$K$100</f>
        <v>0</v>
      </c>
      <c r="R73" s="363">
        <f t="shared" ref="R73:R99" si="45">L73/$L$100</f>
        <v>0.12137773576003058</v>
      </c>
      <c r="T73" s="97"/>
      <c r="U73" s="61"/>
      <c r="V73" s="61"/>
      <c r="W73" s="61"/>
      <c r="X73" s="61"/>
      <c r="Y73" s="61"/>
      <c r="Z73" s="61"/>
      <c r="AA73" s="61"/>
      <c r="AB73" s="61"/>
      <c r="AC73" s="61"/>
      <c r="AD73" s="38">
        <v>15496.691000000001</v>
      </c>
      <c r="AE73" s="42"/>
      <c r="AG73" s="361">
        <f t="shared" ref="AG73:AG99" si="46">T73/$T$100</f>
        <v>0</v>
      </c>
      <c r="AH73" s="362">
        <f t="shared" ref="AH73:AH99" si="47">Y73/$Y$100</f>
        <v>0</v>
      </c>
      <c r="AI73" s="362">
        <f t="shared" ref="AI73:AI99" si="48">AC73/$AC$100</f>
        <v>0</v>
      </c>
      <c r="AJ73" s="363">
        <f t="shared" ref="AJ73:AJ99" si="49">AD73/$AD$100</f>
        <v>0.18479601354483882</v>
      </c>
      <c r="AL73" s="52"/>
      <c r="AM73" s="74"/>
      <c r="AN73" s="74"/>
      <c r="AO73" s="74"/>
      <c r="AP73" s="74"/>
      <c r="AQ73" s="74"/>
      <c r="AR73" s="74"/>
      <c r="AS73" s="74"/>
      <c r="AT73" s="74"/>
      <c r="AU73" s="74"/>
      <c r="AV73" s="111">
        <f t="shared" si="41"/>
        <v>1.8800674542393956</v>
      </c>
      <c r="AW73" s="42"/>
    </row>
    <row r="74" spans="1:49" ht="20.100000000000001" customHeight="1">
      <c r="A74" s="88" t="s">
        <v>134</v>
      </c>
      <c r="B74" s="90">
        <v>11906.2</v>
      </c>
      <c r="C74" s="61">
        <v>10737.300000000001</v>
      </c>
      <c r="D74" s="61">
        <v>12661.960000000001</v>
      </c>
      <c r="E74" s="61">
        <v>15695.56</v>
      </c>
      <c r="F74" s="61">
        <v>13337.190000000002</v>
      </c>
      <c r="G74" s="61">
        <v>13660.270000000002</v>
      </c>
      <c r="H74" s="61">
        <v>23611.310000000005</v>
      </c>
      <c r="I74" s="61">
        <v>33630.01</v>
      </c>
      <c r="J74" s="61">
        <v>32689.870000000003</v>
      </c>
      <c r="K74" s="61">
        <v>39964.120000000003</v>
      </c>
      <c r="L74" s="82">
        <v>58766.77</v>
      </c>
      <c r="M74" s="42">
        <f t="shared" si="39"/>
        <v>0.4704882779853527</v>
      </c>
      <c r="O74" s="361">
        <f t="shared" si="42"/>
        <v>1.8395462710036906E-2</v>
      </c>
      <c r="P74" s="362">
        <f t="shared" si="43"/>
        <v>1.8738508229958879E-2</v>
      </c>
      <c r="Q74" s="362">
        <f t="shared" si="44"/>
        <v>6.6608134441492203E-2</v>
      </c>
      <c r="R74" s="363">
        <f t="shared" si="45"/>
        <v>8.6537692549770132E-2</v>
      </c>
      <c r="T74" s="97">
        <v>2049.8379999999997</v>
      </c>
      <c r="U74" s="61">
        <v>1587.8910000000001</v>
      </c>
      <c r="V74" s="61">
        <v>1949.3980000000001</v>
      </c>
      <c r="W74" s="61">
        <v>2571.8450000000003</v>
      </c>
      <c r="X74" s="61">
        <v>2106.73</v>
      </c>
      <c r="Y74" s="61">
        <v>2061.5589999999997</v>
      </c>
      <c r="Z74" s="61">
        <v>3227.2850000000008</v>
      </c>
      <c r="AA74" s="61">
        <v>5050.009</v>
      </c>
      <c r="AB74" s="61">
        <v>5045.72</v>
      </c>
      <c r="AC74" s="61">
        <v>6383.3939999999993</v>
      </c>
      <c r="AD74" s="38">
        <v>9354.4110000000001</v>
      </c>
      <c r="AE74" s="42">
        <f t="shared" si="40"/>
        <v>0.4654290491860601</v>
      </c>
      <c r="AG74" s="361">
        <f t="shared" si="46"/>
        <v>3.9858243551053586E-2</v>
      </c>
      <c r="AH74" s="362">
        <f t="shared" si="47"/>
        <v>3.1122073765280447E-2</v>
      </c>
      <c r="AI74" s="362">
        <f t="shared" si="48"/>
        <v>9.6212537756153987E-2</v>
      </c>
      <c r="AJ74" s="363">
        <f t="shared" si="49"/>
        <v>0.11155012782148067</v>
      </c>
      <c r="AL74" s="52">
        <f t="shared" si="41"/>
        <v>1.7216559439619692</v>
      </c>
      <c r="AM74" s="74">
        <f t="shared" si="41"/>
        <v>1.4788550194182895</v>
      </c>
      <c r="AN74" s="74">
        <f t="shared" si="41"/>
        <v>1.5395704930358334</v>
      </c>
      <c r="AO74" s="74">
        <f t="shared" si="41"/>
        <v>1.6385812293412916</v>
      </c>
      <c r="AP74" s="74">
        <f t="shared" si="41"/>
        <v>1.579590603417961</v>
      </c>
      <c r="AQ74" s="74">
        <f t="shared" si="41"/>
        <v>1.5091641673261214</v>
      </c>
      <c r="AR74" s="74">
        <f t="shared" si="41"/>
        <v>1.3668386040418765</v>
      </c>
      <c r="AS74" s="74">
        <f t="shared" si="41"/>
        <v>1.5016376742082445</v>
      </c>
      <c r="AT74" s="74">
        <f t="shared" si="41"/>
        <v>1.5435117973855508</v>
      </c>
      <c r="AU74" s="74">
        <f t="shared" si="41"/>
        <v>1.597281261291378</v>
      </c>
      <c r="AV74" s="111">
        <f t="shared" si="41"/>
        <v>1.591785800036313</v>
      </c>
      <c r="AW74" s="42">
        <f t="shared" ref="AW74:AW100" si="50">(AV74-AU74)/AU74</f>
        <v>-3.4405094382826862E-3</v>
      </c>
    </row>
    <row r="75" spans="1:49" ht="20.100000000000001" customHeight="1">
      <c r="A75" s="88" t="s">
        <v>133</v>
      </c>
      <c r="B75" s="90">
        <v>14538.27</v>
      </c>
      <c r="C75" s="61">
        <v>14331.66</v>
      </c>
      <c r="D75" s="61">
        <v>16325.75</v>
      </c>
      <c r="E75" s="61">
        <v>16969.600000000002</v>
      </c>
      <c r="F75" s="61">
        <v>19639.71</v>
      </c>
      <c r="G75" s="61">
        <v>20272.43</v>
      </c>
      <c r="H75" s="61">
        <v>23163.780000000002</v>
      </c>
      <c r="I75" s="61">
        <v>25969.899999999998</v>
      </c>
      <c r="J75" s="61">
        <v>25339.53</v>
      </c>
      <c r="K75" s="61">
        <v>27358.790000000005</v>
      </c>
      <c r="L75" s="82">
        <v>29372.46</v>
      </c>
      <c r="M75" s="42">
        <f t="shared" si="39"/>
        <v>7.3602304780291616E-2</v>
      </c>
      <c r="O75" s="361">
        <f t="shared" si="42"/>
        <v>2.2462095685730814E-2</v>
      </c>
      <c r="P75" s="362">
        <f t="shared" si="43"/>
        <v>2.7808754614386484E-2</v>
      </c>
      <c r="Q75" s="362">
        <f t="shared" si="44"/>
        <v>4.5598851231468437E-2</v>
      </c>
      <c r="R75" s="363">
        <f t="shared" si="45"/>
        <v>4.3252758538718759E-2</v>
      </c>
      <c r="T75" s="97">
        <v>3006.864</v>
      </c>
      <c r="U75" s="61">
        <v>2071.0580000000004</v>
      </c>
      <c r="V75" s="61">
        <v>2488.8540000000003</v>
      </c>
      <c r="W75" s="61">
        <v>2516.4299999999998</v>
      </c>
      <c r="X75" s="61">
        <v>2893.6619999999994</v>
      </c>
      <c r="Y75" s="61">
        <v>3245.8440000000001</v>
      </c>
      <c r="Z75" s="61">
        <v>3795.2050000000004</v>
      </c>
      <c r="AA75" s="61">
        <v>4569.4810000000007</v>
      </c>
      <c r="AB75" s="61">
        <v>4674.5890000000009</v>
      </c>
      <c r="AC75" s="61">
        <v>5548.4610000000011</v>
      </c>
      <c r="AD75" s="38">
        <v>6685.6890000000003</v>
      </c>
      <c r="AE75" s="42">
        <f t="shared" si="40"/>
        <v>0.20496278157132203</v>
      </c>
      <c r="AG75" s="361">
        <f t="shared" si="46"/>
        <v>5.8467214305176908E-2</v>
      </c>
      <c r="AH75" s="362">
        <f t="shared" si="47"/>
        <v>4.9000487688488643E-2</v>
      </c>
      <c r="AI75" s="362">
        <f t="shared" si="48"/>
        <v>8.3628162925717592E-2</v>
      </c>
      <c r="AJ75" s="363">
        <f t="shared" si="49"/>
        <v>7.9725966982278976E-2</v>
      </c>
      <c r="AL75" s="52">
        <f t="shared" si="41"/>
        <v>2.0682405815822653</v>
      </c>
      <c r="AM75" s="74">
        <f t="shared" si="41"/>
        <v>1.4450928922399782</v>
      </c>
      <c r="AN75" s="74">
        <f t="shared" si="41"/>
        <v>1.524495964963325</v>
      </c>
      <c r="AO75" s="74">
        <f t="shared" si="41"/>
        <v>1.4829047237412782</v>
      </c>
      <c r="AP75" s="74">
        <f t="shared" si="41"/>
        <v>1.4733730793377293</v>
      </c>
      <c r="AQ75" s="74">
        <f t="shared" si="41"/>
        <v>1.6011124468058344</v>
      </c>
      <c r="AR75" s="74">
        <f t="shared" si="41"/>
        <v>1.6384221400824908</v>
      </c>
      <c r="AS75" s="74">
        <f t="shared" si="41"/>
        <v>1.7595296862906675</v>
      </c>
      <c r="AT75" s="74">
        <f t="shared" si="41"/>
        <v>1.8447812567952133</v>
      </c>
      <c r="AU75" s="74">
        <f t="shared" si="41"/>
        <v>2.0280359621167459</v>
      </c>
      <c r="AV75" s="111">
        <f t="shared" si="41"/>
        <v>2.2761760506270163</v>
      </c>
      <c r="AW75" s="42">
        <f t="shared" si="50"/>
        <v>0.12235487592206022</v>
      </c>
    </row>
    <row r="76" spans="1:49" ht="20.100000000000001" customHeight="1">
      <c r="A76" s="88" t="s">
        <v>139</v>
      </c>
      <c r="B76" s="90">
        <v>26907.219999999998</v>
      </c>
      <c r="C76" s="61">
        <v>27835.52</v>
      </c>
      <c r="D76" s="61">
        <v>29494.32</v>
      </c>
      <c r="E76" s="61">
        <v>29771.649999999998</v>
      </c>
      <c r="F76" s="61">
        <v>34322.82</v>
      </c>
      <c r="G76" s="61">
        <v>34083.4</v>
      </c>
      <c r="H76" s="61">
        <v>29324.640000000003</v>
      </c>
      <c r="I76" s="61">
        <v>27684.710000000006</v>
      </c>
      <c r="J76" s="61">
        <v>23939.49</v>
      </c>
      <c r="K76" s="61">
        <v>24614.829999999998</v>
      </c>
      <c r="L76" s="82">
        <v>34146.830000000009</v>
      </c>
      <c r="M76" s="42">
        <f t="shared" si="39"/>
        <v>0.38724622514151069</v>
      </c>
      <c r="O76" s="361">
        <f t="shared" si="42"/>
        <v>4.1572522059159019E-2</v>
      </c>
      <c r="P76" s="362">
        <f t="shared" si="43"/>
        <v>4.6753985931828612E-2</v>
      </c>
      <c r="Q76" s="362">
        <f t="shared" si="44"/>
        <v>4.1025497518636093E-2</v>
      </c>
      <c r="R76" s="363">
        <f t="shared" si="45"/>
        <v>5.0283312764837482E-2</v>
      </c>
      <c r="T76" s="97">
        <v>3923.3020000000001</v>
      </c>
      <c r="U76" s="61">
        <v>4233.6289999999999</v>
      </c>
      <c r="V76" s="61">
        <v>4698.1909999999998</v>
      </c>
      <c r="W76" s="61">
        <v>4861.0020000000004</v>
      </c>
      <c r="X76" s="61">
        <v>5104.8470000000007</v>
      </c>
      <c r="Y76" s="61">
        <v>4971.1750000000002</v>
      </c>
      <c r="Z76" s="61">
        <v>3977.5449999999996</v>
      </c>
      <c r="AA76" s="61">
        <v>3788.9929999999999</v>
      </c>
      <c r="AB76" s="61">
        <v>3328.5320000000002</v>
      </c>
      <c r="AC76" s="61">
        <v>3357.3580000000002</v>
      </c>
      <c r="AD76" s="38">
        <v>5583.9170000000004</v>
      </c>
      <c r="AE76" s="42">
        <f t="shared" si="40"/>
        <v>0.66318783996225605</v>
      </c>
      <c r="AG76" s="361">
        <f t="shared" si="46"/>
        <v>7.6286968355711859E-2</v>
      </c>
      <c r="AH76" s="362">
        <f t="shared" si="47"/>
        <v>7.5046736498988409E-2</v>
      </c>
      <c r="AI76" s="362">
        <f t="shared" si="48"/>
        <v>5.060316398077977E-2</v>
      </c>
      <c r="AJ76" s="363">
        <f t="shared" si="49"/>
        <v>6.6587479970095273E-2</v>
      </c>
      <c r="AL76" s="52">
        <f t="shared" si="41"/>
        <v>1.4580852276823844</v>
      </c>
      <c r="AM76" s="74">
        <f t="shared" si="41"/>
        <v>1.5209448215804842</v>
      </c>
      <c r="AN76" s="74">
        <f t="shared" si="41"/>
        <v>1.5929138220511609</v>
      </c>
      <c r="AO76" s="74">
        <f t="shared" si="41"/>
        <v>1.6327620403974925</v>
      </c>
      <c r="AP76" s="74">
        <f t="shared" si="41"/>
        <v>1.4873040734997884</v>
      </c>
      <c r="AQ76" s="74">
        <f t="shared" si="41"/>
        <v>1.458532599447238</v>
      </c>
      <c r="AR76" s="74">
        <f t="shared" si="41"/>
        <v>1.3563832326671357</v>
      </c>
      <c r="AS76" s="74">
        <f t="shared" si="41"/>
        <v>1.3686229691407275</v>
      </c>
      <c r="AT76" s="74">
        <f t="shared" si="41"/>
        <v>1.3903938638625968</v>
      </c>
      <c r="AU76" s="74">
        <f t="shared" si="41"/>
        <v>1.3639574191656005</v>
      </c>
      <c r="AV76" s="111">
        <f t="shared" si="41"/>
        <v>1.6352665825788217</v>
      </c>
      <c r="AW76" s="42">
        <f t="shared" si="50"/>
        <v>0.19891322089746341</v>
      </c>
    </row>
    <row r="77" spans="1:49" ht="20.100000000000001" customHeight="1">
      <c r="A77" s="88" t="s">
        <v>153</v>
      </c>
      <c r="B77" s="90">
        <v>22212.97</v>
      </c>
      <c r="C77" s="61">
        <v>55586.239999999998</v>
      </c>
      <c r="D77" s="61">
        <v>65209.930000000008</v>
      </c>
      <c r="E77" s="61">
        <v>61358.30000000001</v>
      </c>
      <c r="F77" s="61">
        <v>66803.55</v>
      </c>
      <c r="G77" s="61">
        <v>71203.749999999985</v>
      </c>
      <c r="H77" s="61">
        <v>69056.580000000016</v>
      </c>
      <c r="I77" s="61">
        <v>80369.819999999992</v>
      </c>
      <c r="J77" s="61">
        <v>71340.349999999991</v>
      </c>
      <c r="K77" s="61">
        <v>86633.97</v>
      </c>
      <c r="L77" s="82">
        <v>75067.86</v>
      </c>
      <c r="M77" s="42">
        <f t="shared" si="39"/>
        <v>-0.13350548289545083</v>
      </c>
      <c r="O77" s="361">
        <f t="shared" si="42"/>
        <v>3.431975452404365E-2</v>
      </c>
      <c r="P77" s="362">
        <f t="shared" si="43"/>
        <v>9.7673915331024513E-2</v>
      </c>
      <c r="Q77" s="362">
        <f t="shared" si="44"/>
        <v>0.14439269827435713</v>
      </c>
      <c r="R77" s="363">
        <f t="shared" si="45"/>
        <v>0.11054205274595129</v>
      </c>
      <c r="T77" s="97">
        <v>1283.0550000000001</v>
      </c>
      <c r="U77" s="61">
        <v>3281.8989999999994</v>
      </c>
      <c r="V77" s="61">
        <v>3605.2170000000001</v>
      </c>
      <c r="W77" s="61">
        <v>3782.4320000000002</v>
      </c>
      <c r="X77" s="61">
        <v>4235.8349999999991</v>
      </c>
      <c r="Y77" s="61">
        <v>3706.154</v>
      </c>
      <c r="Z77" s="61">
        <v>3567.2640000000001</v>
      </c>
      <c r="AA77" s="61">
        <v>3786.5940000000001</v>
      </c>
      <c r="AB77" s="61">
        <v>4313.8709999999992</v>
      </c>
      <c r="AC77" s="61">
        <v>4866.9790000000003</v>
      </c>
      <c r="AD77" s="38">
        <v>3819.2139999999999</v>
      </c>
      <c r="AE77" s="42">
        <f t="shared" si="40"/>
        <v>-0.21528036180143786</v>
      </c>
      <c r="AG77" s="361">
        <f t="shared" si="46"/>
        <v>2.494846845428618E-2</v>
      </c>
      <c r="AH77" s="362">
        <f t="shared" si="47"/>
        <v>5.5949501408152372E-2</v>
      </c>
      <c r="AI77" s="362">
        <f t="shared" si="48"/>
        <v>7.3356650207696508E-2</v>
      </c>
      <c r="AJ77" s="363">
        <f t="shared" si="49"/>
        <v>4.554362747986896E-2</v>
      </c>
      <c r="AL77" s="52">
        <f t="shared" si="41"/>
        <v>0.57761524010521781</v>
      </c>
      <c r="AM77" s="74">
        <f t="shared" si="41"/>
        <v>0.59041572158865208</v>
      </c>
      <c r="AN77" s="74">
        <f t="shared" si="41"/>
        <v>0.55286319123483185</v>
      </c>
      <c r="AO77" s="74">
        <f t="shared" si="41"/>
        <v>0.61644993423872552</v>
      </c>
      <c r="AP77" s="74">
        <f t="shared" si="41"/>
        <v>0.63407333891686868</v>
      </c>
      <c r="AQ77" s="74">
        <f t="shared" si="41"/>
        <v>0.52049983322507609</v>
      </c>
      <c r="AR77" s="74">
        <f t="shared" si="41"/>
        <v>0.51657119422942743</v>
      </c>
      <c r="AS77" s="74">
        <f t="shared" si="41"/>
        <v>0.47114625863290482</v>
      </c>
      <c r="AT77" s="74">
        <f t="shared" si="41"/>
        <v>0.60468879112591956</v>
      </c>
      <c r="AU77" s="74">
        <f t="shared" si="41"/>
        <v>0.56178644473986361</v>
      </c>
      <c r="AV77" s="111">
        <f t="shared" si="41"/>
        <v>0.50876819986609445</v>
      </c>
      <c r="AW77" s="42">
        <f t="shared" si="50"/>
        <v>-9.4374375477000644E-2</v>
      </c>
    </row>
    <row r="78" spans="1:49" ht="20.100000000000001" customHeight="1">
      <c r="A78" s="88" t="s">
        <v>149</v>
      </c>
      <c r="B78" s="90">
        <v>54</v>
      </c>
      <c r="C78" s="61">
        <v>40.569999999999993</v>
      </c>
      <c r="D78" s="61">
        <v>106.34</v>
      </c>
      <c r="E78" s="61">
        <v>169.67999999999998</v>
      </c>
      <c r="F78" s="61">
        <v>682.82999999999993</v>
      </c>
      <c r="G78" s="61">
        <v>202.28</v>
      </c>
      <c r="H78" s="61">
        <v>36296.610000000008</v>
      </c>
      <c r="I78" s="61">
        <v>7019.55</v>
      </c>
      <c r="J78" s="61">
        <v>8605.4499999999989</v>
      </c>
      <c r="K78" s="61">
        <v>8440.2099999999991</v>
      </c>
      <c r="L78" s="82">
        <v>18057.189999999999</v>
      </c>
      <c r="M78" s="42">
        <f t="shared" si="39"/>
        <v>1.1394242560315444</v>
      </c>
      <c r="O78" s="361">
        <f t="shared" si="42"/>
        <v>8.3431740298499336E-5</v>
      </c>
      <c r="P78" s="362">
        <f t="shared" si="43"/>
        <v>2.7747807655017668E-4</v>
      </c>
      <c r="Q78" s="362">
        <f t="shared" si="44"/>
        <v>1.4067284413980009E-2</v>
      </c>
      <c r="R78" s="363">
        <f t="shared" si="45"/>
        <v>2.6590325732259636E-2</v>
      </c>
      <c r="T78" s="97">
        <v>4.7519999999999998</v>
      </c>
      <c r="U78" s="61">
        <v>5.0229999999999997</v>
      </c>
      <c r="V78" s="61">
        <v>25.184000000000001</v>
      </c>
      <c r="W78" s="61">
        <v>35.849000000000004</v>
      </c>
      <c r="X78" s="61">
        <v>100.64699999999999</v>
      </c>
      <c r="Y78" s="61">
        <v>14.562000000000001</v>
      </c>
      <c r="Z78" s="61">
        <v>1370.9099999999999</v>
      </c>
      <c r="AA78" s="61">
        <v>631.57100000000003</v>
      </c>
      <c r="AB78" s="61">
        <v>864.87399999999991</v>
      </c>
      <c r="AC78" s="61">
        <v>780.92700000000002</v>
      </c>
      <c r="AD78" s="38">
        <v>3320.0129999999995</v>
      </c>
      <c r="AE78" s="42">
        <f t="shared" si="40"/>
        <v>3.2513743282022509</v>
      </c>
      <c r="AG78" s="361">
        <f t="shared" si="46"/>
        <v>9.240065476130634E-5</v>
      </c>
      <c r="AH78" s="362">
        <f t="shared" si="47"/>
        <v>2.1983345524916528E-4</v>
      </c>
      <c r="AI78" s="362">
        <f t="shared" si="48"/>
        <v>1.1770379279784403E-2</v>
      </c>
      <c r="AJ78" s="363">
        <f t="shared" si="49"/>
        <v>3.9590720839503143E-2</v>
      </c>
      <c r="AL78" s="52">
        <f t="shared" si="41"/>
        <v>0.87999999999999989</v>
      </c>
      <c r="AM78" s="74">
        <f t="shared" si="41"/>
        <v>1.2381069755977323</v>
      </c>
      <c r="AN78" s="74">
        <f t="shared" si="41"/>
        <v>2.3682527741207449</v>
      </c>
      <c r="AO78" s="74">
        <f t="shared" si="41"/>
        <v>2.1127416313059881</v>
      </c>
      <c r="AP78" s="74">
        <f t="shared" si="41"/>
        <v>1.4739686305522604</v>
      </c>
      <c r="AQ78" s="74">
        <f t="shared" si="41"/>
        <v>0.7198932173225232</v>
      </c>
      <c r="AR78" s="74">
        <f t="shared" si="41"/>
        <v>0.37769642950126736</v>
      </c>
      <c r="AS78" s="74">
        <f t="shared" si="41"/>
        <v>0.89973146426765249</v>
      </c>
      <c r="AT78" s="74">
        <f t="shared" si="41"/>
        <v>1.0050305329761953</v>
      </c>
      <c r="AU78" s="74">
        <f t="shared" si="41"/>
        <v>0.92524593582387182</v>
      </c>
      <c r="AV78" s="111">
        <f t="shared" si="41"/>
        <v>1.8386099941352998</v>
      </c>
      <c r="AW78" s="42">
        <f t="shared" si="50"/>
        <v>0.98715814136285418</v>
      </c>
    </row>
    <row r="79" spans="1:49" ht="20.100000000000001" customHeight="1">
      <c r="A79" s="88" t="s">
        <v>135</v>
      </c>
      <c r="B79" s="90">
        <v>7900.93</v>
      </c>
      <c r="C79" s="61">
        <v>8997.52</v>
      </c>
      <c r="D79" s="61">
        <v>10335.339999999998</v>
      </c>
      <c r="E79" s="61">
        <v>8566.68</v>
      </c>
      <c r="F79" s="61">
        <v>10470.099999999999</v>
      </c>
      <c r="G79" s="61">
        <v>9515.0499999999993</v>
      </c>
      <c r="H79" s="61">
        <v>9583.1699999999983</v>
      </c>
      <c r="I79" s="61">
        <v>9495.4399999999987</v>
      </c>
      <c r="J79" s="61">
        <v>14262.16</v>
      </c>
      <c r="K79" s="61">
        <v>15775.81</v>
      </c>
      <c r="L79" s="82">
        <v>15363.830000000002</v>
      </c>
      <c r="M79" s="42">
        <f t="shared" si="39"/>
        <v>-2.6114665427638756E-2</v>
      </c>
      <c r="O79" s="361">
        <f t="shared" si="42"/>
        <v>1.2207191479196711E-2</v>
      </c>
      <c r="P79" s="362">
        <f t="shared" si="43"/>
        <v>1.3052292724336357E-2</v>
      </c>
      <c r="Q79" s="362">
        <f t="shared" si="44"/>
        <v>2.6293517119942513E-2</v>
      </c>
      <c r="R79" s="363">
        <f t="shared" si="45"/>
        <v>2.2624187052086325E-2</v>
      </c>
      <c r="T79" s="97">
        <v>1949</v>
      </c>
      <c r="U79" s="61">
        <v>1649.597</v>
      </c>
      <c r="V79" s="61">
        <v>1920.9759999999999</v>
      </c>
      <c r="W79" s="61">
        <v>1697.155</v>
      </c>
      <c r="X79" s="61">
        <v>1659.4849999999999</v>
      </c>
      <c r="Y79" s="61">
        <v>1550.749</v>
      </c>
      <c r="Z79" s="61">
        <v>1408.8469999999998</v>
      </c>
      <c r="AA79" s="61">
        <v>1568.7359999999999</v>
      </c>
      <c r="AB79" s="61">
        <v>2650.8570000000004</v>
      </c>
      <c r="AC79" s="61">
        <v>2939.3</v>
      </c>
      <c r="AD79" s="38">
        <v>3099.7719999999999</v>
      </c>
      <c r="AE79" s="42">
        <f t="shared" si="40"/>
        <v>5.4595311808934011E-2</v>
      </c>
      <c r="AG79" s="361">
        <f t="shared" si="46"/>
        <v>3.7897490768052627E-2</v>
      </c>
      <c r="AH79" s="362">
        <f t="shared" si="47"/>
        <v>2.3410692960732577E-2</v>
      </c>
      <c r="AI79" s="362">
        <f t="shared" si="48"/>
        <v>4.4302061290069743E-2</v>
      </c>
      <c r="AJ79" s="363">
        <f t="shared" si="49"/>
        <v>3.6964375717236153E-2</v>
      </c>
      <c r="AL79" s="52">
        <f t="shared" si="41"/>
        <v>2.4667982123623422</v>
      </c>
      <c r="AM79" s="74">
        <f t="shared" si="41"/>
        <v>1.8333907565640308</v>
      </c>
      <c r="AN79" s="74">
        <f t="shared" si="41"/>
        <v>1.8586480947893347</v>
      </c>
      <c r="AO79" s="74">
        <f t="shared" si="41"/>
        <v>1.9811117025498792</v>
      </c>
      <c r="AP79" s="74">
        <f t="shared" si="41"/>
        <v>1.5849753106465079</v>
      </c>
      <c r="AQ79" s="74">
        <f t="shared" si="41"/>
        <v>1.629785445163189</v>
      </c>
      <c r="AR79" s="74">
        <f t="shared" si="41"/>
        <v>1.4701262734564868</v>
      </c>
      <c r="AS79" s="74">
        <f t="shared" si="41"/>
        <v>1.6520940577793131</v>
      </c>
      <c r="AT79" s="74">
        <f t="shared" si="41"/>
        <v>1.8586644659714939</v>
      </c>
      <c r="AU79" s="74">
        <f t="shared" si="41"/>
        <v>1.8631689910058502</v>
      </c>
      <c r="AV79" s="111">
        <f t="shared" si="41"/>
        <v>2.0175776482817107</v>
      </c>
      <c r="AW79" s="42">
        <f t="shared" si="50"/>
        <v>8.2874209489983766E-2</v>
      </c>
    </row>
    <row r="80" spans="1:49" ht="20.100000000000001" customHeight="1">
      <c r="A80" s="88" t="s">
        <v>167</v>
      </c>
      <c r="B80" s="90">
        <v>33758.869999999995</v>
      </c>
      <c r="C80" s="61">
        <v>36745.879999999997</v>
      </c>
      <c r="D80" s="61">
        <v>33658.069999999992</v>
      </c>
      <c r="E80" s="61">
        <v>29058.399999999998</v>
      </c>
      <c r="F80" s="61">
        <v>35353.82</v>
      </c>
      <c r="G80" s="61">
        <v>31100.19</v>
      </c>
      <c r="H80" s="61">
        <v>31547.43</v>
      </c>
      <c r="I80" s="61">
        <v>23919.87</v>
      </c>
      <c r="J80" s="61">
        <v>27815.86</v>
      </c>
      <c r="K80" s="61">
        <v>27796.46</v>
      </c>
      <c r="L80" s="82">
        <v>30583.850000000002</v>
      </c>
      <c r="M80" s="42">
        <f t="shared" si="39"/>
        <v>0.10027859662705262</v>
      </c>
      <c r="O80" s="361">
        <f t="shared" si="42"/>
        <v>5.215854212242222E-2</v>
      </c>
      <c r="P80" s="362">
        <f t="shared" si="43"/>
        <v>4.2661760438723738E-2</v>
      </c>
      <c r="Q80" s="362">
        <f t="shared" si="44"/>
        <v>4.6328315115597693E-2</v>
      </c>
      <c r="R80" s="363">
        <f t="shared" si="45"/>
        <v>4.5036605011442479E-2</v>
      </c>
      <c r="T80" s="97">
        <v>2089.4959999999996</v>
      </c>
      <c r="U80" s="61">
        <v>2414.0510000000004</v>
      </c>
      <c r="V80" s="61">
        <v>2475.5500000000002</v>
      </c>
      <c r="W80" s="61">
        <v>2581.3870000000002</v>
      </c>
      <c r="X80" s="61">
        <v>3021.567</v>
      </c>
      <c r="Y80" s="61">
        <v>2502.0940000000005</v>
      </c>
      <c r="Z80" s="61">
        <v>2550.2309999999993</v>
      </c>
      <c r="AA80" s="61">
        <v>1897.9119999999998</v>
      </c>
      <c r="AB80" s="61">
        <v>2322.8649999999993</v>
      </c>
      <c r="AC80" s="61">
        <v>2285.893</v>
      </c>
      <c r="AD80" s="38">
        <v>2558.9179999999997</v>
      </c>
      <c r="AE80" s="42">
        <f t="shared" si="40"/>
        <v>0.11943909885545807</v>
      </c>
      <c r="AG80" s="361">
        <f t="shared" si="46"/>
        <v>4.06293767931672E-2</v>
      </c>
      <c r="AH80" s="362">
        <f t="shared" si="47"/>
        <v>3.7772556611605897E-2</v>
      </c>
      <c r="AI80" s="362">
        <f t="shared" si="48"/>
        <v>3.4453703871173885E-2</v>
      </c>
      <c r="AJ80" s="363">
        <f t="shared" si="49"/>
        <v>3.0514762499176874E-2</v>
      </c>
      <c r="AL80" s="52">
        <f t="shared" si="41"/>
        <v>0.61894725741708767</v>
      </c>
      <c r="AM80" s="74">
        <f t="shared" si="41"/>
        <v>0.65695827668299156</v>
      </c>
      <c r="AN80" s="74">
        <f t="shared" si="41"/>
        <v>0.7354996884848124</v>
      </c>
      <c r="AO80" s="74">
        <f t="shared" si="41"/>
        <v>0.88834450623571859</v>
      </c>
      <c r="AP80" s="74">
        <f t="shared" si="41"/>
        <v>0.85466492729781396</v>
      </c>
      <c r="AQ80" s="74">
        <f t="shared" si="41"/>
        <v>0.80452691768121043</v>
      </c>
      <c r="AR80" s="74">
        <f t="shared" si="41"/>
        <v>0.80837995361270287</v>
      </c>
      <c r="AS80" s="74">
        <f t="shared" si="41"/>
        <v>0.79344578377725294</v>
      </c>
      <c r="AT80" s="74">
        <f t="shared" si="41"/>
        <v>0.83508652977114473</v>
      </c>
      <c r="AU80" s="74">
        <f t="shared" si="41"/>
        <v>0.82236838791702249</v>
      </c>
      <c r="AV80" s="111">
        <f t="shared" si="41"/>
        <v>0.83668929843691997</v>
      </c>
      <c r="AW80" s="42">
        <f t="shared" si="50"/>
        <v>1.7414227893865087E-2</v>
      </c>
    </row>
    <row r="81" spans="1:49" ht="20.100000000000001" customHeight="1">
      <c r="A81" s="88" t="s">
        <v>146</v>
      </c>
      <c r="B81" s="90">
        <v>17570.46</v>
      </c>
      <c r="C81" s="61">
        <v>44985.440000000002</v>
      </c>
      <c r="D81" s="61">
        <v>39718.180000000008</v>
      </c>
      <c r="E81" s="61">
        <v>21425.559999999998</v>
      </c>
      <c r="F81" s="61">
        <v>18821.149999999998</v>
      </c>
      <c r="G81" s="61">
        <v>30132.399999999998</v>
      </c>
      <c r="H81" s="61">
        <v>29388.560000000001</v>
      </c>
      <c r="I81" s="61">
        <v>47833.32</v>
      </c>
      <c r="J81" s="61">
        <v>30781.5</v>
      </c>
      <c r="K81" s="61">
        <v>23341.579999999998</v>
      </c>
      <c r="L81" s="82">
        <v>15562.420000000002</v>
      </c>
      <c r="M81" s="42">
        <f t="shared" si="39"/>
        <v>-0.33327478259826443</v>
      </c>
      <c r="O81" s="361">
        <f t="shared" si="42"/>
        <v>2.7146926956392047E-2</v>
      </c>
      <c r="P81" s="362">
        <f t="shared" si="43"/>
        <v>4.1334192178369304E-2</v>
      </c>
      <c r="Q81" s="362">
        <f t="shared" si="44"/>
        <v>3.8903373794214539E-2</v>
      </c>
      <c r="R81" s="363">
        <f t="shared" si="45"/>
        <v>2.2916623072705783E-2</v>
      </c>
      <c r="T81" s="97">
        <v>1490.1220000000001</v>
      </c>
      <c r="U81" s="61">
        <v>3180.2779999999998</v>
      </c>
      <c r="V81" s="61">
        <v>3606.7200000000003</v>
      </c>
      <c r="W81" s="61">
        <v>2872.1619999999998</v>
      </c>
      <c r="X81" s="61">
        <v>2399.0800000000004</v>
      </c>
      <c r="Y81" s="61">
        <v>3500.1219999999998</v>
      </c>
      <c r="Z81" s="61">
        <v>4272.6249999999991</v>
      </c>
      <c r="AA81" s="61">
        <v>5218.8879999999999</v>
      </c>
      <c r="AB81" s="61">
        <v>4507.9299999999994</v>
      </c>
      <c r="AC81" s="61">
        <v>3791.4589999999998</v>
      </c>
      <c r="AD81" s="38">
        <v>2556.3620000000005</v>
      </c>
      <c r="AE81" s="42">
        <f t="shared" si="40"/>
        <v>-0.32575770963104161</v>
      </c>
      <c r="AG81" s="361">
        <f t="shared" si="46"/>
        <v>2.8974799763094979E-2</v>
      </c>
      <c r="AH81" s="362">
        <f t="shared" si="47"/>
        <v>5.2839164472848428E-2</v>
      </c>
      <c r="AI81" s="362">
        <f t="shared" si="48"/>
        <v>5.7146071852749475E-2</v>
      </c>
      <c r="AJ81" s="363">
        <f t="shared" si="49"/>
        <v>3.0484282533446098E-2</v>
      </c>
      <c r="AL81" s="52">
        <f t="shared" si="41"/>
        <v>0.84808365859516499</v>
      </c>
      <c r="AM81" s="74">
        <f t="shared" si="41"/>
        <v>0.70695718436898691</v>
      </c>
      <c r="AN81" s="74">
        <f t="shared" si="41"/>
        <v>0.90807786258081302</v>
      </c>
      <c r="AO81" s="74">
        <f t="shared" si="41"/>
        <v>1.3405306559081769</v>
      </c>
      <c r="AP81" s="74">
        <f t="shared" si="41"/>
        <v>1.2746723765550994</v>
      </c>
      <c r="AQ81" s="74">
        <f t="shared" si="41"/>
        <v>1.161580889673574</v>
      </c>
      <c r="AR81" s="74">
        <f t="shared" si="41"/>
        <v>1.4538395212286681</v>
      </c>
      <c r="AS81" s="74">
        <f t="shared" si="41"/>
        <v>1.0910570288660708</v>
      </c>
      <c r="AT81" s="74">
        <f t="shared" si="41"/>
        <v>1.4644932833032827</v>
      </c>
      <c r="AU81" s="74">
        <f t="shared" si="41"/>
        <v>1.6243369129253462</v>
      </c>
      <c r="AV81" s="111">
        <f t="shared" si="41"/>
        <v>1.6426506931441256</v>
      </c>
      <c r="AW81" s="42">
        <f t="shared" si="50"/>
        <v>1.127461924496761E-2</v>
      </c>
    </row>
    <row r="82" spans="1:49" ht="20.100000000000001" customHeight="1">
      <c r="A82" s="88" t="s">
        <v>171</v>
      </c>
      <c r="B82" s="90">
        <v>32518.01</v>
      </c>
      <c r="C82" s="61">
        <v>31997.069999999996</v>
      </c>
      <c r="D82" s="61">
        <v>29173.71</v>
      </c>
      <c r="E82" s="61">
        <v>19713.390000000003</v>
      </c>
      <c r="F82" s="61">
        <v>29655.359999999997</v>
      </c>
      <c r="G82" s="61">
        <v>38855.480000000003</v>
      </c>
      <c r="H82" s="61">
        <v>46128.390000000007</v>
      </c>
      <c r="I82" s="61">
        <v>47757.77</v>
      </c>
      <c r="J82" s="61">
        <v>40758.630000000005</v>
      </c>
      <c r="K82" s="61">
        <v>47790.520000000011</v>
      </c>
      <c r="L82" s="82">
        <v>54114.48</v>
      </c>
      <c r="M82" s="42">
        <f t="shared" si="39"/>
        <v>0.13232666227527951</v>
      </c>
      <c r="O82" s="361">
        <f t="shared" si="42"/>
        <v>5.0241373432296378E-2</v>
      </c>
      <c r="P82" s="362">
        <f t="shared" si="43"/>
        <v>5.3300098150256374E-2</v>
      </c>
      <c r="Q82" s="362">
        <f t="shared" si="44"/>
        <v>7.9652382717017717E-2</v>
      </c>
      <c r="R82" s="363">
        <f t="shared" si="45"/>
        <v>7.9686908651448521E-2</v>
      </c>
      <c r="T82" s="97">
        <v>1996.7910000000002</v>
      </c>
      <c r="U82" s="61">
        <v>1843.8359999999998</v>
      </c>
      <c r="V82" s="61">
        <v>1829.134</v>
      </c>
      <c r="W82" s="61">
        <v>1268.248</v>
      </c>
      <c r="X82" s="61">
        <v>1309.443</v>
      </c>
      <c r="Y82" s="61">
        <v>1782.643</v>
      </c>
      <c r="Z82" s="61">
        <v>1971.768</v>
      </c>
      <c r="AA82" s="61">
        <v>1974.9939999999999</v>
      </c>
      <c r="AB82" s="61">
        <v>1705.202</v>
      </c>
      <c r="AC82" s="61">
        <v>1717.348</v>
      </c>
      <c r="AD82" s="38">
        <v>1717.0509999999999</v>
      </c>
      <c r="AE82" s="42">
        <f t="shared" si="40"/>
        <v>-1.7294106960268128E-4</v>
      </c>
      <c r="AG82" s="361">
        <f t="shared" si="46"/>
        <v>3.8826766797450271E-2</v>
      </c>
      <c r="AH82" s="362">
        <f t="shared" si="47"/>
        <v>2.6911452421764712E-2</v>
      </c>
      <c r="AI82" s="362">
        <f t="shared" si="48"/>
        <v>2.5884413415567888E-2</v>
      </c>
      <c r="AJ82" s="363">
        <f t="shared" si="49"/>
        <v>2.0475608622071578E-2</v>
      </c>
      <c r="AL82" s="52">
        <f t="shared" si="41"/>
        <v>0.61405694874932393</v>
      </c>
      <c r="AM82" s="74">
        <f t="shared" si="41"/>
        <v>0.57625151302916167</v>
      </c>
      <c r="AN82" s="74">
        <f t="shared" si="41"/>
        <v>0.62698025036925364</v>
      </c>
      <c r="AO82" s="74">
        <f t="shared" si="41"/>
        <v>0.6433434330675748</v>
      </c>
      <c r="AP82" s="74">
        <f t="shared" si="41"/>
        <v>0.4415535673820854</v>
      </c>
      <c r="AQ82" s="74">
        <f t="shared" si="41"/>
        <v>0.45878805254754285</v>
      </c>
      <c r="AR82" s="74">
        <f t="shared" si="41"/>
        <v>0.42745216123953161</v>
      </c>
      <c r="AS82" s="74">
        <f t="shared" si="41"/>
        <v>0.41354401597897056</v>
      </c>
      <c r="AT82" s="74">
        <f t="shared" si="41"/>
        <v>0.41836587736143238</v>
      </c>
      <c r="AU82" s="74">
        <f t="shared" si="41"/>
        <v>0.35934909266523979</v>
      </c>
      <c r="AV82" s="111">
        <f t="shared" si="41"/>
        <v>0.31729973197561906</v>
      </c>
      <c r="AW82" s="42">
        <f t="shared" si="50"/>
        <v>-0.11701535233537605</v>
      </c>
    </row>
    <row r="83" spans="1:49" ht="20.100000000000001" customHeight="1">
      <c r="A83" s="88" t="s">
        <v>145</v>
      </c>
      <c r="B83" s="90">
        <v>5128.1900000000005</v>
      </c>
      <c r="C83" s="61">
        <v>2340.5500000000002</v>
      </c>
      <c r="D83" s="61">
        <v>1202.57</v>
      </c>
      <c r="E83" s="61">
        <v>1151.6600000000001</v>
      </c>
      <c r="F83" s="61">
        <v>972.25000000000011</v>
      </c>
      <c r="G83" s="61">
        <v>496.80999999999995</v>
      </c>
      <c r="H83" s="61">
        <v>769.93000000000006</v>
      </c>
      <c r="I83" s="61">
        <v>560.33000000000004</v>
      </c>
      <c r="J83" s="61">
        <v>3596.4700000000003</v>
      </c>
      <c r="K83" s="61">
        <v>4092.6099999999992</v>
      </c>
      <c r="L83" s="82">
        <v>7337.71</v>
      </c>
      <c r="M83" s="42">
        <f t="shared" si="39"/>
        <v>0.79291698940285082</v>
      </c>
      <c r="O83" s="361">
        <f t="shared" si="42"/>
        <v>7.9232188200252102E-3</v>
      </c>
      <c r="P83" s="362">
        <f t="shared" si="43"/>
        <v>6.8150031249205678E-4</v>
      </c>
      <c r="Q83" s="362">
        <f t="shared" si="44"/>
        <v>6.8211464958216348E-3</v>
      </c>
      <c r="R83" s="363">
        <f t="shared" si="45"/>
        <v>1.0805230438892147E-2</v>
      </c>
      <c r="T83" s="97">
        <v>829.59199999999998</v>
      </c>
      <c r="U83" s="61">
        <v>411.125</v>
      </c>
      <c r="V83" s="61">
        <v>284.13200000000001</v>
      </c>
      <c r="W83" s="61">
        <v>270.53499999999997</v>
      </c>
      <c r="X83" s="61">
        <v>263.77199999999999</v>
      </c>
      <c r="Y83" s="61">
        <v>137.167</v>
      </c>
      <c r="Z83" s="61">
        <v>173.17799999999997</v>
      </c>
      <c r="AA83" s="61">
        <v>159.07200000000003</v>
      </c>
      <c r="AB83" s="61">
        <v>768.50000000000011</v>
      </c>
      <c r="AC83" s="61">
        <v>892.31100000000004</v>
      </c>
      <c r="AD83" s="38">
        <v>1543.6629999999998</v>
      </c>
      <c r="AE83" s="42">
        <f t="shared" si="40"/>
        <v>0.72996074238690289</v>
      </c>
      <c r="AG83" s="361">
        <f t="shared" si="46"/>
        <v>1.6131069862108934E-2</v>
      </c>
      <c r="AH83" s="362">
        <f t="shared" si="47"/>
        <v>2.0707248699465908E-3</v>
      </c>
      <c r="AI83" s="362">
        <f t="shared" si="48"/>
        <v>1.3449194233934415E-2</v>
      </c>
      <c r="AJ83" s="363">
        <f t="shared" si="49"/>
        <v>1.8407979397451136E-2</v>
      </c>
      <c r="AL83" s="52">
        <f t="shared" si="41"/>
        <v>1.6177091722420578</v>
      </c>
      <c r="AM83" s="74">
        <f t="shared" si="41"/>
        <v>1.7565315844566445</v>
      </c>
      <c r="AN83" s="74">
        <f t="shared" si="41"/>
        <v>2.3627065368336146</v>
      </c>
      <c r="AO83" s="74">
        <f t="shared" si="41"/>
        <v>2.3490874042686203</v>
      </c>
      <c r="AP83" s="74">
        <f t="shared" si="41"/>
        <v>2.7130059141167391</v>
      </c>
      <c r="AQ83" s="74">
        <f t="shared" si="41"/>
        <v>2.760954892212315</v>
      </c>
      <c r="AR83" s="74">
        <f t="shared" si="41"/>
        <v>2.2492694141025802</v>
      </c>
      <c r="AS83" s="74">
        <f t="shared" si="41"/>
        <v>2.8388985062373964</v>
      </c>
      <c r="AT83" s="74">
        <f t="shared" si="41"/>
        <v>2.1368174904837245</v>
      </c>
      <c r="AU83" s="74">
        <f t="shared" si="41"/>
        <v>2.1802981471481528</v>
      </c>
      <c r="AV83" s="111">
        <f t="shared" si="41"/>
        <v>2.1037394500464037</v>
      </c>
      <c r="AW83" s="42">
        <f t="shared" si="50"/>
        <v>-3.511386605629533E-2</v>
      </c>
    </row>
    <row r="84" spans="1:49" ht="20.100000000000001" customHeight="1">
      <c r="A84" s="88" t="s">
        <v>155</v>
      </c>
      <c r="B84" s="90">
        <v>3075.9</v>
      </c>
      <c r="C84" s="61">
        <v>3045</v>
      </c>
      <c r="D84" s="61">
        <v>2765.71</v>
      </c>
      <c r="E84" s="61">
        <v>3938.2</v>
      </c>
      <c r="F84" s="61">
        <v>3222.2300000000005</v>
      </c>
      <c r="G84" s="61">
        <v>3763.29</v>
      </c>
      <c r="H84" s="61">
        <v>4575.29</v>
      </c>
      <c r="I84" s="61">
        <v>5260.1799999999994</v>
      </c>
      <c r="J84" s="61">
        <v>5347.67</v>
      </c>
      <c r="K84" s="61">
        <v>5501.29</v>
      </c>
      <c r="L84" s="82">
        <v>6564.1299999999992</v>
      </c>
      <c r="M84" s="42">
        <f t="shared" si="39"/>
        <v>0.19319832257525038</v>
      </c>
      <c r="O84" s="361">
        <f t="shared" si="42"/>
        <v>4.7523646293361876E-3</v>
      </c>
      <c r="P84" s="362">
        <f t="shared" si="43"/>
        <v>5.1623021094547869E-3</v>
      </c>
      <c r="Q84" s="362">
        <f t="shared" si="44"/>
        <v>9.1689911831321844E-3</v>
      </c>
      <c r="R84" s="363">
        <f t="shared" si="45"/>
        <v>9.6660861877677223E-3</v>
      </c>
      <c r="T84" s="97">
        <v>753.77499999999998</v>
      </c>
      <c r="U84" s="61">
        <v>767.43499999999995</v>
      </c>
      <c r="V84" s="61">
        <v>760.44499999999994</v>
      </c>
      <c r="W84" s="61">
        <v>892.09799999999996</v>
      </c>
      <c r="X84" s="61">
        <v>891.17700000000002</v>
      </c>
      <c r="Y84" s="61">
        <v>863.76299999999992</v>
      </c>
      <c r="Z84" s="61">
        <v>1080.9939999999999</v>
      </c>
      <c r="AA84" s="61">
        <v>1284.8470000000002</v>
      </c>
      <c r="AB84" s="61">
        <v>1251.0319999999999</v>
      </c>
      <c r="AC84" s="61">
        <v>1267.374</v>
      </c>
      <c r="AD84" s="38">
        <v>1513.68</v>
      </c>
      <c r="AE84" s="42">
        <f t="shared" si="40"/>
        <v>0.19434357971680027</v>
      </c>
      <c r="AG84" s="361">
        <f t="shared" si="46"/>
        <v>1.4656839971107678E-2</v>
      </c>
      <c r="AH84" s="362">
        <f t="shared" si="47"/>
        <v>1.3039692680015431E-2</v>
      </c>
      <c r="AI84" s="362">
        <f t="shared" si="48"/>
        <v>1.9102262656224559E-2</v>
      </c>
      <c r="AJ84" s="363">
        <f t="shared" si="49"/>
        <v>1.8050436043575473E-2</v>
      </c>
      <c r="AL84" s="52">
        <f t="shared" si="41"/>
        <v>2.4505835690367044</v>
      </c>
      <c r="AM84" s="74">
        <f t="shared" si="41"/>
        <v>2.5203119868637107</v>
      </c>
      <c r="AN84" s="74">
        <f t="shared" si="41"/>
        <v>2.7495471325627054</v>
      </c>
      <c r="AO84" s="74">
        <f t="shared" si="41"/>
        <v>2.2652430044182621</v>
      </c>
      <c r="AP84" s="74">
        <f t="shared" si="41"/>
        <v>2.7657150482740214</v>
      </c>
      <c r="AQ84" s="74">
        <f t="shared" si="41"/>
        <v>2.2952336917962737</v>
      </c>
      <c r="AR84" s="74">
        <f t="shared" si="41"/>
        <v>2.3626786498779313</v>
      </c>
      <c r="AS84" s="74">
        <f t="shared" si="41"/>
        <v>2.4425913181678198</v>
      </c>
      <c r="AT84" s="74">
        <f t="shared" si="41"/>
        <v>2.3393964100253006</v>
      </c>
      <c r="AU84" s="74">
        <f t="shared" si="41"/>
        <v>2.3037760234417743</v>
      </c>
      <c r="AV84" s="111">
        <f t="shared" si="41"/>
        <v>2.305987236693972</v>
      </c>
      <c r="AW84" s="42">
        <f t="shared" si="50"/>
        <v>9.5982128023632831E-4</v>
      </c>
    </row>
    <row r="85" spans="1:49" ht="20.100000000000001" customHeight="1">
      <c r="A85" s="88" t="s">
        <v>168</v>
      </c>
      <c r="B85" s="90">
        <v>60422.350000000006</v>
      </c>
      <c r="C85" s="61">
        <v>62444.82</v>
      </c>
      <c r="D85" s="61">
        <v>67721.989999999991</v>
      </c>
      <c r="E85" s="61">
        <v>41273.769999999997</v>
      </c>
      <c r="F85" s="61">
        <v>44088.329999999994</v>
      </c>
      <c r="G85" s="61">
        <v>30519.999999999996</v>
      </c>
      <c r="H85" s="61">
        <v>20302.29</v>
      </c>
      <c r="I85" s="61">
        <v>7819.3099999999995</v>
      </c>
      <c r="J85" s="61">
        <v>4286.63</v>
      </c>
      <c r="K85" s="61">
        <v>4260.97</v>
      </c>
      <c r="L85" s="82">
        <v>7202.4400000000005</v>
      </c>
      <c r="M85" s="42">
        <f t="shared" si="39"/>
        <v>0.690328727965698</v>
      </c>
      <c r="O85" s="361">
        <f t="shared" si="42"/>
        <v>9.3354478026389479E-2</v>
      </c>
      <c r="P85" s="362">
        <f t="shared" si="43"/>
        <v>4.1865883410675257E-2</v>
      </c>
      <c r="Q85" s="362">
        <f t="shared" si="44"/>
        <v>7.1017518366766246E-3</v>
      </c>
      <c r="R85" s="363">
        <f t="shared" si="45"/>
        <v>1.0606037022762464E-2</v>
      </c>
      <c r="T85" s="97">
        <v>2498.049</v>
      </c>
      <c r="U85" s="61">
        <v>2859.1790000000001</v>
      </c>
      <c r="V85" s="61">
        <v>4643.5819999999994</v>
      </c>
      <c r="W85" s="61">
        <v>3368.87</v>
      </c>
      <c r="X85" s="61">
        <v>3356.0770000000002</v>
      </c>
      <c r="Y85" s="61">
        <v>2341.23</v>
      </c>
      <c r="Z85" s="61">
        <v>1695.423</v>
      </c>
      <c r="AA85" s="61">
        <v>693.1049999999999</v>
      </c>
      <c r="AB85" s="61">
        <v>668.20799999999997</v>
      </c>
      <c r="AC85" s="61">
        <v>657.99599999999998</v>
      </c>
      <c r="AD85" s="38">
        <v>1076.8529999999998</v>
      </c>
      <c r="AE85" s="42">
        <f t="shared" si="40"/>
        <v>0.63656465996753764</v>
      </c>
      <c r="AG85" s="361">
        <f t="shared" si="46"/>
        <v>4.8573519197354073E-2</v>
      </c>
      <c r="AH85" s="362">
        <f t="shared" si="47"/>
        <v>3.5344092874124655E-2</v>
      </c>
      <c r="AI85" s="362">
        <f t="shared" si="48"/>
        <v>9.9175242815026463E-3</v>
      </c>
      <c r="AJ85" s="363">
        <f t="shared" si="49"/>
        <v>1.2841331196046968E-2</v>
      </c>
      <c r="AL85" s="52">
        <f t="shared" si="41"/>
        <v>0.41343128825674597</v>
      </c>
      <c r="AM85" s="74">
        <f t="shared" si="41"/>
        <v>0.45787288681431065</v>
      </c>
      <c r="AN85" s="74">
        <f t="shared" si="41"/>
        <v>0.68568304032412519</v>
      </c>
      <c r="AO85" s="74">
        <f t="shared" si="41"/>
        <v>0.81622541386454406</v>
      </c>
      <c r="AP85" s="74">
        <f t="shared" si="41"/>
        <v>0.7612166303418616</v>
      </c>
      <c r="AQ85" s="74">
        <f t="shared" si="41"/>
        <v>0.76711336828309318</v>
      </c>
      <c r="AR85" s="74">
        <f t="shared" si="41"/>
        <v>0.83508953916036066</v>
      </c>
      <c r="AS85" s="74">
        <f t="shared" si="41"/>
        <v>0.88640174133011729</v>
      </c>
      <c r="AT85" s="74">
        <f t="shared" si="41"/>
        <v>1.5588189323547867</v>
      </c>
      <c r="AU85" s="74">
        <f t="shared" si="41"/>
        <v>1.5442399265894855</v>
      </c>
      <c r="AV85" s="111">
        <f t="shared" si="41"/>
        <v>1.4951224862685419</v>
      </c>
      <c r="AW85" s="42">
        <f t="shared" si="50"/>
        <v>-3.180687111841575E-2</v>
      </c>
    </row>
    <row r="86" spans="1:49" ht="20.100000000000001" customHeight="1">
      <c r="A86" s="88" t="s">
        <v>184</v>
      </c>
      <c r="B86" s="90">
        <v>8.1</v>
      </c>
      <c r="C86" s="61">
        <v>11.25</v>
      </c>
      <c r="D86" s="61">
        <v>45.35</v>
      </c>
      <c r="E86" s="61">
        <v>16.28</v>
      </c>
      <c r="F86" s="61">
        <v>15.75</v>
      </c>
      <c r="G86" s="61">
        <v>137.70000000000002</v>
      </c>
      <c r="H86" s="61">
        <v>190.64</v>
      </c>
      <c r="I86" s="61">
        <v>441.95999999999992</v>
      </c>
      <c r="J86" s="61">
        <v>5290.96</v>
      </c>
      <c r="K86" s="61">
        <v>9629.25</v>
      </c>
      <c r="L86" s="82">
        <v>4607.51</v>
      </c>
      <c r="M86" s="42">
        <f t="shared" si="39"/>
        <v>-0.52150894410260407</v>
      </c>
      <c r="O86" s="361">
        <f t="shared" si="42"/>
        <v>1.2514761044774899E-5</v>
      </c>
      <c r="P86" s="362">
        <f t="shared" si="43"/>
        <v>1.8889030621395753E-4</v>
      </c>
      <c r="Q86" s="362">
        <f t="shared" si="44"/>
        <v>1.6049055467022386E-2</v>
      </c>
      <c r="R86" s="363">
        <f t="shared" si="45"/>
        <v>6.7848425870605349E-3</v>
      </c>
      <c r="T86" s="97">
        <v>1.694</v>
      </c>
      <c r="U86" s="61">
        <v>2.282</v>
      </c>
      <c r="V86" s="61">
        <v>3.7170000000000001</v>
      </c>
      <c r="W86" s="61">
        <v>1.536</v>
      </c>
      <c r="X86" s="61">
        <v>3.556</v>
      </c>
      <c r="Y86" s="61">
        <v>21.039000000000001</v>
      </c>
      <c r="Z86" s="61">
        <v>21.645</v>
      </c>
      <c r="AA86" s="61">
        <v>56.818999999999996</v>
      </c>
      <c r="AB86" s="61">
        <v>499.77799999999996</v>
      </c>
      <c r="AC86" s="61">
        <v>1264.9100000000001</v>
      </c>
      <c r="AD86" s="38">
        <v>661.70199999999988</v>
      </c>
      <c r="AE86" s="42">
        <f t="shared" si="40"/>
        <v>-0.47687819686776145</v>
      </c>
      <c r="AG86" s="361">
        <f t="shared" si="46"/>
        <v>3.2939122299169392E-5</v>
      </c>
      <c r="AH86" s="362">
        <f t="shared" si="47"/>
        <v>3.1761269502727569E-4</v>
      </c>
      <c r="AI86" s="362">
        <f t="shared" si="48"/>
        <v>1.9065124467193592E-2</v>
      </c>
      <c r="AJ86" s="363">
        <f t="shared" si="49"/>
        <v>7.8907098137690757E-3</v>
      </c>
      <c r="AL86" s="52">
        <f t="shared" si="41"/>
        <v>2.0913580246913579</v>
      </c>
      <c r="AM86" s="74">
        <f t="shared" si="41"/>
        <v>2.0284444444444443</v>
      </c>
      <c r="AN86" s="74">
        <f t="shared" si="41"/>
        <v>0.81962513781697899</v>
      </c>
      <c r="AO86" s="74">
        <f t="shared" si="41"/>
        <v>0.94348894348894352</v>
      </c>
      <c r="AP86" s="74">
        <f t="shared" si="41"/>
        <v>2.2577777777777777</v>
      </c>
      <c r="AQ86" s="74">
        <f t="shared" si="41"/>
        <v>1.5278867102396512</v>
      </c>
      <c r="AR86" s="74">
        <f t="shared" si="41"/>
        <v>1.135386067981536</v>
      </c>
      <c r="AS86" s="74">
        <f t="shared" si="41"/>
        <v>1.2856140827224185</v>
      </c>
      <c r="AT86" s="74">
        <f t="shared" si="41"/>
        <v>0.94458850567760844</v>
      </c>
      <c r="AU86" s="74">
        <f t="shared" si="41"/>
        <v>1.3136121712490589</v>
      </c>
      <c r="AV86" s="111">
        <f t="shared" si="41"/>
        <v>1.4361379573782798</v>
      </c>
      <c r="AW86" s="42">
        <f t="shared" si="50"/>
        <v>9.3273942500636378E-2</v>
      </c>
    </row>
    <row r="87" spans="1:49" ht="20.100000000000001" customHeight="1">
      <c r="A87" s="88" t="s">
        <v>152</v>
      </c>
      <c r="B87" s="90">
        <v>7782.7800000000007</v>
      </c>
      <c r="C87" s="61">
        <v>7149.73</v>
      </c>
      <c r="D87" s="61">
        <v>7189.68</v>
      </c>
      <c r="E87" s="61">
        <v>7224.8200000000006</v>
      </c>
      <c r="F87" s="61">
        <v>9315.58</v>
      </c>
      <c r="G87" s="61">
        <v>9911.4</v>
      </c>
      <c r="H87" s="61">
        <v>9404.369999999999</v>
      </c>
      <c r="I87" s="61">
        <v>10451.130000000003</v>
      </c>
      <c r="J87" s="61">
        <v>9404.07</v>
      </c>
      <c r="K87" s="61">
        <v>9515.3799999999992</v>
      </c>
      <c r="L87" s="82">
        <v>5379.71</v>
      </c>
      <c r="M87" s="42">
        <f t="shared" si="39"/>
        <v>-0.43463004104933273</v>
      </c>
      <c r="O87" s="361">
        <f t="shared" si="42"/>
        <v>1.202464592148805E-2</v>
      </c>
      <c r="P87" s="362">
        <f t="shared" si="43"/>
        <v>1.359598679018895E-2</v>
      </c>
      <c r="Q87" s="362">
        <f t="shared" si="44"/>
        <v>1.5859268521410855E-2</v>
      </c>
      <c r="R87" s="363">
        <f t="shared" si="45"/>
        <v>7.921954703090265E-3</v>
      </c>
      <c r="T87" s="97">
        <v>924.96199999999988</v>
      </c>
      <c r="U87" s="61">
        <v>903.45699999999999</v>
      </c>
      <c r="V87" s="61">
        <v>784.02099999999996</v>
      </c>
      <c r="W87" s="61">
        <v>799.93700000000001</v>
      </c>
      <c r="X87" s="61">
        <v>1081.3240000000001</v>
      </c>
      <c r="Y87" s="61">
        <v>1037.6390000000001</v>
      </c>
      <c r="Z87" s="61">
        <v>963.64300000000003</v>
      </c>
      <c r="AA87" s="61">
        <v>1102.8479999999997</v>
      </c>
      <c r="AB87" s="61">
        <v>1065.2600000000002</v>
      </c>
      <c r="AC87" s="61">
        <v>1221.0350000000001</v>
      </c>
      <c r="AD87" s="38">
        <v>614.35399999999993</v>
      </c>
      <c r="AE87" s="42">
        <f t="shared" si="40"/>
        <v>-0.49685799342361203</v>
      </c>
      <c r="AG87" s="361">
        <f t="shared" si="46"/>
        <v>1.7985499669471262E-2</v>
      </c>
      <c r="AH87" s="362">
        <f t="shared" si="47"/>
        <v>1.5664590486972163E-2</v>
      </c>
      <c r="AI87" s="362">
        <f t="shared" si="48"/>
        <v>1.840382655983408E-2</v>
      </c>
      <c r="AJ87" s="363">
        <f t="shared" si="49"/>
        <v>7.326091105857753E-3</v>
      </c>
      <c r="AL87" s="52">
        <f t="shared" si="41"/>
        <v>1.1884724995438645</v>
      </c>
      <c r="AM87" s="74">
        <f t="shared" si="41"/>
        <v>1.2636239410439276</v>
      </c>
      <c r="AN87" s="74">
        <f t="shared" si="41"/>
        <v>1.090481078434645</v>
      </c>
      <c r="AO87" s="74">
        <f t="shared" si="41"/>
        <v>1.1072068231457668</v>
      </c>
      <c r="AP87" s="74">
        <f t="shared" si="41"/>
        <v>1.16076937775211</v>
      </c>
      <c r="AQ87" s="74">
        <f t="shared" si="41"/>
        <v>1.0469146639223521</v>
      </c>
      <c r="AR87" s="74">
        <f t="shared" si="41"/>
        <v>1.0246757624381007</v>
      </c>
      <c r="AS87" s="74">
        <f t="shared" si="41"/>
        <v>1.0552428302011356</v>
      </c>
      <c r="AT87" s="74">
        <f t="shared" si="41"/>
        <v>1.1327648560676391</v>
      </c>
      <c r="AU87" s="74">
        <f t="shared" si="41"/>
        <v>1.2832225302615345</v>
      </c>
      <c r="AV87" s="111">
        <f t="shared" si="41"/>
        <v>1.1419834898163654</v>
      </c>
      <c r="AW87" s="42">
        <f t="shared" si="50"/>
        <v>-0.11006589824789241</v>
      </c>
    </row>
    <row r="88" spans="1:49" ht="20.100000000000001" customHeight="1">
      <c r="A88" s="88" t="s">
        <v>201</v>
      </c>
      <c r="B88" s="90">
        <v>301.23</v>
      </c>
      <c r="C88" s="61">
        <v>341.67</v>
      </c>
      <c r="D88" s="61">
        <v>1159.26</v>
      </c>
      <c r="E88" s="61">
        <v>620.28</v>
      </c>
      <c r="F88" s="61">
        <v>503.49</v>
      </c>
      <c r="G88" s="61">
        <v>967.73</v>
      </c>
      <c r="H88" s="61">
        <v>997.41</v>
      </c>
      <c r="I88" s="61">
        <v>1520.92</v>
      </c>
      <c r="J88" s="61">
        <v>1493.5</v>
      </c>
      <c r="K88" s="61">
        <v>2010.77</v>
      </c>
      <c r="L88" s="82">
        <v>2454.48</v>
      </c>
      <c r="M88" s="42">
        <f t="shared" si="39"/>
        <v>0.22066670976789987</v>
      </c>
      <c r="O88" s="361">
        <f t="shared" si="42"/>
        <v>4.6541005796512882E-4</v>
      </c>
      <c r="P88" s="362">
        <f t="shared" si="43"/>
        <v>1.3274859552101169E-3</v>
      </c>
      <c r="Q88" s="362">
        <f t="shared" si="44"/>
        <v>3.3513471206401959E-3</v>
      </c>
      <c r="R88" s="363">
        <f t="shared" si="45"/>
        <v>3.6143731501588365E-3</v>
      </c>
      <c r="T88" s="97">
        <v>31.757000000000001</v>
      </c>
      <c r="U88" s="61">
        <v>35.418000000000006</v>
      </c>
      <c r="V88" s="61">
        <v>128.001</v>
      </c>
      <c r="W88" s="61">
        <v>127.48100000000001</v>
      </c>
      <c r="X88" s="61">
        <v>117.88</v>
      </c>
      <c r="Y88" s="61">
        <v>202.93</v>
      </c>
      <c r="Z88" s="61">
        <v>216.16499999999999</v>
      </c>
      <c r="AA88" s="61">
        <v>329.27</v>
      </c>
      <c r="AB88" s="61">
        <v>323.35699999999997</v>
      </c>
      <c r="AC88" s="61">
        <v>456.78800000000001</v>
      </c>
      <c r="AD88" s="38">
        <v>551.56399999999996</v>
      </c>
      <c r="AE88" s="42">
        <f t="shared" si="40"/>
        <v>0.20748355911276117</v>
      </c>
      <c r="AG88" s="361">
        <f t="shared" si="46"/>
        <v>6.1750159790715609E-4</v>
      </c>
      <c r="AH88" s="362">
        <f t="shared" si="47"/>
        <v>3.0635079710007629E-3</v>
      </c>
      <c r="AI88" s="362">
        <f t="shared" si="48"/>
        <v>6.884853527223617E-3</v>
      </c>
      <c r="AJ88" s="363">
        <f t="shared" si="49"/>
        <v>6.5773285674241982E-3</v>
      </c>
      <c r="AL88" s="52">
        <f t="shared" si="41"/>
        <v>1.054244265179431</v>
      </c>
      <c r="AM88" s="74">
        <f t="shared" si="41"/>
        <v>1.0366142769338837</v>
      </c>
      <c r="AN88" s="74">
        <f t="shared" si="41"/>
        <v>1.1041612752963097</v>
      </c>
      <c r="AO88" s="74">
        <f t="shared" si="41"/>
        <v>2.0552169987747471</v>
      </c>
      <c r="AP88" s="74">
        <f t="shared" si="41"/>
        <v>2.3412580190271899</v>
      </c>
      <c r="AQ88" s="74">
        <f t="shared" si="41"/>
        <v>2.0969691959534167</v>
      </c>
      <c r="AR88" s="74">
        <f t="shared" si="41"/>
        <v>2.1672632117183506</v>
      </c>
      <c r="AS88" s="74">
        <f t="shared" si="41"/>
        <v>2.1649396417957552</v>
      </c>
      <c r="AT88" s="74">
        <f t="shared" si="41"/>
        <v>2.1650954134583191</v>
      </c>
      <c r="AU88" s="74">
        <f t="shared" si="41"/>
        <v>2.2717068585666187</v>
      </c>
      <c r="AV88" s="111">
        <f t="shared" si="41"/>
        <v>2.247172517193051</v>
      </c>
      <c r="AW88" s="42">
        <f t="shared" si="50"/>
        <v>-1.0799959194140106E-2</v>
      </c>
    </row>
    <row r="89" spans="1:49" ht="20.100000000000001" customHeight="1">
      <c r="A89" s="88" t="s">
        <v>151</v>
      </c>
      <c r="B89" s="90">
        <v>1611.21</v>
      </c>
      <c r="C89" s="61">
        <v>2206.9999999999995</v>
      </c>
      <c r="D89" s="61">
        <v>2093.1799999999998</v>
      </c>
      <c r="E89" s="61">
        <v>2857.7200000000003</v>
      </c>
      <c r="F89" s="61">
        <v>2981.2</v>
      </c>
      <c r="G89" s="61">
        <v>2882.7999999999997</v>
      </c>
      <c r="H89" s="61">
        <v>2525.1000000000004</v>
      </c>
      <c r="I89" s="61">
        <v>2173.7599999999998</v>
      </c>
      <c r="J89" s="61">
        <v>1929.6899999999998</v>
      </c>
      <c r="K89" s="61">
        <v>2546.1200000000003</v>
      </c>
      <c r="L89" s="82">
        <v>1974.95</v>
      </c>
      <c r="M89" s="42">
        <f t="shared" si="39"/>
        <v>-0.22432956812718968</v>
      </c>
      <c r="O89" s="361">
        <f t="shared" si="42"/>
        <v>2.489371375673058E-3</v>
      </c>
      <c r="P89" s="362">
        <f t="shared" si="43"/>
        <v>3.954487834085669E-3</v>
      </c>
      <c r="Q89" s="362">
        <f t="shared" si="44"/>
        <v>4.2436141034551027E-3</v>
      </c>
      <c r="R89" s="363">
        <f t="shared" si="45"/>
        <v>2.9082356559866833E-3</v>
      </c>
      <c r="T89" s="97">
        <v>272.62400000000002</v>
      </c>
      <c r="U89" s="61">
        <v>343.46699999999998</v>
      </c>
      <c r="V89" s="61">
        <v>357.834</v>
      </c>
      <c r="W89" s="61">
        <v>507.33100000000002</v>
      </c>
      <c r="X89" s="61">
        <v>546.81299999999999</v>
      </c>
      <c r="Y89" s="61">
        <v>602.35500000000002</v>
      </c>
      <c r="Z89" s="61">
        <v>516.31600000000003</v>
      </c>
      <c r="AA89" s="61">
        <v>436.54199999999997</v>
      </c>
      <c r="AB89" s="61">
        <v>449.06599999999992</v>
      </c>
      <c r="AC89" s="61">
        <v>660.95800000000008</v>
      </c>
      <c r="AD89" s="38">
        <v>549.70400000000006</v>
      </c>
      <c r="AE89" s="42">
        <f t="shared" si="40"/>
        <v>-0.16832234423367295</v>
      </c>
      <c r="AG89" s="361">
        <f t="shared" si="46"/>
        <v>5.3010597861208719E-3</v>
      </c>
      <c r="AH89" s="362">
        <f t="shared" si="47"/>
        <v>9.0933787210967544E-3</v>
      </c>
      <c r="AI89" s="362">
        <f t="shared" si="48"/>
        <v>9.9621684843880925E-3</v>
      </c>
      <c r="AJ89" s="363">
        <f t="shared" si="49"/>
        <v>6.5551483106717481E-3</v>
      </c>
      <c r="AL89" s="52">
        <f t="shared" si="41"/>
        <v>1.6920451089553814</v>
      </c>
      <c r="AM89" s="74">
        <f t="shared" si="41"/>
        <v>1.5562618939737203</v>
      </c>
      <c r="AN89" s="74">
        <f t="shared" si="41"/>
        <v>1.7095233090321904</v>
      </c>
      <c r="AO89" s="74">
        <f t="shared" si="41"/>
        <v>1.7752998894223366</v>
      </c>
      <c r="AP89" s="74">
        <f t="shared" si="41"/>
        <v>1.834204347242721</v>
      </c>
      <c r="AQ89" s="74">
        <f t="shared" si="41"/>
        <v>2.0894789787706398</v>
      </c>
      <c r="AR89" s="74">
        <f t="shared" si="41"/>
        <v>2.0447348619856638</v>
      </c>
      <c r="AS89" s="74">
        <f t="shared" si="41"/>
        <v>2.0082345797144119</v>
      </c>
      <c r="AT89" s="74">
        <f t="shared" si="41"/>
        <v>2.3271406288056626</v>
      </c>
      <c r="AU89" s="74">
        <f t="shared" si="41"/>
        <v>2.595942060861232</v>
      </c>
      <c r="AV89" s="111">
        <f t="shared" si="41"/>
        <v>2.7833818577685516</v>
      </c>
      <c r="AW89" s="42">
        <f t="shared" si="50"/>
        <v>7.2204923111856514E-2</v>
      </c>
    </row>
    <row r="90" spans="1:49" ht="20.100000000000001" customHeight="1">
      <c r="A90" s="88" t="s">
        <v>202</v>
      </c>
      <c r="B90" s="90">
        <v>138</v>
      </c>
      <c r="C90" s="61">
        <v>121.51</v>
      </c>
      <c r="D90" s="61">
        <v>240</v>
      </c>
      <c r="E90" s="61">
        <v>298.5</v>
      </c>
      <c r="F90" s="61">
        <v>425.1</v>
      </c>
      <c r="G90" s="61">
        <v>615</v>
      </c>
      <c r="H90" s="61">
        <v>480.02</v>
      </c>
      <c r="I90" s="61">
        <v>240.12</v>
      </c>
      <c r="J90" s="61">
        <v>720.02</v>
      </c>
      <c r="K90" s="61">
        <v>556.71</v>
      </c>
      <c r="L90" s="82">
        <v>1408.12</v>
      </c>
      <c r="M90" s="42">
        <f t="shared" si="39"/>
        <v>1.5293599899409025</v>
      </c>
      <c r="O90" s="361">
        <f t="shared" si="42"/>
        <v>2.132144474294983E-4</v>
      </c>
      <c r="P90" s="362">
        <f t="shared" si="43"/>
        <v>8.4362772927802372E-4</v>
      </c>
      <c r="Q90" s="362">
        <f t="shared" si="44"/>
        <v>9.2786766041446983E-4</v>
      </c>
      <c r="R90" s="363">
        <f t="shared" si="45"/>
        <v>2.0735435286503294E-3</v>
      </c>
      <c r="T90" s="97">
        <v>36.68</v>
      </c>
      <c r="U90" s="61">
        <v>30.637</v>
      </c>
      <c r="V90" s="61">
        <v>59.6</v>
      </c>
      <c r="W90" s="61">
        <v>74.522999999999996</v>
      </c>
      <c r="X90" s="61">
        <v>68.436999999999998</v>
      </c>
      <c r="Y90" s="61">
        <v>118.084</v>
      </c>
      <c r="Z90" s="61">
        <v>121.61999999999999</v>
      </c>
      <c r="AA90" s="61">
        <v>60.878999999999998</v>
      </c>
      <c r="AB90" s="61">
        <v>185.76</v>
      </c>
      <c r="AC90" s="61">
        <v>151.702</v>
      </c>
      <c r="AD90" s="38">
        <v>388.64499999999998</v>
      </c>
      <c r="AE90" s="42">
        <f t="shared" si="40"/>
        <v>1.5618976677960739</v>
      </c>
      <c r="AG90" s="361">
        <f t="shared" si="46"/>
        <v>7.1322727622994883E-4</v>
      </c>
      <c r="AH90" s="362">
        <f t="shared" si="47"/>
        <v>1.7826406901278967E-3</v>
      </c>
      <c r="AI90" s="362">
        <f t="shared" si="48"/>
        <v>2.2865006300228489E-3</v>
      </c>
      <c r="AJ90" s="363">
        <f t="shared" si="49"/>
        <v>4.6345407986862408E-3</v>
      </c>
      <c r="AL90" s="52">
        <f t="shared" si="41"/>
        <v>2.6579710144927535</v>
      </c>
      <c r="AM90" s="74">
        <f t="shared" si="41"/>
        <v>2.5213562669739114</v>
      </c>
      <c r="AN90" s="74">
        <f t="shared" si="41"/>
        <v>2.4833333333333334</v>
      </c>
      <c r="AO90" s="74">
        <f t="shared" si="41"/>
        <v>2.4965829145728642</v>
      </c>
      <c r="AP90" s="74">
        <f t="shared" si="41"/>
        <v>1.6099035521053868</v>
      </c>
      <c r="AQ90" s="74">
        <f t="shared" si="41"/>
        <v>1.9200650406504067</v>
      </c>
      <c r="AR90" s="74">
        <f t="shared" si="41"/>
        <v>2.5336444314820215</v>
      </c>
      <c r="AS90" s="74">
        <f t="shared" si="41"/>
        <v>2.5353573213393306</v>
      </c>
      <c r="AT90" s="74">
        <f t="shared" si="41"/>
        <v>2.579928335324019</v>
      </c>
      <c r="AU90" s="74">
        <f t="shared" si="41"/>
        <v>2.7249735050564921</v>
      </c>
      <c r="AV90" s="111">
        <f t="shared" si="41"/>
        <v>2.7600275544697892</v>
      </c>
      <c r="AW90" s="42">
        <f t="shared" si="50"/>
        <v>1.2863996419873607E-2</v>
      </c>
    </row>
    <row r="91" spans="1:49" ht="20.100000000000001" customHeight="1">
      <c r="A91" s="88" t="s">
        <v>203</v>
      </c>
      <c r="B91" s="90">
        <v>1310.23</v>
      </c>
      <c r="C91" s="61">
        <v>1337.13</v>
      </c>
      <c r="D91" s="61">
        <v>1973.6399999999999</v>
      </c>
      <c r="E91" s="61">
        <v>3740.1800000000003</v>
      </c>
      <c r="F91" s="61">
        <v>2709.78</v>
      </c>
      <c r="G91" s="61">
        <v>5123.63</v>
      </c>
      <c r="H91" s="61">
        <v>1408.29</v>
      </c>
      <c r="I91" s="61">
        <v>1916.2</v>
      </c>
      <c r="J91" s="61">
        <v>2549.52</v>
      </c>
      <c r="K91" s="61">
        <v>3786.56</v>
      </c>
      <c r="L91" s="82">
        <v>1496.8</v>
      </c>
      <c r="M91" s="42">
        <f t="shared" si="39"/>
        <v>-0.60470717484999581</v>
      </c>
      <c r="O91" s="361">
        <f t="shared" si="42"/>
        <v>2.0243475757648665E-3</v>
      </c>
      <c r="P91" s="362">
        <f t="shared" si="43"/>
        <v>7.0283517765215627E-3</v>
      </c>
      <c r="Q91" s="362">
        <f t="shared" si="44"/>
        <v>6.3110534537174018E-3</v>
      </c>
      <c r="R91" s="363">
        <f t="shared" si="45"/>
        <v>2.2041302969092215E-3</v>
      </c>
      <c r="T91" s="97">
        <v>263.03999999999996</v>
      </c>
      <c r="U91" s="61">
        <v>225.041</v>
      </c>
      <c r="V91" s="61">
        <v>388.99100000000004</v>
      </c>
      <c r="W91" s="61">
        <v>848.72</v>
      </c>
      <c r="X91" s="61">
        <v>556.52099999999996</v>
      </c>
      <c r="Y91" s="61">
        <v>1197.0889999999999</v>
      </c>
      <c r="Z91" s="61">
        <v>258.20299999999997</v>
      </c>
      <c r="AA91" s="61">
        <v>351.976</v>
      </c>
      <c r="AB91" s="61">
        <v>511.28399999999999</v>
      </c>
      <c r="AC91" s="61">
        <v>908.44900000000007</v>
      </c>
      <c r="AD91" s="38">
        <v>358.92</v>
      </c>
      <c r="AE91" s="42">
        <f t="shared" si="40"/>
        <v>-0.60490902626344456</v>
      </c>
      <c r="AG91" s="361">
        <f t="shared" si="46"/>
        <v>5.1147029100197848E-3</v>
      </c>
      <c r="AH91" s="362">
        <f t="shared" si="47"/>
        <v>1.8071707946076637E-2</v>
      </c>
      <c r="AI91" s="362">
        <f t="shared" si="48"/>
        <v>1.3692431285306899E-2</v>
      </c>
      <c r="AJ91" s="363">
        <f t="shared" si="49"/>
        <v>4.2800740610697821E-3</v>
      </c>
      <c r="AL91" s="52">
        <f t="shared" si="41"/>
        <v>2.0075864542866517</v>
      </c>
      <c r="AM91" s="74">
        <f t="shared" si="41"/>
        <v>1.6830151144615704</v>
      </c>
      <c r="AN91" s="74">
        <f t="shared" si="41"/>
        <v>1.970931882207495</v>
      </c>
      <c r="AO91" s="74">
        <f t="shared" si="41"/>
        <v>2.2691956002117544</v>
      </c>
      <c r="AP91" s="74">
        <f t="shared" si="41"/>
        <v>2.0537497509022868</v>
      </c>
      <c r="AQ91" s="74">
        <f t="shared" si="41"/>
        <v>2.3364079763761239</v>
      </c>
      <c r="AR91" s="74">
        <f t="shared" si="41"/>
        <v>1.8334504967016736</v>
      </c>
      <c r="AS91" s="74">
        <f t="shared" si="41"/>
        <v>1.8368437532616635</v>
      </c>
      <c r="AT91" s="74">
        <f t="shared" si="41"/>
        <v>2.0054127835827922</v>
      </c>
      <c r="AU91" s="74">
        <f t="shared" si="41"/>
        <v>2.3991406448068959</v>
      </c>
      <c r="AV91" s="111">
        <f t="shared" si="41"/>
        <v>2.397915553180118</v>
      </c>
      <c r="AW91" s="42">
        <f t="shared" si="50"/>
        <v>-5.1063768580210964E-4</v>
      </c>
    </row>
    <row r="92" spans="1:49" ht="20.100000000000001" customHeight="1">
      <c r="A92" s="88" t="s">
        <v>170</v>
      </c>
      <c r="B92" s="90">
        <v>166.43</v>
      </c>
      <c r="C92" s="61">
        <v>590.1</v>
      </c>
      <c r="D92" s="61">
        <v>410.82</v>
      </c>
      <c r="E92" s="61">
        <v>908.67000000000007</v>
      </c>
      <c r="F92" s="61">
        <v>581.15</v>
      </c>
      <c r="G92" s="61">
        <v>189.43</v>
      </c>
      <c r="H92" s="61">
        <v>631.58999999999992</v>
      </c>
      <c r="I92" s="61">
        <v>493.53999999999996</v>
      </c>
      <c r="J92" s="61">
        <v>574.96</v>
      </c>
      <c r="K92" s="61">
        <v>1363.96</v>
      </c>
      <c r="L92" s="82">
        <v>1475.32</v>
      </c>
      <c r="M92" s="42">
        <f t="shared" si="39"/>
        <v>8.1644623009472339E-2</v>
      </c>
      <c r="O92" s="361">
        <f t="shared" si="42"/>
        <v>2.5713971366443048E-4</v>
      </c>
      <c r="P92" s="362">
        <f t="shared" si="43"/>
        <v>2.5985105814168463E-4</v>
      </c>
      <c r="Q92" s="362">
        <f t="shared" si="44"/>
        <v>2.2733099353324355E-3</v>
      </c>
      <c r="R92" s="363">
        <f t="shared" si="45"/>
        <v>2.1724996723918445E-3</v>
      </c>
      <c r="T92" s="97">
        <v>42.629000000000005</v>
      </c>
      <c r="U92" s="61">
        <v>86.753999999999991</v>
      </c>
      <c r="V92" s="61">
        <v>62.606000000000002</v>
      </c>
      <c r="W92" s="61">
        <v>147.79900000000001</v>
      </c>
      <c r="X92" s="61">
        <v>102.46199999999999</v>
      </c>
      <c r="Y92" s="61">
        <v>35.167000000000002</v>
      </c>
      <c r="Z92" s="61">
        <v>107.38000000000001</v>
      </c>
      <c r="AA92" s="61">
        <v>93.436999999999998</v>
      </c>
      <c r="AB92" s="61">
        <v>105.91199999999999</v>
      </c>
      <c r="AC92" s="61">
        <v>249.63700000000003</v>
      </c>
      <c r="AD92" s="38">
        <v>300.149</v>
      </c>
      <c r="AE92" s="42">
        <f t="shared" si="40"/>
        <v>0.20234180029402679</v>
      </c>
      <c r="AG92" s="361">
        <f t="shared" si="46"/>
        <v>8.2890309592166013E-4</v>
      </c>
      <c r="AH92" s="362">
        <f t="shared" si="47"/>
        <v>5.3089432225981287E-4</v>
      </c>
      <c r="AI92" s="362">
        <f t="shared" si="48"/>
        <v>3.7626079931511384E-3</v>
      </c>
      <c r="AJ92" s="363">
        <f t="shared" si="49"/>
        <v>3.5792375720384321E-3</v>
      </c>
      <c r="AL92" s="52">
        <f t="shared" si="41"/>
        <v>2.5613771555608968</v>
      </c>
      <c r="AM92" s="74">
        <f t="shared" si="41"/>
        <v>1.4701576004067105</v>
      </c>
      <c r="AN92" s="74">
        <f t="shared" si="41"/>
        <v>1.5239277542476024</v>
      </c>
      <c r="AO92" s="74">
        <f t="shared" si="41"/>
        <v>1.6265420889872009</v>
      </c>
      <c r="AP92" s="74">
        <f t="shared" si="41"/>
        <v>1.7630904241589951</v>
      </c>
      <c r="AQ92" s="74">
        <f t="shared" si="41"/>
        <v>1.8564641292297945</v>
      </c>
      <c r="AR92" s="74">
        <f t="shared" si="41"/>
        <v>1.7001535806456725</v>
      </c>
      <c r="AS92" s="74">
        <f t="shared" si="41"/>
        <v>1.8932001458848322</v>
      </c>
      <c r="AT92" s="74">
        <f t="shared" si="41"/>
        <v>1.8420759705022953</v>
      </c>
      <c r="AU92" s="74">
        <f t="shared" si="41"/>
        <v>1.8302369570955164</v>
      </c>
      <c r="AV92" s="111">
        <f t="shared" si="41"/>
        <v>2.0344670986633409</v>
      </c>
      <c r="AW92" s="42">
        <f t="shared" si="50"/>
        <v>0.11158672147672413</v>
      </c>
    </row>
    <row r="93" spans="1:49" ht="20.100000000000001" customHeight="1">
      <c r="A93" s="88" t="s">
        <v>177</v>
      </c>
      <c r="B93" s="90">
        <v>76.5</v>
      </c>
      <c r="C93" s="61">
        <v>0.03</v>
      </c>
      <c r="D93" s="61"/>
      <c r="E93" s="61"/>
      <c r="F93" s="61"/>
      <c r="G93" s="61"/>
      <c r="H93" s="61">
        <v>516</v>
      </c>
      <c r="I93" s="61">
        <v>71.819999999999993</v>
      </c>
      <c r="J93" s="61">
        <v>65.39</v>
      </c>
      <c r="K93" s="61">
        <v>522.86</v>
      </c>
      <c r="L93" s="82">
        <v>1689.63</v>
      </c>
      <c r="M93" s="42">
        <f t="shared" si="39"/>
        <v>2.231515128332632</v>
      </c>
      <c r="O93" s="361">
        <f t="shared" si="42"/>
        <v>1.1819496542287406E-4</v>
      </c>
      <c r="P93" s="362">
        <f t="shared" si="43"/>
        <v>0</v>
      </c>
      <c r="Q93" s="362">
        <f t="shared" si="44"/>
        <v>8.7144991993014264E-4</v>
      </c>
      <c r="R93" s="363">
        <f t="shared" si="45"/>
        <v>2.488084362350834E-3</v>
      </c>
      <c r="T93" s="97">
        <v>7.3109999999999999</v>
      </c>
      <c r="U93" s="61">
        <v>4.0000000000000001E-3</v>
      </c>
      <c r="V93" s="61"/>
      <c r="W93" s="61"/>
      <c r="X93" s="61"/>
      <c r="Y93" s="61"/>
      <c r="Z93" s="61">
        <v>22.273</v>
      </c>
      <c r="AA93" s="61">
        <v>21.218</v>
      </c>
      <c r="AB93" s="61">
        <v>19.59</v>
      </c>
      <c r="AC93" s="61">
        <v>98.039000000000001</v>
      </c>
      <c r="AD93" s="38">
        <v>267.005</v>
      </c>
      <c r="AE93" s="42">
        <f t="shared" si="40"/>
        <v>1.7234569916053817</v>
      </c>
      <c r="AG93" s="361">
        <f t="shared" si="46"/>
        <v>1.4215934069021689E-4</v>
      </c>
      <c r="AH93" s="362">
        <f t="shared" si="47"/>
        <v>0</v>
      </c>
      <c r="AI93" s="362">
        <f t="shared" si="48"/>
        <v>1.4776748840938821E-3</v>
      </c>
      <c r="AJ93" s="363">
        <f t="shared" si="49"/>
        <v>3.1839997065528174E-3</v>
      </c>
      <c r="AL93" s="52">
        <f t="shared" si="41"/>
        <v>0.95568627450980392</v>
      </c>
      <c r="AM93" s="74">
        <f t="shared" si="41"/>
        <v>1.3333333333333333</v>
      </c>
      <c r="AN93" s="74"/>
      <c r="AO93" s="74"/>
      <c r="AP93" s="74"/>
      <c r="AQ93" s="74"/>
      <c r="AR93" s="74">
        <f t="shared" si="41"/>
        <v>0.43164728682170539</v>
      </c>
      <c r="AS93" s="74">
        <f t="shared" si="41"/>
        <v>2.954330270119744</v>
      </c>
      <c r="AT93" s="74">
        <f t="shared" si="41"/>
        <v>2.9958709282764948</v>
      </c>
      <c r="AU93" s="74">
        <f t="shared" si="41"/>
        <v>1.8750525953410091</v>
      </c>
      <c r="AV93" s="111">
        <f t="shared" si="41"/>
        <v>1.5802572160768924</v>
      </c>
      <c r="AW93" s="42">
        <f t="shared" si="50"/>
        <v>-0.15721979212561946</v>
      </c>
    </row>
    <row r="94" spans="1:49" ht="20.100000000000001" customHeight="1">
      <c r="A94" s="88" t="s">
        <v>172</v>
      </c>
      <c r="B94" s="90">
        <v>413.6</v>
      </c>
      <c r="C94" s="61">
        <v>409.57</v>
      </c>
      <c r="D94" s="61">
        <v>1459.09</v>
      </c>
      <c r="E94" s="61">
        <v>1424.6000000000001</v>
      </c>
      <c r="F94" s="61">
        <v>1111.83</v>
      </c>
      <c r="G94" s="61">
        <v>1153.1199999999999</v>
      </c>
      <c r="H94" s="61">
        <v>1100.1400000000001</v>
      </c>
      <c r="I94" s="61">
        <v>1166.3900000000001</v>
      </c>
      <c r="J94" s="61">
        <v>566.22</v>
      </c>
      <c r="K94" s="61">
        <v>1600.87</v>
      </c>
      <c r="L94" s="82">
        <v>1966.29</v>
      </c>
      <c r="M94" s="42">
        <f t="shared" si="39"/>
        <v>0.22826338178615385</v>
      </c>
      <c r="O94" s="361">
        <f t="shared" si="42"/>
        <v>6.3902532939739498E-4</v>
      </c>
      <c r="P94" s="362">
        <f t="shared" si="43"/>
        <v>1.5817951336342677E-3</v>
      </c>
      <c r="Q94" s="362">
        <f t="shared" si="44"/>
        <v>2.6681674507871463E-3</v>
      </c>
      <c r="R94" s="363">
        <f t="shared" si="45"/>
        <v>2.8954832719866605E-3</v>
      </c>
      <c r="T94" s="97">
        <v>50.58</v>
      </c>
      <c r="U94" s="61">
        <v>60.155999999999999</v>
      </c>
      <c r="V94" s="61">
        <v>136.215</v>
      </c>
      <c r="W94" s="61">
        <v>230.404</v>
      </c>
      <c r="X94" s="61">
        <v>214.887</v>
      </c>
      <c r="Y94" s="61">
        <v>171.36499999999998</v>
      </c>
      <c r="Z94" s="61">
        <v>185.18600000000001</v>
      </c>
      <c r="AA94" s="61">
        <v>229.69399999999999</v>
      </c>
      <c r="AB94" s="61">
        <v>103.10900000000001</v>
      </c>
      <c r="AC94" s="61">
        <v>234.17299999999997</v>
      </c>
      <c r="AD94" s="38">
        <v>254.79500000000002</v>
      </c>
      <c r="AE94" s="42">
        <f t="shared" si="40"/>
        <v>8.8063098649289392E-2</v>
      </c>
      <c r="AG94" s="361">
        <f t="shared" si="46"/>
        <v>9.8350696923966215E-4</v>
      </c>
      <c r="AH94" s="362">
        <f t="shared" si="47"/>
        <v>2.5869908020033786E-3</v>
      </c>
      <c r="AI94" s="362">
        <f t="shared" si="48"/>
        <v>3.5295296834210528E-3</v>
      </c>
      <c r="AJ94" s="363">
        <f t="shared" si="49"/>
        <v>3.0383970533552746E-3</v>
      </c>
      <c r="AL94" s="52">
        <f t="shared" si="41"/>
        <v>1.2229206963249515</v>
      </c>
      <c r="AM94" s="74">
        <f t="shared" si="41"/>
        <v>1.4687599189393754</v>
      </c>
      <c r="AN94" s="74">
        <f t="shared" si="41"/>
        <v>0.93356132932170055</v>
      </c>
      <c r="AO94" s="74">
        <f t="shared" si="41"/>
        <v>1.6173241611680469</v>
      </c>
      <c r="AP94" s="74">
        <f t="shared" si="41"/>
        <v>1.9327325220582283</v>
      </c>
      <c r="AQ94" s="74">
        <f t="shared" si="41"/>
        <v>1.4860985847093102</v>
      </c>
      <c r="AR94" s="74">
        <f t="shared" si="41"/>
        <v>1.6832948533822967</v>
      </c>
      <c r="AS94" s="74">
        <f t="shared" si="41"/>
        <v>1.969272713243426</v>
      </c>
      <c r="AT94" s="74">
        <f t="shared" si="41"/>
        <v>1.8210059694111829</v>
      </c>
      <c r="AU94" s="74">
        <f t="shared" si="41"/>
        <v>1.4627858601885224</v>
      </c>
      <c r="AV94" s="111">
        <f t="shared" si="41"/>
        <v>1.2958159783144909</v>
      </c>
      <c r="AW94" s="42">
        <f t="shared" si="50"/>
        <v>-0.11414512979535678</v>
      </c>
    </row>
    <row r="95" spans="1:49" ht="20.100000000000001" customHeight="1">
      <c r="A95" s="88" t="s">
        <v>204</v>
      </c>
      <c r="B95" s="90">
        <v>1131.4499999999998</v>
      </c>
      <c r="C95" s="61">
        <v>2579.7700000000004</v>
      </c>
      <c r="D95" s="61">
        <v>3640.7799999999993</v>
      </c>
      <c r="E95" s="61">
        <v>2980.85</v>
      </c>
      <c r="F95" s="61">
        <v>5218.8899999999994</v>
      </c>
      <c r="G95" s="61">
        <v>4222.079999999999</v>
      </c>
      <c r="H95" s="61">
        <v>4702.33</v>
      </c>
      <c r="I95" s="61">
        <v>4595.5599999999995</v>
      </c>
      <c r="J95" s="61">
        <v>4055</v>
      </c>
      <c r="K95" s="61">
        <v>3204.3900000000003</v>
      </c>
      <c r="L95" s="82">
        <v>2668.1</v>
      </c>
      <c r="M95" s="42">
        <f t="shared" si="39"/>
        <v>-0.1673610265916447</v>
      </c>
      <c r="O95" s="361">
        <f t="shared" si="42"/>
        <v>1.7481267140877232E-3</v>
      </c>
      <c r="P95" s="362">
        <f t="shared" si="43"/>
        <v>5.7916483954961913E-3</v>
      </c>
      <c r="Q95" s="362">
        <f t="shared" si="44"/>
        <v>5.3407516523064488E-3</v>
      </c>
      <c r="R95" s="363">
        <f t="shared" si="45"/>
        <v>3.9289417725704798E-3</v>
      </c>
      <c r="T95" s="97">
        <v>91.506999999999991</v>
      </c>
      <c r="U95" s="61">
        <v>213.69200000000001</v>
      </c>
      <c r="V95" s="61">
        <v>330.94599999999997</v>
      </c>
      <c r="W95" s="61">
        <v>324.87399999999997</v>
      </c>
      <c r="X95" s="61">
        <v>452.61300000000006</v>
      </c>
      <c r="Y95" s="61">
        <v>359.23200000000003</v>
      </c>
      <c r="Z95" s="61">
        <v>385.18100000000004</v>
      </c>
      <c r="AA95" s="61">
        <v>364.25099999999998</v>
      </c>
      <c r="AB95" s="61">
        <v>424.49900000000008</v>
      </c>
      <c r="AC95" s="61">
        <v>308.24400000000003</v>
      </c>
      <c r="AD95" s="38">
        <v>253.81200000000001</v>
      </c>
      <c r="AE95" s="42">
        <f t="shared" si="40"/>
        <v>-0.17658737882975828</v>
      </c>
      <c r="AG95" s="361">
        <f t="shared" si="46"/>
        <v>1.7793153862043054E-3</v>
      </c>
      <c r="AH95" s="362">
        <f t="shared" si="47"/>
        <v>5.4231020324178097E-3</v>
      </c>
      <c r="AI95" s="362">
        <f t="shared" si="48"/>
        <v>4.6459512742136767E-3</v>
      </c>
      <c r="AJ95" s="363">
        <f t="shared" si="49"/>
        <v>3.0266749069102965E-3</v>
      </c>
      <c r="AL95" s="52">
        <f t="shared" si="41"/>
        <v>0.80875867249988953</v>
      </c>
      <c r="AM95" s="74">
        <f t="shared" si="41"/>
        <v>0.8283374099241404</v>
      </c>
      <c r="AN95" s="74">
        <f t="shared" ref="AN95:AV100" si="51">(V95/D95)*10</f>
        <v>0.90899752250891308</v>
      </c>
      <c r="AO95" s="74">
        <f t="shared" si="51"/>
        <v>1.0898703389972657</v>
      </c>
      <c r="AP95" s="74">
        <f t="shared" si="51"/>
        <v>0.86725912981496078</v>
      </c>
      <c r="AQ95" s="74">
        <f t="shared" si="51"/>
        <v>0.85084129149613485</v>
      </c>
      <c r="AR95" s="74">
        <f t="shared" si="51"/>
        <v>0.81912796422199219</v>
      </c>
      <c r="AS95" s="74">
        <f t="shared" si="51"/>
        <v>0.79261504582684161</v>
      </c>
      <c r="AT95" s="74">
        <f t="shared" si="51"/>
        <v>1.0468532675709004</v>
      </c>
      <c r="AU95" s="74">
        <f t="shared" si="51"/>
        <v>0.96194283467368202</v>
      </c>
      <c r="AV95" s="111">
        <f t="shared" si="51"/>
        <v>0.95128368501930227</v>
      </c>
      <c r="AW95" s="42">
        <f t="shared" si="50"/>
        <v>-1.1080855608218792E-2</v>
      </c>
    </row>
    <row r="96" spans="1:49" ht="20.100000000000001" customHeight="1">
      <c r="A96" s="88" t="s">
        <v>179</v>
      </c>
      <c r="B96" s="90">
        <v>791.76</v>
      </c>
      <c r="C96" s="61">
        <v>752.32</v>
      </c>
      <c r="D96" s="61">
        <v>632.07999999999993</v>
      </c>
      <c r="E96" s="61">
        <v>708.8</v>
      </c>
      <c r="F96" s="61">
        <v>695.63</v>
      </c>
      <c r="G96" s="61">
        <v>547.33999999999992</v>
      </c>
      <c r="H96" s="61">
        <v>707.04000000000008</v>
      </c>
      <c r="I96" s="61">
        <v>943.53000000000009</v>
      </c>
      <c r="J96" s="61">
        <v>1079.26</v>
      </c>
      <c r="K96" s="61">
        <v>721.12</v>
      </c>
      <c r="L96" s="82">
        <v>824.96</v>
      </c>
      <c r="M96" s="42">
        <f t="shared" si="39"/>
        <v>0.14399822498335926</v>
      </c>
      <c r="O96" s="361">
        <f t="shared" si="42"/>
        <v>1.2232947166433302E-3</v>
      </c>
      <c r="P96" s="362">
        <f t="shared" si="43"/>
        <v>7.5081496153338778E-4</v>
      </c>
      <c r="Q96" s="362">
        <f t="shared" si="44"/>
        <v>1.2018895426309613E-3</v>
      </c>
      <c r="R96" s="363">
        <f t="shared" si="45"/>
        <v>1.2148044693601227E-3</v>
      </c>
      <c r="T96" s="97">
        <v>195.74199999999999</v>
      </c>
      <c r="U96" s="61">
        <v>178.97800000000001</v>
      </c>
      <c r="V96" s="61">
        <v>163.92500000000001</v>
      </c>
      <c r="W96" s="61">
        <v>177.785</v>
      </c>
      <c r="X96" s="61">
        <v>166.15399999999997</v>
      </c>
      <c r="Y96" s="61">
        <v>153.982</v>
      </c>
      <c r="Z96" s="61">
        <v>209.47399999999999</v>
      </c>
      <c r="AA96" s="61">
        <v>249.27100000000002</v>
      </c>
      <c r="AB96" s="61">
        <v>212.892</v>
      </c>
      <c r="AC96" s="61">
        <v>221.56599999999997</v>
      </c>
      <c r="AD96" s="38">
        <v>243.422</v>
      </c>
      <c r="AE96" s="42">
        <f t="shared" si="40"/>
        <v>9.8643293646137165E-2</v>
      </c>
      <c r="AG96" s="361">
        <f t="shared" si="46"/>
        <v>3.8061214150436925E-3</v>
      </c>
      <c r="AH96" s="362">
        <f t="shared" si="47"/>
        <v>2.3245704646461312E-3</v>
      </c>
      <c r="AI96" s="362">
        <f t="shared" si="48"/>
        <v>3.3395129832938424E-3</v>
      </c>
      <c r="AJ96" s="363">
        <f t="shared" si="49"/>
        <v>2.9027755156963348E-3</v>
      </c>
      <c r="AL96" s="52">
        <f t="shared" ref="AL96:AM100" si="52">(T96/B96)*10</f>
        <v>2.4722390623421235</v>
      </c>
      <c r="AM96" s="74">
        <f t="shared" si="52"/>
        <v>2.3790142492556359</v>
      </c>
      <c r="AN96" s="74">
        <f t="shared" si="51"/>
        <v>2.5934217187697768</v>
      </c>
      <c r="AO96" s="74">
        <f t="shared" si="51"/>
        <v>2.5082533860045149</v>
      </c>
      <c r="AP96" s="74">
        <f t="shared" si="51"/>
        <v>2.3885398847088246</v>
      </c>
      <c r="AQ96" s="74">
        <f t="shared" si="51"/>
        <v>2.8132787663974863</v>
      </c>
      <c r="AR96" s="74">
        <f t="shared" si="51"/>
        <v>2.9626895225164058</v>
      </c>
      <c r="AS96" s="74">
        <f t="shared" si="51"/>
        <v>2.6418979788665964</v>
      </c>
      <c r="AT96" s="74">
        <f t="shared" si="51"/>
        <v>1.972573800567055</v>
      </c>
      <c r="AU96" s="74">
        <f t="shared" si="51"/>
        <v>3.0725260705569113</v>
      </c>
      <c r="AV96" s="111">
        <f t="shared" si="51"/>
        <v>2.9507127618308764</v>
      </c>
      <c r="AW96" s="42">
        <f t="shared" si="50"/>
        <v>-3.9645980515294901E-2</v>
      </c>
    </row>
    <row r="97" spans="1:49" ht="20.100000000000001" customHeight="1">
      <c r="A97" s="88" t="s">
        <v>176</v>
      </c>
      <c r="B97" s="90">
        <v>359.19000000000005</v>
      </c>
      <c r="C97" s="61">
        <v>360.6</v>
      </c>
      <c r="D97" s="61">
        <v>321.49</v>
      </c>
      <c r="E97" s="61">
        <v>112.01</v>
      </c>
      <c r="F97" s="61">
        <v>600.79</v>
      </c>
      <c r="G97" s="61">
        <v>495.11</v>
      </c>
      <c r="H97" s="61">
        <v>894.98</v>
      </c>
      <c r="I97" s="61">
        <v>818.56</v>
      </c>
      <c r="J97" s="61">
        <v>776.86</v>
      </c>
      <c r="K97" s="61">
        <v>734.15</v>
      </c>
      <c r="L97" s="82">
        <v>980.6</v>
      </c>
      <c r="M97" s="42">
        <f t="shared" si="39"/>
        <v>0.33569434039365259</v>
      </c>
      <c r="O97" s="361">
        <f t="shared" si="42"/>
        <v>5.5496012588551822E-4</v>
      </c>
      <c r="P97" s="362">
        <f t="shared" si="43"/>
        <v>6.7916833340299571E-4</v>
      </c>
      <c r="Q97" s="362">
        <f t="shared" si="44"/>
        <v>1.2236066226460507E-3</v>
      </c>
      <c r="R97" s="363">
        <f t="shared" si="45"/>
        <v>1.443993966561453E-3</v>
      </c>
      <c r="T97" s="97">
        <v>81.903999999999996</v>
      </c>
      <c r="U97" s="61">
        <v>70.349999999999994</v>
      </c>
      <c r="V97" s="61">
        <v>56.253999999999998</v>
      </c>
      <c r="W97" s="61">
        <v>20.337999999999997</v>
      </c>
      <c r="X97" s="61">
        <v>99.116</v>
      </c>
      <c r="Y97" s="61">
        <v>103.46400000000001</v>
      </c>
      <c r="Z97" s="61">
        <v>182.54700000000003</v>
      </c>
      <c r="AA97" s="61">
        <v>173.79499999999999</v>
      </c>
      <c r="AB97" s="61">
        <v>154.96699999999998</v>
      </c>
      <c r="AC97" s="61">
        <v>169.31</v>
      </c>
      <c r="AD97" s="38">
        <v>218.50499999999997</v>
      </c>
      <c r="AE97" s="42">
        <f t="shared" si="40"/>
        <v>0.29056169157167305</v>
      </c>
      <c r="AG97" s="361">
        <f t="shared" si="46"/>
        <v>1.5925890630408323E-3</v>
      </c>
      <c r="AH97" s="362">
        <f t="shared" si="47"/>
        <v>1.5619316449594588E-3</v>
      </c>
      <c r="AI97" s="362">
        <f t="shared" si="48"/>
        <v>2.5518939873513109E-3</v>
      </c>
      <c r="AJ97" s="363">
        <f t="shared" si="49"/>
        <v>2.6056435492980401E-3</v>
      </c>
      <c r="AL97" s="52">
        <f t="shared" si="52"/>
        <v>2.2802416548344882</v>
      </c>
      <c r="AM97" s="74">
        <f t="shared" si="52"/>
        <v>1.950915141430948</v>
      </c>
      <c r="AN97" s="74">
        <f t="shared" si="51"/>
        <v>1.7497900401256647</v>
      </c>
      <c r="AO97" s="74">
        <f t="shared" si="51"/>
        <v>1.8157307383269348</v>
      </c>
      <c r="AP97" s="74">
        <f t="shared" si="51"/>
        <v>1.6497611478220344</v>
      </c>
      <c r="AQ97" s="74">
        <f t="shared" si="51"/>
        <v>2.0897174365292566</v>
      </c>
      <c r="AR97" s="74">
        <f t="shared" si="51"/>
        <v>2.0396768642874705</v>
      </c>
      <c r="AS97" s="74">
        <f t="shared" si="51"/>
        <v>2.123179730258014</v>
      </c>
      <c r="AT97" s="74">
        <f t="shared" si="51"/>
        <v>1.9947867054552941</v>
      </c>
      <c r="AU97" s="74">
        <f t="shared" si="51"/>
        <v>2.3062044541306275</v>
      </c>
      <c r="AV97" s="111">
        <f t="shared" si="51"/>
        <v>2.2282786049357535</v>
      </c>
      <c r="AW97" s="42">
        <f t="shared" si="50"/>
        <v>-3.3789653408786688E-2</v>
      </c>
    </row>
    <row r="98" spans="1:49" ht="20.100000000000001" customHeight="1">
      <c r="A98" s="88" t="s">
        <v>205</v>
      </c>
      <c r="B98" s="90">
        <v>1.1399999999999999</v>
      </c>
      <c r="C98" s="61">
        <v>1.97</v>
      </c>
      <c r="D98" s="61"/>
      <c r="E98" s="61"/>
      <c r="F98" s="61">
        <v>104.93</v>
      </c>
      <c r="G98" s="61">
        <v>3.6</v>
      </c>
      <c r="H98" s="61">
        <v>24.44</v>
      </c>
      <c r="I98" s="61">
        <v>8.67</v>
      </c>
      <c r="J98" s="61">
        <v>1286.8899999999999</v>
      </c>
      <c r="K98" s="61">
        <v>984</v>
      </c>
      <c r="L98" s="82">
        <v>4029.58</v>
      </c>
      <c r="M98" s="42">
        <f t="shared" si="39"/>
        <v>3.0951016260162603</v>
      </c>
      <c r="O98" s="361">
        <f t="shared" si="42"/>
        <v>1.7613367396349858E-6</v>
      </c>
      <c r="P98" s="362">
        <f t="shared" si="43"/>
        <v>4.9383086591884318E-6</v>
      </c>
      <c r="Q98" s="362">
        <f t="shared" si="44"/>
        <v>1.6400312152607969E-3</v>
      </c>
      <c r="R98" s="363">
        <f t="shared" si="45"/>
        <v>5.9338050252668766E-3</v>
      </c>
      <c r="T98" s="97">
        <v>0.80700000000000005</v>
      </c>
      <c r="U98" s="61">
        <v>1.181</v>
      </c>
      <c r="V98" s="61"/>
      <c r="W98" s="61"/>
      <c r="X98" s="61">
        <v>5.1230000000000002</v>
      </c>
      <c r="Y98" s="61">
        <v>0.78</v>
      </c>
      <c r="Z98" s="61">
        <v>3.0760000000000001</v>
      </c>
      <c r="AA98" s="61">
        <v>1.1560000000000001</v>
      </c>
      <c r="AB98" s="61">
        <v>65.858000000000004</v>
      </c>
      <c r="AC98" s="61">
        <v>48.093000000000004</v>
      </c>
      <c r="AD98" s="38">
        <v>209.12899999999999</v>
      </c>
      <c r="AE98" s="42">
        <f t="shared" si="40"/>
        <v>3.348429085313871</v>
      </c>
      <c r="AG98" s="361">
        <f t="shared" si="46"/>
        <v>1.569177786034811E-5</v>
      </c>
      <c r="AH98" s="362">
        <f t="shared" si="47"/>
        <v>1.17751747764283E-5</v>
      </c>
      <c r="AI98" s="362">
        <f t="shared" si="48"/>
        <v>7.2487294036788501E-4</v>
      </c>
      <c r="AJ98" s="363">
        <f t="shared" si="49"/>
        <v>2.4938359754749315E-3</v>
      </c>
      <c r="AL98" s="52">
        <f t="shared" si="52"/>
        <v>7.0789473684210531</v>
      </c>
      <c r="AM98" s="74">
        <f t="shared" si="52"/>
        <v>5.9949238578680211</v>
      </c>
      <c r="AN98" s="74"/>
      <c r="AO98" s="74"/>
      <c r="AP98" s="74">
        <f t="shared" si="51"/>
        <v>0.4882302487372534</v>
      </c>
      <c r="AQ98" s="74">
        <f t="shared" si="51"/>
        <v>2.166666666666667</v>
      </c>
      <c r="AR98" s="74">
        <f t="shared" si="51"/>
        <v>1.2585924713584287</v>
      </c>
      <c r="AS98" s="74">
        <f t="shared" si="51"/>
        <v>1.3333333333333335</v>
      </c>
      <c r="AT98" s="74">
        <f t="shared" si="51"/>
        <v>0.51176091196605777</v>
      </c>
      <c r="AU98" s="74">
        <f t="shared" si="51"/>
        <v>0.48875000000000002</v>
      </c>
      <c r="AV98" s="111">
        <f t="shared" si="51"/>
        <v>0.5189846088177924</v>
      </c>
      <c r="AW98" s="42">
        <f t="shared" si="50"/>
        <v>6.1861092210316902E-2</v>
      </c>
    </row>
    <row r="99" spans="1:49" ht="20.100000000000001" customHeight="1" thickBot="1">
      <c r="A99" s="48" t="s">
        <v>33</v>
      </c>
      <c r="B99" s="91">
        <f t="shared" ref="B99:J99" si="53">B100-SUM(B72:B98)</f>
        <v>11299.909999999916</v>
      </c>
      <c r="C99" s="67">
        <f t="shared" si="53"/>
        <v>10250.470000000554</v>
      </c>
      <c r="D99" s="67">
        <f t="shared" si="53"/>
        <v>12618.979999999516</v>
      </c>
      <c r="E99" s="67">
        <f t="shared" si="53"/>
        <v>10210.469999999856</v>
      </c>
      <c r="F99" s="67">
        <f t="shared" si="53"/>
        <v>10447.869999999995</v>
      </c>
      <c r="G99" s="67">
        <f t="shared" si="53"/>
        <v>13098.429999999702</v>
      </c>
      <c r="H99" s="67">
        <f t="shared" si="53"/>
        <v>10872.050000000163</v>
      </c>
      <c r="I99" s="67">
        <f t="shared" si="53"/>
        <v>19187.810000000056</v>
      </c>
      <c r="J99" s="67">
        <f t="shared" si="53"/>
        <v>15074.070000000298</v>
      </c>
      <c r="K99" s="67">
        <f t="shared" ref="K99:L99" si="54">K100-SUM(K72:K98)</f>
        <v>20142.349999999977</v>
      </c>
      <c r="L99" s="107">
        <f t="shared" si="54"/>
        <v>16723.660000000033</v>
      </c>
      <c r="M99" s="42">
        <f t="shared" si="39"/>
        <v>-0.1697264718366997</v>
      </c>
      <c r="O99" s="361">
        <f t="shared" si="42"/>
        <v>1.7458725120674236E-2</v>
      </c>
      <c r="P99" s="370">
        <f t="shared" si="43"/>
        <v>1.7967802858547793E-2</v>
      </c>
      <c r="Q99" s="370">
        <f t="shared" si="44"/>
        <v>3.3571222305597843E-2</v>
      </c>
      <c r="R99" s="363">
        <f t="shared" si="45"/>
        <v>2.4626620578039115E-2</v>
      </c>
      <c r="T99" s="97">
        <f t="shared" ref="T99:AD99" si="55">T100-SUM(T72:T98)</f>
        <v>2188.4860000000117</v>
      </c>
      <c r="U99" s="61">
        <f t="shared" si="55"/>
        <v>1748.5239999999758</v>
      </c>
      <c r="V99" s="61">
        <f t="shared" si="55"/>
        <v>2303.5810000000347</v>
      </c>
      <c r="W99" s="61">
        <f t="shared" si="55"/>
        <v>1863.3589999999676</v>
      </c>
      <c r="X99" s="61">
        <f t="shared" si="55"/>
        <v>1846.2660000000178</v>
      </c>
      <c r="Y99" s="61">
        <f t="shared" si="55"/>
        <v>2075.0279999999984</v>
      </c>
      <c r="Z99" s="61">
        <f t="shared" si="55"/>
        <v>1781.4000000000015</v>
      </c>
      <c r="AA99" s="61">
        <f t="shared" si="55"/>
        <v>2903.1290000000081</v>
      </c>
      <c r="AB99" s="61">
        <f t="shared" si="55"/>
        <v>2522.6420000000071</v>
      </c>
      <c r="AC99" s="61">
        <f t="shared" si="55"/>
        <v>3108.9100000000035</v>
      </c>
      <c r="AD99" s="38">
        <f t="shared" si="55"/>
        <v>2645.0249999999942</v>
      </c>
      <c r="AE99" s="42">
        <f t="shared" si="40"/>
        <v>-0.14921145996507096</v>
      </c>
      <c r="AG99" s="361">
        <f t="shared" si="46"/>
        <v>4.2554195988205673E-2</v>
      </c>
      <c r="AH99" s="370">
        <f t="shared" si="47"/>
        <v>3.1325406879464675E-2</v>
      </c>
      <c r="AI99" s="370">
        <f t="shared" si="48"/>
        <v>4.6858476972514163E-2</v>
      </c>
      <c r="AJ99" s="363">
        <f t="shared" si="49"/>
        <v>3.154157721325386E-2</v>
      </c>
      <c r="AL99" s="112">
        <f t="shared" si="52"/>
        <v>1.9367286996091364</v>
      </c>
      <c r="AM99" s="76">
        <f t="shared" si="52"/>
        <v>1.7057988560523383</v>
      </c>
      <c r="AN99" s="76">
        <f t="shared" si="51"/>
        <v>1.825489064884898</v>
      </c>
      <c r="AO99" s="76">
        <f t="shared" si="51"/>
        <v>1.8249492922460906</v>
      </c>
      <c r="AP99" s="76">
        <f t="shared" si="51"/>
        <v>1.7671219109732592</v>
      </c>
      <c r="AQ99" s="76">
        <f t="shared" si="51"/>
        <v>1.5841806995189847</v>
      </c>
      <c r="AR99" s="76">
        <f t="shared" si="51"/>
        <v>1.6385134358285462</v>
      </c>
      <c r="AS99" s="76">
        <f t="shared" si="51"/>
        <v>1.5130069559788217</v>
      </c>
      <c r="AT99" s="76">
        <f t="shared" si="51"/>
        <v>1.6734976021737706</v>
      </c>
      <c r="AU99" s="76">
        <f t="shared" si="51"/>
        <v>1.543469356852605</v>
      </c>
      <c r="AV99" s="113">
        <f t="shared" si="51"/>
        <v>1.5816065382816855</v>
      </c>
      <c r="AW99" s="42">
        <f t="shared" si="50"/>
        <v>2.4708738958607299E-2</v>
      </c>
    </row>
    <row r="100" spans="1:49" s="6" customFormat="1" ht="26.25" customHeight="1" thickBot="1">
      <c r="A100" s="58" t="s">
        <v>34</v>
      </c>
      <c r="B100" s="94">
        <v>647235.68999999971</v>
      </c>
      <c r="C100" s="95">
        <v>801309.37000000023</v>
      </c>
      <c r="D100" s="95">
        <v>875984.19999999925</v>
      </c>
      <c r="E100" s="95">
        <v>764635.67000000016</v>
      </c>
      <c r="F100" s="95">
        <v>789601.2699999999</v>
      </c>
      <c r="G100" s="95">
        <v>728994.5299999998</v>
      </c>
      <c r="H100" s="95">
        <v>462680.82000000012</v>
      </c>
      <c r="I100" s="95">
        <v>549289.52000000025</v>
      </c>
      <c r="J100" s="95">
        <v>506036.2000000003</v>
      </c>
      <c r="K100" s="95">
        <v>599988.58000000007</v>
      </c>
      <c r="L100" s="96">
        <v>679088.70999999985</v>
      </c>
      <c r="M100" s="140">
        <f t="shared" si="39"/>
        <v>0.13183605927966122</v>
      </c>
      <c r="N100"/>
      <c r="O100" s="355">
        <f>SUM(O72:O99)</f>
        <v>1.0000000000000002</v>
      </c>
      <c r="P100" s="359">
        <f t="shared" ref="P100:R100" si="56">SUM(P72:P99)</f>
        <v>1</v>
      </c>
      <c r="Q100" s="359">
        <f t="shared" si="56"/>
        <v>0.99999999999999978</v>
      </c>
      <c r="R100" s="356">
        <f t="shared" si="56"/>
        <v>1.0000000000000004</v>
      </c>
      <c r="T100" s="99">
        <v>51428.207000000017</v>
      </c>
      <c r="U100" s="69">
        <v>60232.805999999982</v>
      </c>
      <c r="V100" s="69">
        <v>71622.871000000028</v>
      </c>
      <c r="W100" s="69">
        <v>72982.047999999981</v>
      </c>
      <c r="X100" s="69">
        <v>73160.44200000001</v>
      </c>
      <c r="Y100" s="69">
        <v>66241.055000000022</v>
      </c>
      <c r="Z100" s="69">
        <v>44476.982000000011</v>
      </c>
      <c r="AA100" s="69">
        <v>55534.37000000001</v>
      </c>
      <c r="AB100" s="69">
        <v>57228.777000000002</v>
      </c>
      <c r="AC100" s="69">
        <v>66346.800000000017</v>
      </c>
      <c r="AD100" s="85">
        <v>83858.362000000023</v>
      </c>
      <c r="AE100" s="86">
        <f t="shared" si="40"/>
        <v>0.26393981322384802</v>
      </c>
      <c r="AF100"/>
      <c r="AG100" s="355">
        <f>SUM(AG72:AG99)</f>
        <v>0.99999999999999989</v>
      </c>
      <c r="AH100" s="359">
        <f t="shared" ref="AH100:AJ100" si="57">SUM(AH72:AH99)</f>
        <v>0.99999999999999989</v>
      </c>
      <c r="AI100" s="359">
        <f t="shared" si="57"/>
        <v>0.99999999999999978</v>
      </c>
      <c r="AJ100" s="356">
        <f t="shared" si="57"/>
        <v>0.99999999999999978</v>
      </c>
      <c r="AL100" s="72">
        <f t="shared" si="52"/>
        <v>0.79458237230397533</v>
      </c>
      <c r="AM100" s="77">
        <f t="shared" si="52"/>
        <v>0.7516797912895985</v>
      </c>
      <c r="AN100" s="77">
        <f t="shared" si="51"/>
        <v>0.81762742980980807</v>
      </c>
      <c r="AO100" s="77">
        <f t="shared" si="51"/>
        <v>0.95446826329721135</v>
      </c>
      <c r="AP100" s="77">
        <f t="shared" si="51"/>
        <v>0.92654919362021815</v>
      </c>
      <c r="AQ100" s="77">
        <f t="shared" si="51"/>
        <v>0.90866326527854802</v>
      </c>
      <c r="AR100" s="77">
        <f t="shared" si="51"/>
        <v>0.96128864818731841</v>
      </c>
      <c r="AS100" s="77">
        <f t="shared" si="51"/>
        <v>1.0110218378096851</v>
      </c>
      <c r="AT100" s="77">
        <f t="shared" si="51"/>
        <v>1.1309225901229985</v>
      </c>
      <c r="AU100" s="77">
        <f t="shared" si="51"/>
        <v>1.1058010470799295</v>
      </c>
      <c r="AV100" s="87">
        <f t="shared" si="51"/>
        <v>1.2348660898809529</v>
      </c>
      <c r="AW100" s="86">
        <f t="shared" si="50"/>
        <v>0.11671633260055531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9:A71"/>
    <mergeCell ref="B69:L69"/>
    <mergeCell ref="M69:M71"/>
    <mergeCell ref="O69:R70"/>
    <mergeCell ref="T69:AD69"/>
    <mergeCell ref="AG69:AJ70"/>
    <mergeCell ref="AL69:AV69"/>
    <mergeCell ref="AW69:AW71"/>
    <mergeCell ref="B70:L70"/>
    <mergeCell ref="T70:AD70"/>
    <mergeCell ref="AL70:AV70"/>
    <mergeCell ref="AE69:AE71"/>
  </mergeCells>
  <conditionalFormatting sqref="AX7:AX33">
    <cfRule type="cellIs" dxfId="15" priority="15" operator="greaterThan">
      <formula>0</formula>
    </cfRule>
    <cfRule type="cellIs" dxfId="14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B32:L32 T32:AE32 T99:AD99 B99:L9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7ED56DBE-9B35-4C6A-AE07-AE34A3649E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FD93B097-979D-4A40-9F74-9AD0452777B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07B63F5D-E05F-4398-B0FF-B2038955E1D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110E5832-E008-4B40-8EC7-AC2E4FBCB27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AW66</xm:sqref>
        </x14:conditionalFormatting>
        <x14:conditionalFormatting xmlns:xm="http://schemas.microsoft.com/office/excel/2006/main">
          <x14:cfRule type="iconSet" priority="10" id="{24E1C08E-9615-4114-A5F4-984264CC47A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AE66</xm:sqref>
        </x14:conditionalFormatting>
        <x14:conditionalFormatting xmlns:xm="http://schemas.microsoft.com/office/excel/2006/main">
          <x14:cfRule type="iconSet" priority="9" id="{C1DEA46E-1232-4A6D-9BC7-DF0F931DE90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AW100</xm:sqref>
        </x14:conditionalFormatting>
        <x14:conditionalFormatting xmlns:xm="http://schemas.microsoft.com/office/excel/2006/main">
          <x14:cfRule type="iconSet" priority="8" id="{A2F9A9D1-F080-4E8C-9B8D-09382BC888A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M100</xm:sqref>
        </x14:conditionalFormatting>
        <x14:conditionalFormatting xmlns:xm="http://schemas.microsoft.com/office/excel/2006/main">
          <x14:cfRule type="iconSet" priority="7" id="{73C74FBE-67B4-4C90-89AD-FC09968E154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AE100</xm:sqref>
        </x14:conditionalFormatting>
        <x14:conditionalFormatting xmlns:xm="http://schemas.microsoft.com/office/excel/2006/main">
          <x14:cfRule type="iconSet" priority="6" id="{F3F559CC-B0F2-428B-82A6-E3F3A49F710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M39:M66</xm:sqref>
        </x14:conditionalFormatting>
        <x14:conditionalFormatting xmlns:xm="http://schemas.microsoft.com/office/excel/2006/main">
          <x14:cfRule type="iconSet" priority="5" id="{8CAF2287-0C46-4F01-82F8-987A04268A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AE39:AE65</xm:sqref>
        </x14:conditionalFormatting>
        <x14:conditionalFormatting xmlns:xm="http://schemas.microsoft.com/office/excel/2006/main">
          <x14:cfRule type="iconSet" priority="4" id="{3E36945B-2EB8-408E-9CDB-C855E76E798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AW39:AW65</xm:sqref>
        </x14:conditionalFormatting>
        <x14:conditionalFormatting xmlns:xm="http://schemas.microsoft.com/office/excel/2006/main">
          <x14:cfRule type="iconSet" priority="3" id="{21B17C00-86C2-45B7-AB10-05FAF7D9CC3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M72:M99</xm:sqref>
        </x14:conditionalFormatting>
        <x14:conditionalFormatting xmlns:xm="http://schemas.microsoft.com/office/excel/2006/main">
          <x14:cfRule type="iconSet" priority="2" id="{BF593D64-9CE1-48E9-8E1A-1B511299FE4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AE72:AE99</xm:sqref>
        </x14:conditionalFormatting>
        <x14:conditionalFormatting xmlns:xm="http://schemas.microsoft.com/office/excel/2006/main">
          <x14:cfRule type="iconSet" priority="1" id="{1D56A97D-D1C4-4E99-9C2C-624D2347842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AW72:AW99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01564-5D00-4039-A888-516B28BCA9B5}">
  <sheetPr>
    <pageSetUpPr fitToPage="1"/>
  </sheetPr>
  <dimension ref="A1:AX99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280" t="s">
        <v>89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142</v>
      </c>
      <c r="B7" s="79">
        <v>2386.9299999999998</v>
      </c>
      <c r="C7" s="60">
        <v>4521.4399999999996</v>
      </c>
      <c r="D7" s="60">
        <v>4996.3899999999994</v>
      </c>
      <c r="E7" s="60">
        <v>6334.48</v>
      </c>
      <c r="F7" s="60">
        <v>7824.78</v>
      </c>
      <c r="G7" s="60">
        <v>8264.23</v>
      </c>
      <c r="H7" s="60">
        <v>10646.21</v>
      </c>
      <c r="I7" s="60">
        <v>10697.900000000001</v>
      </c>
      <c r="J7" s="60">
        <v>13325.99</v>
      </c>
      <c r="K7" s="60">
        <v>10836.04</v>
      </c>
      <c r="L7" s="80">
        <v>11005.3</v>
      </c>
      <c r="M7" s="42">
        <f t="shared" ref="M7:M33" si="0">(L7-K7)/K7</f>
        <v>1.5620097378747068E-2</v>
      </c>
      <c r="O7" s="361">
        <f>B7/$B$33</f>
        <v>2.0336364991799607E-2</v>
      </c>
      <c r="P7" s="362">
        <f>G7/$G$33</f>
        <v>0.1350649516205055</v>
      </c>
      <c r="Q7" s="362">
        <f>K7/$K$33</f>
        <v>0.14558361064562111</v>
      </c>
      <c r="R7" s="363">
        <f>L7/$L$33</f>
        <v>0.14872410896010971</v>
      </c>
      <c r="T7" s="79">
        <v>299.90699999999998</v>
      </c>
      <c r="U7" s="60">
        <v>595.21699999999998</v>
      </c>
      <c r="V7" s="60">
        <v>621.27299999999991</v>
      </c>
      <c r="W7" s="60">
        <v>871.35799999999995</v>
      </c>
      <c r="X7" s="60">
        <v>1039.309</v>
      </c>
      <c r="Y7" s="60">
        <v>1057.7090000000001</v>
      </c>
      <c r="Z7" s="60">
        <v>1451.751</v>
      </c>
      <c r="AA7" s="60">
        <v>1342.125</v>
      </c>
      <c r="AB7" s="60">
        <v>1758.7660000000001</v>
      </c>
      <c r="AC7" s="60">
        <v>1526.9389999999999</v>
      </c>
      <c r="AD7" s="80">
        <v>1521.116</v>
      </c>
      <c r="AE7" s="42">
        <f t="shared" ref="AE7:AE33" si="1">(AD7-AC7)/AC7</f>
        <v>-3.8135118691708485E-3</v>
      </c>
      <c r="AG7" s="361">
        <f>T7/$T$33</f>
        <v>7.4398220140410674E-3</v>
      </c>
      <c r="AH7" s="362">
        <f>Y7/$Y$33</f>
        <v>0.1348538613239306</v>
      </c>
      <c r="AI7" s="362">
        <f>AC7/$AC$33</f>
        <v>0.13409392007753343</v>
      </c>
      <c r="AJ7" s="363">
        <f>AD7/$AD$33</f>
        <v>0.11698712747517347</v>
      </c>
      <c r="AL7" s="52">
        <f t="shared" ref="AL7:AQ33" si="2">(T7/B7)*10</f>
        <v>1.2564549442170487</v>
      </c>
      <c r="AM7" s="73">
        <f t="shared" si="2"/>
        <v>1.3164323755263809</v>
      </c>
      <c r="AN7" s="73">
        <f t="shared" si="2"/>
        <v>1.2434437663993403</v>
      </c>
      <c r="AO7" s="73">
        <f t="shared" si="2"/>
        <v>1.3755793687879669</v>
      </c>
      <c r="AP7" s="73">
        <f t="shared" si="2"/>
        <v>1.3282277584801105</v>
      </c>
      <c r="AQ7" s="73">
        <f t="shared" si="2"/>
        <v>1.2798639437672961</v>
      </c>
      <c r="AR7" s="73">
        <f t="shared" ref="AR7:AR33" si="3">(Z7/H7)*10</f>
        <v>1.3636317525203805</v>
      </c>
      <c r="AS7" s="73">
        <f t="shared" ref="AS7:AS33" si="4">(AA7/I7)*10</f>
        <v>1.2545686536609988</v>
      </c>
      <c r="AT7" s="73">
        <f t="shared" ref="AT7:AV22" si="5">(AB7/J7)*10</f>
        <v>1.3198013806103712</v>
      </c>
      <c r="AU7" s="73">
        <f t="shared" si="5"/>
        <v>1.4091300881133695</v>
      </c>
      <c r="AV7" s="17">
        <f t="shared" si="5"/>
        <v>1.3821667741906174</v>
      </c>
      <c r="AW7" s="42">
        <f>(AV7-AU7)/AU7</f>
        <v>-1.9134723011168003E-2</v>
      </c>
      <c r="AX7" s="8"/>
    </row>
    <row r="8" spans="1:50" ht="20.100000000000001" customHeight="1">
      <c r="A8" s="47" t="s">
        <v>149</v>
      </c>
      <c r="B8" s="81"/>
      <c r="C8" s="61">
        <v>40.409999999999997</v>
      </c>
      <c r="D8" s="61">
        <v>54.5</v>
      </c>
      <c r="E8" s="61">
        <v>63.67</v>
      </c>
      <c r="F8" s="61">
        <v>248.57999999999998</v>
      </c>
      <c r="G8" s="61">
        <v>86.4</v>
      </c>
      <c r="H8" s="61">
        <v>1657.8</v>
      </c>
      <c r="I8" s="61">
        <v>3049.92</v>
      </c>
      <c r="J8" s="61">
        <v>3991.9700000000003</v>
      </c>
      <c r="K8" s="61">
        <v>3643.54</v>
      </c>
      <c r="L8" s="82">
        <v>8142.17</v>
      </c>
      <c r="M8" s="42">
        <f t="shared" si="0"/>
        <v>1.2346865960027886</v>
      </c>
      <c r="O8" s="361">
        <f t="shared" ref="O8:O32" si="6">B8/$B$33</f>
        <v>0</v>
      </c>
      <c r="P8" s="362">
        <f t="shared" ref="P8:P32" si="7">G8/$G$33</f>
        <v>1.412062808030715E-3</v>
      </c>
      <c r="Q8" s="362">
        <f t="shared" ref="Q8:Q32" si="8">K8/$K$33</f>
        <v>4.8951435093608581E-2</v>
      </c>
      <c r="R8" s="363">
        <f t="shared" ref="R8:R32" si="9">L8/$L$33</f>
        <v>0.11003216434370135</v>
      </c>
      <c r="T8" s="81"/>
      <c r="U8" s="61">
        <v>5.0119999999999996</v>
      </c>
      <c r="V8" s="61">
        <v>6.7119999999999997</v>
      </c>
      <c r="W8" s="61">
        <v>19.842000000000002</v>
      </c>
      <c r="X8" s="61">
        <v>43.010999999999996</v>
      </c>
      <c r="Y8" s="61">
        <v>6.1269999999999998</v>
      </c>
      <c r="Z8" s="61">
        <v>122.008</v>
      </c>
      <c r="AA8" s="61">
        <v>269.51400000000001</v>
      </c>
      <c r="AB8" s="61">
        <v>403.678</v>
      </c>
      <c r="AC8" s="61">
        <v>306.70400000000001</v>
      </c>
      <c r="AD8" s="82">
        <v>1502.674</v>
      </c>
      <c r="AE8" s="42">
        <f t="shared" si="1"/>
        <v>3.899427461004747</v>
      </c>
      <c r="AG8" s="361">
        <f t="shared" ref="AG8:AG32" si="10">T8/$T$33</f>
        <v>0</v>
      </c>
      <c r="AH8" s="362">
        <f t="shared" ref="AH8:AH32" si="11">Y8/$Y$33</f>
        <v>7.8116911960825013E-4</v>
      </c>
      <c r="AI8" s="362">
        <f t="shared" ref="AI8:AI32" si="12">AC8/$AC$33</f>
        <v>2.6934371093710895E-2</v>
      </c>
      <c r="AJ8" s="363">
        <f t="shared" ref="AJ8:AJ32" si="13">AD8/$AD$33</f>
        <v>0.11556877634028491</v>
      </c>
      <c r="AL8" s="52"/>
      <c r="AM8" s="74">
        <f t="shared" si="2"/>
        <v>1.2402870576589953</v>
      </c>
      <c r="AN8" s="74">
        <f t="shared" si="2"/>
        <v>1.2315596330275229</v>
      </c>
      <c r="AO8" s="74">
        <f t="shared" si="2"/>
        <v>3.1163813412910324</v>
      </c>
      <c r="AP8" s="74">
        <f t="shared" si="2"/>
        <v>1.7302679217958001</v>
      </c>
      <c r="AQ8" s="74">
        <f t="shared" si="2"/>
        <v>0.70914351851851842</v>
      </c>
      <c r="AR8" s="74">
        <f t="shared" si="3"/>
        <v>0.73596332488840632</v>
      </c>
      <c r="AS8" s="74">
        <f t="shared" si="4"/>
        <v>0.88367563739376775</v>
      </c>
      <c r="AT8" s="74">
        <f t="shared" si="5"/>
        <v>1.0112250342562694</v>
      </c>
      <c r="AU8" s="74">
        <f t="shared" si="5"/>
        <v>0.84177475751604214</v>
      </c>
      <c r="AV8" s="17">
        <f t="shared" si="5"/>
        <v>1.8455448608908929</v>
      </c>
      <c r="AW8" s="42">
        <f t="shared" ref="AW8:AW33" si="14">(AV8-AU8)/AU8</f>
        <v>1.1924450031464877</v>
      </c>
      <c r="AX8" s="8"/>
    </row>
    <row r="9" spans="1:50" ht="20.100000000000001" customHeight="1">
      <c r="A9" s="47" t="s">
        <v>134</v>
      </c>
      <c r="B9" s="81">
        <v>675.01999999999987</v>
      </c>
      <c r="C9" s="61">
        <v>656.33</v>
      </c>
      <c r="D9" s="61">
        <v>962.84</v>
      </c>
      <c r="E9" s="61">
        <v>739.66</v>
      </c>
      <c r="F9" s="61">
        <v>1201.8700000000001</v>
      </c>
      <c r="G9" s="61">
        <v>1205.0899999999999</v>
      </c>
      <c r="H9" s="61">
        <v>1886.37</v>
      </c>
      <c r="I9" s="61">
        <v>3503.02</v>
      </c>
      <c r="J9" s="61">
        <v>4440.7</v>
      </c>
      <c r="K9" s="61">
        <v>4805.76</v>
      </c>
      <c r="L9" s="82">
        <v>7964.57</v>
      </c>
      <c r="M9" s="42">
        <f t="shared" si="0"/>
        <v>0.65729666067385795</v>
      </c>
      <c r="O9" s="361">
        <f t="shared" si="6"/>
        <v>5.7510916100449406E-3</v>
      </c>
      <c r="P9" s="362">
        <f t="shared" si="7"/>
        <v>1.9695170941316367E-2</v>
      </c>
      <c r="Q9" s="362">
        <f t="shared" si="8"/>
        <v>6.4566012371336773E-2</v>
      </c>
      <c r="R9" s="363">
        <f t="shared" si="9"/>
        <v>0.10763210239615649</v>
      </c>
      <c r="T9" s="81">
        <v>148.38500000000002</v>
      </c>
      <c r="U9" s="61">
        <v>128.976</v>
      </c>
      <c r="V9" s="61">
        <v>189.547</v>
      </c>
      <c r="W9" s="61">
        <v>128.66499999999999</v>
      </c>
      <c r="X9" s="61">
        <v>211.535</v>
      </c>
      <c r="Y9" s="61">
        <v>176.53900000000002</v>
      </c>
      <c r="Z9" s="61">
        <v>264.59499999999997</v>
      </c>
      <c r="AA9" s="61">
        <v>530.63099999999997</v>
      </c>
      <c r="AB9" s="61">
        <v>700.75599999999997</v>
      </c>
      <c r="AC9" s="61">
        <v>784.06</v>
      </c>
      <c r="AD9" s="82">
        <v>1216.627</v>
      </c>
      <c r="AE9" s="42">
        <f t="shared" si="1"/>
        <v>0.5517014004030304</v>
      </c>
      <c r="AG9" s="361">
        <f t="shared" si="10"/>
        <v>3.6810010755116886E-3</v>
      </c>
      <c r="AH9" s="362">
        <f t="shared" si="11"/>
        <v>2.2508048834098401E-2</v>
      </c>
      <c r="AI9" s="362">
        <f t="shared" si="12"/>
        <v>6.8855192627859316E-2</v>
      </c>
      <c r="AJ9" s="363">
        <f t="shared" si="13"/>
        <v>9.3569259634858792E-2</v>
      </c>
      <c r="AL9" s="52">
        <f t="shared" si="2"/>
        <v>2.1982311635210818</v>
      </c>
      <c r="AM9" s="74">
        <f t="shared" si="2"/>
        <v>1.9651090152819464</v>
      </c>
      <c r="AN9" s="74">
        <f t="shared" si="2"/>
        <v>1.9686240704582274</v>
      </c>
      <c r="AO9" s="74">
        <f t="shared" si="2"/>
        <v>1.7395154530459942</v>
      </c>
      <c r="AP9" s="74">
        <f t="shared" si="2"/>
        <v>1.7600489237604731</v>
      </c>
      <c r="AQ9" s="74">
        <f t="shared" si="2"/>
        <v>1.4649445269647912</v>
      </c>
      <c r="AR9" s="74">
        <f t="shared" si="3"/>
        <v>1.4026675572660718</v>
      </c>
      <c r="AS9" s="74">
        <f t="shared" si="4"/>
        <v>1.5147815313643656</v>
      </c>
      <c r="AT9" s="74">
        <f t="shared" si="5"/>
        <v>1.5780304906884048</v>
      </c>
      <c r="AU9" s="74">
        <f t="shared" si="5"/>
        <v>1.6315005326941001</v>
      </c>
      <c r="AV9" s="17">
        <f t="shared" si="5"/>
        <v>1.5275488821116521</v>
      </c>
      <c r="AW9" s="42">
        <f t="shared" si="14"/>
        <v>-6.3715364168954625E-2</v>
      </c>
      <c r="AX9" s="8"/>
    </row>
    <row r="10" spans="1:50" ht="20.100000000000001" customHeight="1">
      <c r="A10" s="47" t="s">
        <v>132</v>
      </c>
      <c r="B10" s="81">
        <v>35142</v>
      </c>
      <c r="C10" s="61">
        <v>873.77</v>
      </c>
      <c r="D10" s="61">
        <v>1933.9799999999998</v>
      </c>
      <c r="E10" s="61">
        <v>2382.3499999999995</v>
      </c>
      <c r="F10" s="61">
        <v>3370.4000000000005</v>
      </c>
      <c r="G10" s="61">
        <v>2755.23</v>
      </c>
      <c r="H10" s="61">
        <v>2789.1099999999997</v>
      </c>
      <c r="I10" s="61">
        <v>3578.7200000000003</v>
      </c>
      <c r="J10" s="61">
        <v>5452.01</v>
      </c>
      <c r="K10" s="61">
        <v>3779.63</v>
      </c>
      <c r="L10" s="82">
        <v>5090.6499999999996</v>
      </c>
      <c r="M10" s="42">
        <f t="shared" si="0"/>
        <v>0.34686464018964808</v>
      </c>
      <c r="O10" s="361">
        <f t="shared" si="6"/>
        <v>0.29940573814138743</v>
      </c>
      <c r="P10" s="362">
        <f t="shared" si="7"/>
        <v>4.5029604289010032E-2</v>
      </c>
      <c r="Q10" s="362">
        <f t="shared" si="8"/>
        <v>5.0779821992582984E-2</v>
      </c>
      <c r="R10" s="363">
        <f t="shared" si="9"/>
        <v>6.8794343205344916E-2</v>
      </c>
      <c r="T10" s="81">
        <v>16918.959000000003</v>
      </c>
      <c r="U10" s="61">
        <v>142.495</v>
      </c>
      <c r="V10" s="61">
        <v>319.923</v>
      </c>
      <c r="W10" s="61">
        <v>382.45300000000003</v>
      </c>
      <c r="X10" s="61">
        <v>631.952</v>
      </c>
      <c r="Y10" s="61">
        <v>479.27800000000002</v>
      </c>
      <c r="Z10" s="61">
        <v>498.762</v>
      </c>
      <c r="AA10" s="61">
        <v>677.67099999999994</v>
      </c>
      <c r="AB10" s="61">
        <v>1099.1210000000001</v>
      </c>
      <c r="AC10" s="61">
        <v>871.97400000000005</v>
      </c>
      <c r="AD10" s="82">
        <v>1167.6570000000002</v>
      </c>
      <c r="AE10" s="42">
        <f t="shared" si="1"/>
        <v>0.33909611983843563</v>
      </c>
      <c r="AG10" s="361">
        <f t="shared" si="10"/>
        <v>0.41971025558876007</v>
      </c>
      <c r="AH10" s="362">
        <f t="shared" si="11"/>
        <v>6.1106116093945319E-2</v>
      </c>
      <c r="AI10" s="362">
        <f t="shared" si="12"/>
        <v>7.6575692850655561E-2</v>
      </c>
      <c r="AJ10" s="363">
        <f t="shared" si="13"/>
        <v>8.980303823395365E-2</v>
      </c>
      <c r="AL10" s="52">
        <f t="shared" si="2"/>
        <v>4.8144553525695759</v>
      </c>
      <c r="AM10" s="74">
        <f t="shared" si="2"/>
        <v>1.6308067340375616</v>
      </c>
      <c r="AN10" s="74">
        <f t="shared" si="2"/>
        <v>1.6542208295845875</v>
      </c>
      <c r="AO10" s="74">
        <f t="shared" si="2"/>
        <v>1.6053602535311775</v>
      </c>
      <c r="AP10" s="74">
        <f t="shared" si="2"/>
        <v>1.8750059340137666</v>
      </c>
      <c r="AQ10" s="74">
        <f t="shared" si="2"/>
        <v>1.7395208385506835</v>
      </c>
      <c r="AR10" s="74">
        <f t="shared" si="3"/>
        <v>1.7882478640139687</v>
      </c>
      <c r="AS10" s="74">
        <f t="shared" si="4"/>
        <v>1.8936128001073005</v>
      </c>
      <c r="AT10" s="74">
        <f t="shared" si="5"/>
        <v>2.0159922670721442</v>
      </c>
      <c r="AU10" s="74">
        <f t="shared" si="5"/>
        <v>2.3070353447295107</v>
      </c>
      <c r="AV10" s="17">
        <f t="shared" si="5"/>
        <v>2.2937286986927017</v>
      </c>
      <c r="AW10" s="42">
        <f t="shared" si="14"/>
        <v>-5.7678552984497602E-3</v>
      </c>
      <c r="AX10" s="8"/>
    </row>
    <row r="11" spans="1:50" ht="20.100000000000001" customHeight="1">
      <c r="A11" s="47" t="s">
        <v>137</v>
      </c>
      <c r="B11" s="81">
        <v>9458.99</v>
      </c>
      <c r="C11" s="61">
        <v>1418.66</v>
      </c>
      <c r="D11" s="61">
        <v>1313.61</v>
      </c>
      <c r="E11" s="61">
        <v>1797.95</v>
      </c>
      <c r="F11" s="61">
        <v>1375.96</v>
      </c>
      <c r="G11" s="61">
        <v>1408.93</v>
      </c>
      <c r="H11" s="61">
        <v>894.68000000000006</v>
      </c>
      <c r="I11" s="61">
        <v>1934.55</v>
      </c>
      <c r="J11" s="61">
        <v>2520.91</v>
      </c>
      <c r="K11" s="61">
        <v>2748.46</v>
      </c>
      <c r="L11" s="82">
        <v>4198.1000000000004</v>
      </c>
      <c r="M11" s="42">
        <f t="shared" si="0"/>
        <v>0.52743718300430065</v>
      </c>
      <c r="O11" s="361">
        <f t="shared" si="6"/>
        <v>8.0589490723977072E-2</v>
      </c>
      <c r="P11" s="362">
        <f t="shared" si="7"/>
        <v>2.3026593195818464E-2</v>
      </c>
      <c r="Q11" s="362">
        <f t="shared" si="8"/>
        <v>3.6925918556508078E-2</v>
      </c>
      <c r="R11" s="363">
        <f t="shared" si="9"/>
        <v>5.6732545394077093E-2</v>
      </c>
      <c r="T11" s="81">
        <v>3394.58</v>
      </c>
      <c r="U11" s="61">
        <v>269.58</v>
      </c>
      <c r="V11" s="61">
        <v>242.16900000000001</v>
      </c>
      <c r="W11" s="61">
        <v>345.512</v>
      </c>
      <c r="X11" s="61">
        <v>273.17999999999995</v>
      </c>
      <c r="Y11" s="61">
        <v>288.17999999999995</v>
      </c>
      <c r="Z11" s="61">
        <v>185.773</v>
      </c>
      <c r="AA11" s="61">
        <v>347.91799999999995</v>
      </c>
      <c r="AB11" s="61">
        <v>473.06600000000003</v>
      </c>
      <c r="AC11" s="61">
        <v>646.49400000000003</v>
      </c>
      <c r="AD11" s="82">
        <v>1044.0119999999999</v>
      </c>
      <c r="AE11" s="42">
        <f t="shared" si="1"/>
        <v>0.61488273673073512</v>
      </c>
      <c r="AG11" s="361">
        <f t="shared" si="10"/>
        <v>8.4209675040674364E-2</v>
      </c>
      <c r="AH11" s="362">
        <f t="shared" si="11"/>
        <v>3.6741850316420029E-2</v>
      </c>
      <c r="AI11" s="362">
        <f t="shared" si="12"/>
        <v>5.6774314341702527E-2</v>
      </c>
      <c r="AJ11" s="363">
        <f t="shared" si="13"/>
        <v>8.0293656058848112E-2</v>
      </c>
      <c r="AL11" s="52">
        <f t="shared" si="2"/>
        <v>3.5887341037468055</v>
      </c>
      <c r="AM11" s="74">
        <f t="shared" si="2"/>
        <v>1.9002438921235529</v>
      </c>
      <c r="AN11" s="74">
        <f t="shared" si="2"/>
        <v>1.843538036403499</v>
      </c>
      <c r="AO11" s="74">
        <f t="shared" si="2"/>
        <v>1.9216997135626683</v>
      </c>
      <c r="AP11" s="74">
        <f t="shared" si="2"/>
        <v>1.9853774819035432</v>
      </c>
      <c r="AQ11" s="74">
        <f t="shared" si="2"/>
        <v>2.0453819565201958</v>
      </c>
      <c r="AR11" s="74">
        <f t="shared" si="3"/>
        <v>2.0764183842267627</v>
      </c>
      <c r="AS11" s="74">
        <f t="shared" si="4"/>
        <v>1.7984440826031891</v>
      </c>
      <c r="AT11" s="74">
        <f t="shared" si="5"/>
        <v>1.876568382052513</v>
      </c>
      <c r="AU11" s="74">
        <f t="shared" si="5"/>
        <v>2.3522045072513338</v>
      </c>
      <c r="AV11" s="17">
        <f t="shared" si="5"/>
        <v>2.486867868797789</v>
      </c>
      <c r="AW11" s="42">
        <f t="shared" si="14"/>
        <v>5.7249852694065254E-2</v>
      </c>
      <c r="AX11" s="8"/>
    </row>
    <row r="12" spans="1:50" ht="20.100000000000001" customHeight="1">
      <c r="A12" s="47" t="s">
        <v>131</v>
      </c>
      <c r="B12" s="81">
        <v>16634.21</v>
      </c>
      <c r="C12" s="61">
        <v>1360.7700000000002</v>
      </c>
      <c r="D12" s="61">
        <v>1896.78</v>
      </c>
      <c r="E12" s="61">
        <v>3331.33</v>
      </c>
      <c r="F12" s="61">
        <v>3121.77</v>
      </c>
      <c r="G12" s="61">
        <v>4842.71</v>
      </c>
      <c r="H12" s="61">
        <v>2230</v>
      </c>
      <c r="I12" s="61">
        <v>1691.96</v>
      </c>
      <c r="J12" s="61">
        <v>3865.9300000000003</v>
      </c>
      <c r="K12" s="61">
        <v>4116.3899999999994</v>
      </c>
      <c r="L12" s="82">
        <v>4169.21</v>
      </c>
      <c r="M12" s="42">
        <f t="shared" si="0"/>
        <v>1.2831631599532753E-2</v>
      </c>
      <c r="O12" s="361">
        <f t="shared" si="6"/>
        <v>0.14172152761507165</v>
      </c>
      <c r="P12" s="362">
        <f t="shared" si="7"/>
        <v>7.9145956956926194E-2</v>
      </c>
      <c r="Q12" s="362">
        <f t="shared" si="8"/>
        <v>5.5304236513110713E-2</v>
      </c>
      <c r="R12" s="363">
        <f t="shared" si="9"/>
        <v>5.6342129911731528E-2</v>
      </c>
      <c r="T12" s="81">
        <v>6577.6550000000007</v>
      </c>
      <c r="U12" s="61">
        <v>228.79500000000002</v>
      </c>
      <c r="V12" s="61">
        <v>296.37800000000004</v>
      </c>
      <c r="W12" s="61">
        <v>494.70799999999997</v>
      </c>
      <c r="X12" s="61">
        <v>546.78200000000004</v>
      </c>
      <c r="Y12" s="61">
        <v>734.26299999999992</v>
      </c>
      <c r="Z12" s="61">
        <v>375.173</v>
      </c>
      <c r="AA12" s="61">
        <v>276.43700000000001</v>
      </c>
      <c r="AB12" s="61">
        <v>585.59899999999993</v>
      </c>
      <c r="AC12" s="61">
        <v>622.005</v>
      </c>
      <c r="AD12" s="82">
        <v>696.029</v>
      </c>
      <c r="AE12" s="42">
        <f t="shared" si="1"/>
        <v>0.11900868964075852</v>
      </c>
      <c r="AG12" s="361">
        <f t="shared" si="10"/>
        <v>0.16317252504865609</v>
      </c>
      <c r="AH12" s="362">
        <f t="shared" si="11"/>
        <v>9.3615730581183706E-2</v>
      </c>
      <c r="AI12" s="362">
        <f t="shared" si="12"/>
        <v>5.4623720238874109E-2</v>
      </c>
      <c r="AJ12" s="363">
        <f t="shared" si="13"/>
        <v>5.3530719122944936E-2</v>
      </c>
      <c r="AL12" s="52">
        <f t="shared" si="2"/>
        <v>3.9542935913397761</v>
      </c>
      <c r="AM12" s="74">
        <f t="shared" si="2"/>
        <v>1.6813642276064287</v>
      </c>
      <c r="AN12" s="74">
        <f t="shared" si="2"/>
        <v>1.5625322915678153</v>
      </c>
      <c r="AO12" s="74">
        <f t="shared" si="2"/>
        <v>1.4850164949134428</v>
      </c>
      <c r="AP12" s="74">
        <f t="shared" si="2"/>
        <v>1.7515127635924492</v>
      </c>
      <c r="AQ12" s="74">
        <f t="shared" si="2"/>
        <v>1.5162233542789054</v>
      </c>
      <c r="AR12" s="74">
        <f t="shared" si="3"/>
        <v>1.6823901345291481</v>
      </c>
      <c r="AS12" s="74">
        <f t="shared" si="4"/>
        <v>1.6338270408283884</v>
      </c>
      <c r="AT12" s="74">
        <f t="shared" si="5"/>
        <v>1.5147687619796526</v>
      </c>
      <c r="AU12" s="74">
        <f t="shared" si="5"/>
        <v>1.5110448718415894</v>
      </c>
      <c r="AV12" s="17">
        <f t="shared" si="5"/>
        <v>1.669450567373675</v>
      </c>
      <c r="AW12" s="42">
        <f t="shared" si="14"/>
        <v>0.10483189380010158</v>
      </c>
      <c r="AX12" s="8"/>
    </row>
    <row r="13" spans="1:50" ht="20.100000000000001" customHeight="1">
      <c r="A13" s="47" t="s">
        <v>136</v>
      </c>
      <c r="B13" s="81">
        <v>5973.49</v>
      </c>
      <c r="C13" s="61">
        <v>1651.06</v>
      </c>
      <c r="D13" s="61">
        <v>2692.65</v>
      </c>
      <c r="E13" s="61">
        <v>2122.33</v>
      </c>
      <c r="F13" s="61">
        <v>2455.12</v>
      </c>
      <c r="G13" s="61">
        <v>2888.5000000000005</v>
      </c>
      <c r="H13" s="61">
        <v>1535.75</v>
      </c>
      <c r="I13" s="61">
        <v>2688.88</v>
      </c>
      <c r="J13" s="61">
        <v>4077.6200000000003</v>
      </c>
      <c r="K13" s="61">
        <v>5166.78</v>
      </c>
      <c r="L13" s="82">
        <v>2415.96</v>
      </c>
      <c r="M13" s="42">
        <f t="shared" si="0"/>
        <v>-0.53240509563016036</v>
      </c>
      <c r="O13" s="361">
        <f t="shared" si="6"/>
        <v>5.089343755990542E-2</v>
      </c>
      <c r="P13" s="362">
        <f t="shared" si="7"/>
        <v>4.7207678483758342E-2</v>
      </c>
      <c r="Q13" s="362">
        <f t="shared" si="8"/>
        <v>6.9416363155874489E-2</v>
      </c>
      <c r="R13" s="363">
        <f t="shared" si="9"/>
        <v>3.2648950804000494E-2</v>
      </c>
      <c r="T13" s="81">
        <v>1906.1689999999999</v>
      </c>
      <c r="U13" s="61">
        <v>303.041</v>
      </c>
      <c r="V13" s="61">
        <v>501.18700000000001</v>
      </c>
      <c r="W13" s="61">
        <v>396.93299999999999</v>
      </c>
      <c r="X13" s="61">
        <v>457.45699999999999</v>
      </c>
      <c r="Y13" s="61">
        <v>514.47299999999996</v>
      </c>
      <c r="Z13" s="61">
        <v>309.13</v>
      </c>
      <c r="AA13" s="61">
        <v>480.71100000000001</v>
      </c>
      <c r="AB13" s="61">
        <v>727.65600000000006</v>
      </c>
      <c r="AC13" s="61">
        <v>971.91200000000003</v>
      </c>
      <c r="AD13" s="82">
        <v>523.10599999999999</v>
      </c>
      <c r="AE13" s="42">
        <f t="shared" si="1"/>
        <v>-0.46177637481582695</v>
      </c>
      <c r="AG13" s="361">
        <f t="shared" si="10"/>
        <v>4.7286519116534947E-2</v>
      </c>
      <c r="AH13" s="362">
        <f t="shared" si="11"/>
        <v>6.5593344291205363E-2</v>
      </c>
      <c r="AI13" s="362">
        <f t="shared" si="12"/>
        <v>8.5352126083881347E-2</v>
      </c>
      <c r="AJ13" s="363">
        <f t="shared" si="13"/>
        <v>4.0231427652478897E-2</v>
      </c>
      <c r="AL13" s="52">
        <f t="shared" si="2"/>
        <v>3.1910474446261734</v>
      </c>
      <c r="AM13" s="74">
        <f t="shared" si="2"/>
        <v>1.8354329945610699</v>
      </c>
      <c r="AN13" s="74">
        <f t="shared" si="2"/>
        <v>1.8613150613707685</v>
      </c>
      <c r="AO13" s="74">
        <f t="shared" si="2"/>
        <v>1.8702699391706283</v>
      </c>
      <c r="AP13" s="74">
        <f t="shared" si="2"/>
        <v>1.8632775587343999</v>
      </c>
      <c r="AQ13" s="74">
        <f t="shared" si="2"/>
        <v>1.7811078414401935</v>
      </c>
      <c r="AR13" s="74">
        <f t="shared" si="3"/>
        <v>2.0128927234250367</v>
      </c>
      <c r="AS13" s="74">
        <f t="shared" si="4"/>
        <v>1.7877740918151797</v>
      </c>
      <c r="AT13" s="74">
        <f t="shared" si="5"/>
        <v>1.7845115533080571</v>
      </c>
      <c r="AU13" s="74">
        <f t="shared" si="5"/>
        <v>1.8810787376276907</v>
      </c>
      <c r="AV13" s="17">
        <f t="shared" si="5"/>
        <v>2.1652096889021339</v>
      </c>
      <c r="AW13" s="42">
        <f t="shared" si="14"/>
        <v>0.15104681457022526</v>
      </c>
      <c r="AX13" s="8"/>
    </row>
    <row r="14" spans="1:50" ht="20.100000000000001" customHeight="1">
      <c r="A14" s="47" t="s">
        <v>133</v>
      </c>
      <c r="B14" s="81">
        <v>1944.46</v>
      </c>
      <c r="C14" s="61">
        <v>1578.07</v>
      </c>
      <c r="D14" s="61">
        <v>893.24</v>
      </c>
      <c r="E14" s="61">
        <v>959.56999999999994</v>
      </c>
      <c r="F14" s="61">
        <v>1143.3599999999999</v>
      </c>
      <c r="G14" s="61">
        <v>959.6</v>
      </c>
      <c r="H14" s="61">
        <v>1278.1799999999998</v>
      </c>
      <c r="I14" s="61">
        <v>1196.96</v>
      </c>
      <c r="J14" s="61">
        <v>865.53</v>
      </c>
      <c r="K14" s="61">
        <v>842.42</v>
      </c>
      <c r="L14" s="82">
        <v>1081.08</v>
      </c>
      <c r="M14" s="42">
        <f t="shared" si="0"/>
        <v>0.28330286555399919</v>
      </c>
      <c r="O14" s="361">
        <f t="shared" si="6"/>
        <v>1.6566572237960337E-2</v>
      </c>
      <c r="P14" s="362">
        <f t="shared" si="7"/>
        <v>1.5683049428081876E-2</v>
      </c>
      <c r="Q14" s="362">
        <f t="shared" si="8"/>
        <v>1.1318022569138185E-2</v>
      </c>
      <c r="R14" s="363">
        <f t="shared" si="9"/>
        <v>1.4609566273940319E-2</v>
      </c>
      <c r="T14" s="81">
        <v>944.4849999999999</v>
      </c>
      <c r="U14" s="61">
        <v>301.71400000000006</v>
      </c>
      <c r="V14" s="61">
        <v>164.03200000000001</v>
      </c>
      <c r="W14" s="61">
        <v>185.136</v>
      </c>
      <c r="X14" s="61">
        <v>231.13800000000001</v>
      </c>
      <c r="Y14" s="61">
        <v>228.78100000000001</v>
      </c>
      <c r="Z14" s="61">
        <v>330.73</v>
      </c>
      <c r="AA14" s="61">
        <v>295.28200000000004</v>
      </c>
      <c r="AB14" s="61">
        <v>266.36900000000003</v>
      </c>
      <c r="AC14" s="61">
        <v>244.26400000000001</v>
      </c>
      <c r="AD14" s="82">
        <v>472.90499999999997</v>
      </c>
      <c r="AE14" s="42">
        <f t="shared" si="1"/>
        <v>0.93604051354272411</v>
      </c>
      <c r="AG14" s="361">
        <f t="shared" si="10"/>
        <v>2.3429930928359717E-2</v>
      </c>
      <c r="AH14" s="362">
        <f t="shared" si="11"/>
        <v>2.9168704480674896E-2</v>
      </c>
      <c r="AI14" s="362">
        <f t="shared" si="12"/>
        <v>2.1450966472019269E-2</v>
      </c>
      <c r="AJ14" s="363">
        <f t="shared" si="13"/>
        <v>3.6370531582500552E-2</v>
      </c>
      <c r="AL14" s="52">
        <f t="shared" si="2"/>
        <v>4.8573125700708673</v>
      </c>
      <c r="AM14" s="74">
        <f t="shared" si="2"/>
        <v>1.9119177222810146</v>
      </c>
      <c r="AN14" s="74">
        <f t="shared" si="2"/>
        <v>1.8363709641305808</v>
      </c>
      <c r="AO14" s="74">
        <f t="shared" si="2"/>
        <v>1.9293641943787323</v>
      </c>
      <c r="AP14" s="74">
        <f t="shared" si="2"/>
        <v>2.0215680100755669</v>
      </c>
      <c r="AQ14" s="74">
        <f t="shared" si="2"/>
        <v>2.3841288036681951</v>
      </c>
      <c r="AR14" s="74">
        <f t="shared" si="3"/>
        <v>2.5875072368523999</v>
      </c>
      <c r="AS14" s="74">
        <f t="shared" si="4"/>
        <v>2.466932896671568</v>
      </c>
      <c r="AT14" s="74">
        <f t="shared" si="5"/>
        <v>3.0775247536191701</v>
      </c>
      <c r="AU14" s="74">
        <f t="shared" si="5"/>
        <v>2.8995512927043521</v>
      </c>
      <c r="AV14" s="17">
        <f t="shared" si="5"/>
        <v>4.3743756243756247</v>
      </c>
      <c r="AW14" s="42">
        <f t="shared" si="14"/>
        <v>0.50863881435107638</v>
      </c>
      <c r="AX14" s="8"/>
    </row>
    <row r="15" spans="1:50" ht="20.100000000000001" customHeight="1">
      <c r="A15" s="47" t="s">
        <v>148</v>
      </c>
      <c r="B15" s="81">
        <v>190.4</v>
      </c>
      <c r="C15" s="61">
        <v>22.770000000000003</v>
      </c>
      <c r="D15" s="61">
        <v>21.55</v>
      </c>
      <c r="E15" s="61">
        <v>21.71</v>
      </c>
      <c r="F15" s="61">
        <v>34.35</v>
      </c>
      <c r="G15" s="61">
        <v>137.9</v>
      </c>
      <c r="H15" s="61">
        <v>46.71</v>
      </c>
      <c r="I15" s="61">
        <v>197.48999999999998</v>
      </c>
      <c r="J15" s="61">
        <v>302.31</v>
      </c>
      <c r="K15" s="61">
        <v>878.49</v>
      </c>
      <c r="L15" s="82">
        <v>2141.2399999999998</v>
      </c>
      <c r="M15" s="42">
        <f t="shared" si="0"/>
        <v>1.4374096460972803</v>
      </c>
      <c r="O15" s="361">
        <f t="shared" si="6"/>
        <v>1.6221857760548679E-3</v>
      </c>
      <c r="P15" s="362">
        <f t="shared" si="7"/>
        <v>2.2537437642064307E-3</v>
      </c>
      <c r="Q15" s="362">
        <f t="shared" si="8"/>
        <v>1.180262772341849E-2</v>
      </c>
      <c r="R15" s="363">
        <f t="shared" si="9"/>
        <v>2.8936422548203618E-2</v>
      </c>
      <c r="T15" s="81">
        <v>143.42500000000001</v>
      </c>
      <c r="U15" s="61">
        <v>6.4530000000000003</v>
      </c>
      <c r="V15" s="61">
        <v>7.5709999999999997</v>
      </c>
      <c r="W15" s="61">
        <v>8.93</v>
      </c>
      <c r="X15" s="61">
        <v>7.415</v>
      </c>
      <c r="Y15" s="61">
        <v>23.878</v>
      </c>
      <c r="Z15" s="61">
        <v>9.9369999999999994</v>
      </c>
      <c r="AA15" s="61">
        <v>38.234999999999999</v>
      </c>
      <c r="AB15" s="61">
        <v>56.132000000000005</v>
      </c>
      <c r="AC15" s="61">
        <v>156.04300000000001</v>
      </c>
      <c r="AD15" s="82">
        <v>402.22500000000002</v>
      </c>
      <c r="AE15" s="42">
        <f t="shared" si="1"/>
        <v>1.5776548771812897</v>
      </c>
      <c r="AG15" s="361">
        <f t="shared" si="10"/>
        <v>3.5579578748206617E-3</v>
      </c>
      <c r="AH15" s="362">
        <f t="shared" si="11"/>
        <v>3.0443538824882974E-3</v>
      </c>
      <c r="AI15" s="362">
        <f t="shared" si="12"/>
        <v>1.3703505883770442E-2</v>
      </c>
      <c r="AJ15" s="363">
        <f t="shared" si="13"/>
        <v>3.0934621257485723E-2</v>
      </c>
      <c r="AL15" s="52">
        <f t="shared" si="2"/>
        <v>7.5328256302521011</v>
      </c>
      <c r="AM15" s="74">
        <f t="shared" si="2"/>
        <v>2.8339920948616597</v>
      </c>
      <c r="AN15" s="74">
        <f t="shared" si="2"/>
        <v>3.5132250580046405</v>
      </c>
      <c r="AO15" s="74">
        <f t="shared" si="2"/>
        <v>4.113311837862736</v>
      </c>
      <c r="AP15" s="74">
        <f t="shared" si="2"/>
        <v>2.1586608442503636</v>
      </c>
      <c r="AQ15" s="74">
        <f t="shared" si="2"/>
        <v>1.731544597534445</v>
      </c>
      <c r="AR15" s="74">
        <f t="shared" si="3"/>
        <v>2.1273817169770926</v>
      </c>
      <c r="AS15" s="74">
        <f t="shared" si="4"/>
        <v>1.9360473948048005</v>
      </c>
      <c r="AT15" s="74">
        <f t="shared" si="5"/>
        <v>1.8567695411994312</v>
      </c>
      <c r="AU15" s="74">
        <f t="shared" si="5"/>
        <v>1.7762638163211875</v>
      </c>
      <c r="AV15" s="17">
        <f t="shared" si="5"/>
        <v>1.8784676168948835</v>
      </c>
      <c r="AW15" s="42">
        <f t="shared" si="14"/>
        <v>5.753863791774462E-2</v>
      </c>
      <c r="AX15" s="8"/>
    </row>
    <row r="16" spans="1:50" ht="20.100000000000001" customHeight="1">
      <c r="A16" s="47" t="s">
        <v>135</v>
      </c>
      <c r="B16" s="81">
        <v>567.13</v>
      </c>
      <c r="C16" s="61">
        <v>57.02</v>
      </c>
      <c r="D16" s="61">
        <v>69.78</v>
      </c>
      <c r="E16" s="61">
        <v>103.43</v>
      </c>
      <c r="F16" s="61">
        <v>131.57000000000002</v>
      </c>
      <c r="G16" s="61">
        <v>382.42</v>
      </c>
      <c r="H16" s="61">
        <v>381.53999999999996</v>
      </c>
      <c r="I16" s="61">
        <v>382.28000000000003</v>
      </c>
      <c r="J16" s="61">
        <v>1290.01</v>
      </c>
      <c r="K16" s="61">
        <v>1335.25</v>
      </c>
      <c r="L16" s="82">
        <v>1419.05</v>
      </c>
      <c r="M16" s="42">
        <f t="shared" si="0"/>
        <v>6.2759782812207413E-2</v>
      </c>
      <c r="O16" s="361">
        <f t="shared" si="6"/>
        <v>4.8318814032247753E-3</v>
      </c>
      <c r="P16" s="362">
        <f t="shared" si="7"/>
        <v>6.250012257489653E-3</v>
      </c>
      <c r="Q16" s="362">
        <f t="shared" si="8"/>
        <v>1.7939257894449043E-2</v>
      </c>
      <c r="R16" s="363">
        <f t="shared" si="9"/>
        <v>1.9176846321303707E-2</v>
      </c>
      <c r="T16" s="81">
        <v>351.78199999999998</v>
      </c>
      <c r="U16" s="61">
        <v>12.374000000000001</v>
      </c>
      <c r="V16" s="61">
        <v>15.635999999999999</v>
      </c>
      <c r="W16" s="61">
        <v>34.070999999999998</v>
      </c>
      <c r="X16" s="61">
        <v>31.463999999999999</v>
      </c>
      <c r="Y16" s="61">
        <v>94.427000000000007</v>
      </c>
      <c r="Z16" s="61">
        <v>64.272000000000006</v>
      </c>
      <c r="AA16" s="61">
        <v>92.15100000000001</v>
      </c>
      <c r="AB16" s="61">
        <v>315.82499999999999</v>
      </c>
      <c r="AC16" s="61">
        <v>337.00700000000001</v>
      </c>
      <c r="AD16" s="82">
        <v>377.154</v>
      </c>
      <c r="AE16" s="42">
        <f t="shared" si="1"/>
        <v>0.11912808932752136</v>
      </c>
      <c r="AG16" s="361">
        <f t="shared" si="10"/>
        <v>8.7266901664295755E-3</v>
      </c>
      <c r="AH16" s="362">
        <f t="shared" si="11"/>
        <v>1.2039082170270646E-2</v>
      </c>
      <c r="AI16" s="362">
        <f t="shared" si="12"/>
        <v>2.959554358331886E-2</v>
      </c>
      <c r="AJ16" s="363">
        <f t="shared" si="13"/>
        <v>2.9006442030569381E-2</v>
      </c>
      <c r="AL16" s="52">
        <f t="shared" si="2"/>
        <v>6.2028459083455285</v>
      </c>
      <c r="AM16" s="74">
        <f t="shared" si="2"/>
        <v>2.1701157488600491</v>
      </c>
      <c r="AN16" s="74">
        <f t="shared" si="2"/>
        <v>2.2407566638005156</v>
      </c>
      <c r="AO16" s="74">
        <f t="shared" si="2"/>
        <v>3.2941119597795603</v>
      </c>
      <c r="AP16" s="74">
        <f t="shared" si="2"/>
        <v>2.3914266170099561</v>
      </c>
      <c r="AQ16" s="74">
        <f t="shared" si="2"/>
        <v>2.4691961717483397</v>
      </c>
      <c r="AR16" s="74">
        <f t="shared" si="3"/>
        <v>1.6845415945903448</v>
      </c>
      <c r="AS16" s="74">
        <f t="shared" si="4"/>
        <v>2.4105629381605107</v>
      </c>
      <c r="AT16" s="74">
        <f t="shared" si="5"/>
        <v>2.4482368353733692</v>
      </c>
      <c r="AU16" s="74">
        <f t="shared" si="5"/>
        <v>2.5239243587343196</v>
      </c>
      <c r="AV16" s="17">
        <f t="shared" si="5"/>
        <v>2.6577921849124415</v>
      </c>
      <c r="AW16" s="42">
        <f t="shared" si="14"/>
        <v>5.3039555529807159E-2</v>
      </c>
      <c r="AX16" s="8"/>
    </row>
    <row r="17" spans="1:50" ht="20.100000000000001" customHeight="1">
      <c r="A17" s="47" t="s">
        <v>150</v>
      </c>
      <c r="B17" s="81">
        <v>646.81999999999994</v>
      </c>
      <c r="C17" s="61">
        <v>439.67</v>
      </c>
      <c r="D17" s="61">
        <v>364.48</v>
      </c>
      <c r="E17" s="61">
        <v>245.72</v>
      </c>
      <c r="F17" s="61">
        <v>70.08</v>
      </c>
      <c r="G17" s="61">
        <v>80.73</v>
      </c>
      <c r="H17" s="61">
        <v>16.829999999999998</v>
      </c>
      <c r="I17" s="61">
        <v>362.39</v>
      </c>
      <c r="J17" s="61">
        <v>1751.33</v>
      </c>
      <c r="K17" s="61">
        <v>1003.18</v>
      </c>
      <c r="L17" s="82">
        <v>1286.82</v>
      </c>
      <c r="M17" s="42">
        <f t="shared" si="0"/>
        <v>0.28274088398891523</v>
      </c>
      <c r="O17" s="361">
        <f t="shared" si="6"/>
        <v>5.5108309016166463E-3</v>
      </c>
      <c r="P17" s="362">
        <f t="shared" si="7"/>
        <v>1.3193961862536993E-3</v>
      </c>
      <c r="Q17" s="362">
        <f t="shared" si="8"/>
        <v>1.3477854135595123E-2</v>
      </c>
      <c r="R17" s="363">
        <f t="shared" si="9"/>
        <v>1.7389908307092798E-2</v>
      </c>
      <c r="T17" s="81">
        <v>222.54399999999998</v>
      </c>
      <c r="U17" s="61">
        <v>105.1</v>
      </c>
      <c r="V17" s="61">
        <v>87.899000000000001</v>
      </c>
      <c r="W17" s="61">
        <v>59.395000000000003</v>
      </c>
      <c r="X17" s="61">
        <v>17.646000000000001</v>
      </c>
      <c r="Y17" s="61">
        <v>21.416</v>
      </c>
      <c r="Z17" s="61">
        <v>4.5720000000000001</v>
      </c>
      <c r="AA17" s="61">
        <v>77.173000000000002</v>
      </c>
      <c r="AB17" s="61">
        <v>430.83499999999998</v>
      </c>
      <c r="AC17" s="61">
        <v>269.98499999999996</v>
      </c>
      <c r="AD17" s="82">
        <v>358.81600000000003</v>
      </c>
      <c r="AE17" s="42">
        <f t="shared" si="1"/>
        <v>0.32902198270274308</v>
      </c>
      <c r="AG17" s="361">
        <f t="shared" si="10"/>
        <v>5.5206705755209287E-3</v>
      </c>
      <c r="AH17" s="362">
        <f t="shared" si="11"/>
        <v>2.7304582773837582E-3</v>
      </c>
      <c r="AI17" s="362">
        <f t="shared" si="12"/>
        <v>2.370975331177792E-2</v>
      </c>
      <c r="AJ17" s="363">
        <f t="shared" si="13"/>
        <v>2.7596089405496915E-2</v>
      </c>
      <c r="AL17" s="52">
        <f t="shared" si="2"/>
        <v>3.4405862527441951</v>
      </c>
      <c r="AM17" s="74">
        <f t="shared" si="2"/>
        <v>2.3904291855255075</v>
      </c>
      <c r="AN17" s="74">
        <f t="shared" si="2"/>
        <v>2.4116275241439857</v>
      </c>
      <c r="AO17" s="74">
        <f t="shared" si="2"/>
        <v>2.4171821585544522</v>
      </c>
      <c r="AP17" s="74">
        <f t="shared" si="2"/>
        <v>2.5179794520547949</v>
      </c>
      <c r="AQ17" s="74">
        <f t="shared" si="2"/>
        <v>2.652793261488914</v>
      </c>
      <c r="AR17" s="74">
        <f t="shared" si="3"/>
        <v>2.7165775401069521</v>
      </c>
      <c r="AS17" s="74">
        <f t="shared" si="4"/>
        <v>2.1295565550925799</v>
      </c>
      <c r="AT17" s="74">
        <f t="shared" si="5"/>
        <v>2.4600446517789338</v>
      </c>
      <c r="AU17" s="74">
        <f t="shared" si="5"/>
        <v>2.6912916924181101</v>
      </c>
      <c r="AV17" s="17">
        <f t="shared" si="5"/>
        <v>2.7883930930510874</v>
      </c>
      <c r="AW17" s="42">
        <f t="shared" si="14"/>
        <v>3.6079850023886598E-2</v>
      </c>
      <c r="AX17" s="8"/>
    </row>
    <row r="18" spans="1:50" ht="20.100000000000001" customHeight="1">
      <c r="A18" s="47" t="s">
        <v>156</v>
      </c>
      <c r="B18" s="81">
        <v>471.17</v>
      </c>
      <c r="C18" s="61">
        <v>784.59</v>
      </c>
      <c r="D18" s="61">
        <v>1051.3100000000002</v>
      </c>
      <c r="E18" s="61">
        <v>784.38</v>
      </c>
      <c r="F18" s="61">
        <v>1338.3100000000002</v>
      </c>
      <c r="G18" s="61">
        <v>1599.6399999999999</v>
      </c>
      <c r="H18" s="61">
        <v>838.63</v>
      </c>
      <c r="I18" s="61">
        <v>80.16</v>
      </c>
      <c r="J18" s="61">
        <v>210.39</v>
      </c>
      <c r="K18" s="61">
        <v>971.75</v>
      </c>
      <c r="L18" s="82">
        <v>1854.7800000000002</v>
      </c>
      <c r="M18" s="42">
        <f t="shared" si="0"/>
        <v>0.90870079753022914</v>
      </c>
      <c r="O18" s="361">
        <f t="shared" si="6"/>
        <v>4.0143134039063661E-3</v>
      </c>
      <c r="P18" s="362">
        <f t="shared" si="7"/>
        <v>2.6143427664794591E-2</v>
      </c>
      <c r="Q18" s="362">
        <f t="shared" si="8"/>
        <v>1.3055587986467596E-2</v>
      </c>
      <c r="R18" s="363">
        <f t="shared" si="9"/>
        <v>2.5065241548802152E-2</v>
      </c>
      <c r="T18" s="81">
        <v>76.029999999999987</v>
      </c>
      <c r="U18" s="61">
        <v>129.15099999999998</v>
      </c>
      <c r="V18" s="61">
        <v>190.05600000000001</v>
      </c>
      <c r="W18" s="61">
        <v>142.68799999999999</v>
      </c>
      <c r="X18" s="61">
        <v>243.74199999999999</v>
      </c>
      <c r="Y18" s="61">
        <v>271.02699999999999</v>
      </c>
      <c r="Z18" s="61">
        <v>147.18700000000001</v>
      </c>
      <c r="AA18" s="61">
        <v>21.51</v>
      </c>
      <c r="AB18" s="61">
        <v>49.435000000000002</v>
      </c>
      <c r="AC18" s="61">
        <v>144.441</v>
      </c>
      <c r="AD18" s="82">
        <v>345.87599999999998</v>
      </c>
      <c r="AE18" s="42">
        <f t="shared" si="1"/>
        <v>1.3945832554468605</v>
      </c>
      <c r="AG18" s="361">
        <f t="shared" si="10"/>
        <v>1.8860835783344246E-3</v>
      </c>
      <c r="AH18" s="362">
        <f t="shared" si="11"/>
        <v>3.4554908271595429E-2</v>
      </c>
      <c r="AI18" s="362">
        <f t="shared" si="12"/>
        <v>1.2684632398490712E-2</v>
      </c>
      <c r="AJ18" s="363">
        <f t="shared" si="13"/>
        <v>2.6600890203379031E-2</v>
      </c>
      <c r="AL18" s="52">
        <f t="shared" si="2"/>
        <v>1.6136426342933547</v>
      </c>
      <c r="AM18" s="74">
        <f t="shared" si="2"/>
        <v>1.646095412890809</v>
      </c>
      <c r="AN18" s="74">
        <f t="shared" si="2"/>
        <v>1.8078016950281075</v>
      </c>
      <c r="AO18" s="74">
        <f t="shared" si="2"/>
        <v>1.8191182845049592</v>
      </c>
      <c r="AP18" s="74">
        <f t="shared" si="2"/>
        <v>1.8212671204728348</v>
      </c>
      <c r="AQ18" s="74">
        <f t="shared" si="2"/>
        <v>1.694299967492686</v>
      </c>
      <c r="AR18" s="74">
        <f t="shared" si="3"/>
        <v>1.7550886564992907</v>
      </c>
      <c r="AS18" s="74">
        <f t="shared" si="4"/>
        <v>2.6833832335329344</v>
      </c>
      <c r="AT18" s="74">
        <f t="shared" si="5"/>
        <v>2.3496839203384194</v>
      </c>
      <c r="AU18" s="74">
        <f t="shared" si="5"/>
        <v>1.4864008232570105</v>
      </c>
      <c r="AV18" s="17">
        <f t="shared" si="5"/>
        <v>1.8647818070067608</v>
      </c>
      <c r="AW18" s="42">
        <f t="shared" si="14"/>
        <v>0.25456187713933015</v>
      </c>
      <c r="AX18" s="8"/>
    </row>
    <row r="19" spans="1:50" ht="20.100000000000001" customHeight="1">
      <c r="A19" s="47" t="s">
        <v>138</v>
      </c>
      <c r="B19" s="81">
        <v>9119.83</v>
      </c>
      <c r="C19" s="61">
        <v>1132.22</v>
      </c>
      <c r="D19" s="61">
        <v>3235.08</v>
      </c>
      <c r="E19" s="61">
        <v>1912.7199999999998</v>
      </c>
      <c r="F19" s="61">
        <v>2781.3100000000004</v>
      </c>
      <c r="G19" s="61">
        <v>1675.0200000000002</v>
      </c>
      <c r="H19" s="61">
        <v>1786.68</v>
      </c>
      <c r="I19" s="61">
        <v>1219.77</v>
      </c>
      <c r="J19" s="61">
        <v>1537.31</v>
      </c>
      <c r="K19" s="61">
        <v>1376.88</v>
      </c>
      <c r="L19" s="82">
        <v>1324.69</v>
      </c>
      <c r="M19" s="42">
        <f t="shared" si="0"/>
        <v>-3.7904537795595876E-2</v>
      </c>
      <c r="O19" s="361">
        <f t="shared" si="6"/>
        <v>7.7699887111546559E-2</v>
      </c>
      <c r="P19" s="362">
        <f t="shared" si="7"/>
        <v>2.7375387091523245E-2</v>
      </c>
      <c r="Q19" s="362">
        <f t="shared" si="8"/>
        <v>1.849856237386931E-2</v>
      </c>
      <c r="R19" s="363">
        <f t="shared" si="9"/>
        <v>1.7901678273047325E-2</v>
      </c>
      <c r="T19" s="81">
        <v>3202.125</v>
      </c>
      <c r="U19" s="61">
        <v>255.446</v>
      </c>
      <c r="V19" s="61">
        <v>609.54399999999987</v>
      </c>
      <c r="W19" s="61">
        <v>387.83800000000002</v>
      </c>
      <c r="X19" s="61">
        <v>562.61599999999999</v>
      </c>
      <c r="Y19" s="61">
        <v>376.80399999999997</v>
      </c>
      <c r="Z19" s="61">
        <v>448.495</v>
      </c>
      <c r="AA19" s="61">
        <v>256.73700000000002</v>
      </c>
      <c r="AB19" s="61">
        <v>293.85199999999998</v>
      </c>
      <c r="AC19" s="61">
        <v>287.53999999999996</v>
      </c>
      <c r="AD19" s="82">
        <v>285.83</v>
      </c>
      <c r="AE19" s="42">
        <f t="shared" si="1"/>
        <v>-5.9469986784446678E-3</v>
      </c>
      <c r="AG19" s="361">
        <f t="shared" si="10"/>
        <v>7.9435425204184146E-2</v>
      </c>
      <c r="AH19" s="362">
        <f t="shared" si="11"/>
        <v>4.8041072130711127E-2</v>
      </c>
      <c r="AI19" s="362">
        <f t="shared" si="12"/>
        <v>2.525141199425384E-2</v>
      </c>
      <c r="AJ19" s="363">
        <f t="shared" si="13"/>
        <v>2.1982827507059835E-2</v>
      </c>
      <c r="AL19" s="52">
        <f t="shared" si="2"/>
        <v>3.5111674230769649</v>
      </c>
      <c r="AM19" s="74">
        <f t="shared" si="2"/>
        <v>2.2561516313084029</v>
      </c>
      <c r="AN19" s="74">
        <f t="shared" si="2"/>
        <v>1.8841697886914694</v>
      </c>
      <c r="AO19" s="74">
        <f t="shared" si="2"/>
        <v>2.0276778618930114</v>
      </c>
      <c r="AP19" s="74">
        <f t="shared" si="2"/>
        <v>2.0228453498531267</v>
      </c>
      <c r="AQ19" s="74">
        <f t="shared" si="2"/>
        <v>2.2495492591133237</v>
      </c>
      <c r="AR19" s="74">
        <f t="shared" si="3"/>
        <v>2.5102144760113729</v>
      </c>
      <c r="AS19" s="74">
        <f t="shared" si="4"/>
        <v>2.1047984456085986</v>
      </c>
      <c r="AT19" s="74">
        <f t="shared" si="5"/>
        <v>1.9114687343476591</v>
      </c>
      <c r="AU19" s="74">
        <f t="shared" si="5"/>
        <v>2.0883446632967284</v>
      </c>
      <c r="AV19" s="17">
        <f t="shared" si="5"/>
        <v>2.1577123704413861</v>
      </c>
      <c r="AW19" s="42">
        <f t="shared" si="14"/>
        <v>3.3216598947393851E-2</v>
      </c>
      <c r="AX19" s="8"/>
    </row>
    <row r="20" spans="1:50" ht="20.100000000000001" customHeight="1">
      <c r="A20" s="47" t="s">
        <v>153</v>
      </c>
      <c r="B20" s="81">
        <v>6746.08</v>
      </c>
      <c r="C20" s="61">
        <v>6156.6</v>
      </c>
      <c r="D20" s="61">
        <v>5484.78</v>
      </c>
      <c r="E20" s="61">
        <v>5271.99</v>
      </c>
      <c r="F20" s="61">
        <v>9179.89</v>
      </c>
      <c r="G20" s="61">
        <v>12568.01</v>
      </c>
      <c r="H20" s="61">
        <v>12641.13</v>
      </c>
      <c r="I20" s="61">
        <v>12764.98</v>
      </c>
      <c r="J20" s="61">
        <v>8077.22</v>
      </c>
      <c r="K20" s="61">
        <v>8714.06</v>
      </c>
      <c r="L20" s="82">
        <v>5745.9</v>
      </c>
      <c r="M20" s="42">
        <f t="shared" si="0"/>
        <v>-0.34061734713784392</v>
      </c>
      <c r="O20" s="361">
        <f t="shared" si="6"/>
        <v>5.7475814181345709E-2</v>
      </c>
      <c r="P20" s="362">
        <f t="shared" si="7"/>
        <v>0.20540300337914474</v>
      </c>
      <c r="Q20" s="362">
        <f t="shared" si="8"/>
        <v>0.11707453259517139</v>
      </c>
      <c r="R20" s="363">
        <f t="shared" si="9"/>
        <v>7.7649301488727646E-2</v>
      </c>
      <c r="T20" s="81">
        <v>377.82499999999993</v>
      </c>
      <c r="U20" s="61">
        <v>348.33600000000001</v>
      </c>
      <c r="V20" s="61">
        <v>306.72700000000003</v>
      </c>
      <c r="W20" s="61">
        <v>324.64699999999999</v>
      </c>
      <c r="X20" s="61">
        <v>525.9849999999999</v>
      </c>
      <c r="Y20" s="61">
        <v>611.23400000000004</v>
      </c>
      <c r="Z20" s="61">
        <v>640.64</v>
      </c>
      <c r="AA20" s="61">
        <v>532.33199999999999</v>
      </c>
      <c r="AB20" s="61">
        <v>418.31700000000001</v>
      </c>
      <c r="AC20" s="61">
        <v>420.34399999999994</v>
      </c>
      <c r="AD20" s="82">
        <v>282.25100000000003</v>
      </c>
      <c r="AE20" s="42">
        <f t="shared" si="1"/>
        <v>-0.32852378052261938</v>
      </c>
      <c r="AG20" s="361">
        <f t="shared" si="10"/>
        <v>9.3727413913482042E-3</v>
      </c>
      <c r="AH20" s="362">
        <f t="shared" si="11"/>
        <v>7.7930002555023539E-2</v>
      </c>
      <c r="AI20" s="362">
        <f t="shared" si="12"/>
        <v>3.6914097250165666E-2</v>
      </c>
      <c r="AJ20" s="363">
        <f t="shared" si="13"/>
        <v>2.1707571097138674E-2</v>
      </c>
      <c r="AL20" s="52">
        <f t="shared" si="2"/>
        <v>0.56006599388089073</v>
      </c>
      <c r="AM20" s="74">
        <f t="shared" si="2"/>
        <v>0.56579280771854601</v>
      </c>
      <c r="AN20" s="74">
        <f t="shared" si="2"/>
        <v>0.5592330047877947</v>
      </c>
      <c r="AO20" s="74">
        <f t="shared" si="2"/>
        <v>0.6157959328450926</v>
      </c>
      <c r="AP20" s="74">
        <f t="shared" si="2"/>
        <v>0.57297527530286296</v>
      </c>
      <c r="AQ20" s="74">
        <f t="shared" si="2"/>
        <v>0.48634111526009294</v>
      </c>
      <c r="AR20" s="74">
        <f t="shared" si="3"/>
        <v>0.50679013664126549</v>
      </c>
      <c r="AS20" s="74">
        <f t="shared" si="4"/>
        <v>0.41702533023945199</v>
      </c>
      <c r="AT20" s="74">
        <f t="shared" si="5"/>
        <v>0.51789724682502147</v>
      </c>
      <c r="AU20" s="74">
        <f t="shared" si="5"/>
        <v>0.48237446150244545</v>
      </c>
      <c r="AV20" s="17">
        <f t="shared" si="5"/>
        <v>0.49122156668233008</v>
      </c>
      <c r="AW20" s="42">
        <f t="shared" si="14"/>
        <v>1.8340741241417852E-2</v>
      </c>
      <c r="AX20" s="8"/>
    </row>
    <row r="21" spans="1:50" ht="20.100000000000001" customHeight="1">
      <c r="A21" s="47" t="s">
        <v>167</v>
      </c>
      <c r="B21" s="81">
        <v>1701.04</v>
      </c>
      <c r="C21" s="61">
        <v>3805.02</v>
      </c>
      <c r="D21" s="61">
        <v>3097.1400000000003</v>
      </c>
      <c r="E21" s="61">
        <v>3030.46</v>
      </c>
      <c r="F21" s="61">
        <v>3890.2400000000002</v>
      </c>
      <c r="G21" s="61">
        <v>3267.31</v>
      </c>
      <c r="H21" s="61">
        <v>4062.3799999999997</v>
      </c>
      <c r="I21" s="61">
        <v>2704.94</v>
      </c>
      <c r="J21" s="61">
        <v>1779.46</v>
      </c>
      <c r="K21" s="61">
        <v>1850.22</v>
      </c>
      <c r="L21" s="82">
        <v>1918.02</v>
      </c>
      <c r="M21" s="42">
        <f t="shared" si="0"/>
        <v>3.6644290949184394E-2</v>
      </c>
      <c r="O21" s="361">
        <f t="shared" si="6"/>
        <v>1.4492662250527165E-2</v>
      </c>
      <c r="P21" s="362">
        <f t="shared" si="7"/>
        <v>5.3398691357717999E-2</v>
      </c>
      <c r="Q21" s="362">
        <f t="shared" si="8"/>
        <v>2.4857947007277666E-2</v>
      </c>
      <c r="R21" s="363">
        <f t="shared" si="9"/>
        <v>2.5919858201745489E-2</v>
      </c>
      <c r="T21" s="81">
        <v>121.801</v>
      </c>
      <c r="U21" s="61">
        <v>277.70099999999996</v>
      </c>
      <c r="V21" s="61">
        <v>255.14600000000002</v>
      </c>
      <c r="W21" s="61">
        <v>316.815</v>
      </c>
      <c r="X21" s="61">
        <v>375.66500000000002</v>
      </c>
      <c r="Y21" s="61">
        <v>308.00700000000001</v>
      </c>
      <c r="Z21" s="61">
        <v>372.363</v>
      </c>
      <c r="AA21" s="61">
        <v>243.292</v>
      </c>
      <c r="AB21" s="61">
        <v>181.13200000000001</v>
      </c>
      <c r="AC21" s="61">
        <v>192.22299999999998</v>
      </c>
      <c r="AD21" s="82">
        <v>207.91900000000001</v>
      </c>
      <c r="AE21" s="42">
        <f t="shared" si="1"/>
        <v>8.1655160932874976E-2</v>
      </c>
      <c r="AG21" s="361">
        <f t="shared" si="10"/>
        <v>3.0215292111628474E-3</v>
      </c>
      <c r="AH21" s="362">
        <f t="shared" si="11"/>
        <v>3.9269717157365484E-2</v>
      </c>
      <c r="AI21" s="362">
        <f t="shared" si="12"/>
        <v>1.6880789343296433E-2</v>
      </c>
      <c r="AJ21" s="363">
        <f t="shared" si="13"/>
        <v>1.5990790023581759E-2</v>
      </c>
      <c r="AL21" s="52">
        <f t="shared" si="2"/>
        <v>0.71603842355265013</v>
      </c>
      <c r="AM21" s="74">
        <f t="shared" si="2"/>
        <v>0.72982796411056972</v>
      </c>
      <c r="AN21" s="74">
        <f t="shared" si="2"/>
        <v>0.82381164558269881</v>
      </c>
      <c r="AO21" s="74">
        <f t="shared" si="2"/>
        <v>1.0454353464490538</v>
      </c>
      <c r="AP21" s="74">
        <f t="shared" si="2"/>
        <v>0.9656602163362672</v>
      </c>
      <c r="AQ21" s="74">
        <f t="shared" si="2"/>
        <v>0.94269291863949256</v>
      </c>
      <c r="AR21" s="74">
        <f t="shared" si="3"/>
        <v>0.91661292148937323</v>
      </c>
      <c r="AS21" s="74">
        <f t="shared" si="4"/>
        <v>0.89943584700584855</v>
      </c>
      <c r="AT21" s="74">
        <f t="shared" si="5"/>
        <v>1.0179043080485091</v>
      </c>
      <c r="AU21" s="74">
        <f t="shared" si="5"/>
        <v>1.0389196960361471</v>
      </c>
      <c r="AV21" s="17">
        <f t="shared" si="5"/>
        <v>1.0840293636145608</v>
      </c>
      <c r="AW21" s="42">
        <f t="shared" si="14"/>
        <v>4.3419782828762757E-2</v>
      </c>
      <c r="AX21" s="8"/>
    </row>
    <row r="22" spans="1:50" ht="20.100000000000001" customHeight="1">
      <c r="A22" s="47" t="s">
        <v>141</v>
      </c>
      <c r="B22" s="81">
        <v>9711.9800000000014</v>
      </c>
      <c r="C22" s="61">
        <v>9140.59</v>
      </c>
      <c r="D22" s="61">
        <v>8027.1799999999994</v>
      </c>
      <c r="E22" s="61">
        <v>8030.61</v>
      </c>
      <c r="F22" s="61">
        <v>6453.91</v>
      </c>
      <c r="G22" s="61">
        <v>6905.62</v>
      </c>
      <c r="H22" s="61">
        <v>1482.82</v>
      </c>
      <c r="I22" s="61">
        <v>2172.37</v>
      </c>
      <c r="J22" s="61">
        <v>924.33</v>
      </c>
      <c r="K22" s="61">
        <v>1272.26</v>
      </c>
      <c r="L22" s="82">
        <v>1138.3400000000001</v>
      </c>
      <c r="M22" s="42">
        <f t="shared" si="0"/>
        <v>-0.10526150315187136</v>
      </c>
      <c r="O22" s="361">
        <f t="shared" si="6"/>
        <v>8.2744935994376878E-2</v>
      </c>
      <c r="P22" s="362">
        <f t="shared" si="7"/>
        <v>0.11286075426380864</v>
      </c>
      <c r="Q22" s="362">
        <f t="shared" si="8"/>
        <v>1.7092979029239272E-2</v>
      </c>
      <c r="R22" s="363">
        <f t="shared" si="9"/>
        <v>1.5383370030226464E-2</v>
      </c>
      <c r="T22" s="81">
        <v>960.62299999999993</v>
      </c>
      <c r="U22" s="61">
        <v>904.45099999999991</v>
      </c>
      <c r="V22" s="61">
        <v>843.93600000000004</v>
      </c>
      <c r="W22" s="61">
        <v>1081.1189999999999</v>
      </c>
      <c r="X22" s="61">
        <v>1027.9639999999999</v>
      </c>
      <c r="Y22" s="61">
        <v>834.61400000000003</v>
      </c>
      <c r="Z22" s="61">
        <v>404.85899999999998</v>
      </c>
      <c r="AA22" s="61">
        <v>291.67099999999999</v>
      </c>
      <c r="AB22" s="61">
        <v>203.20600000000002</v>
      </c>
      <c r="AC22" s="61">
        <v>209.63800000000001</v>
      </c>
      <c r="AD22" s="82">
        <v>206.89600000000002</v>
      </c>
      <c r="AE22" s="42">
        <f t="shared" si="1"/>
        <v>-1.3079689750903891E-2</v>
      </c>
      <c r="AG22" s="361">
        <f t="shared" si="10"/>
        <v>2.3830267858349997E-2</v>
      </c>
      <c r="AH22" s="362">
        <f t="shared" si="11"/>
        <v>0.10641010014570265</v>
      </c>
      <c r="AI22" s="362">
        <f t="shared" si="12"/>
        <v>1.8410153396575736E-2</v>
      </c>
      <c r="AJ22" s="363">
        <f t="shared" si="13"/>
        <v>1.5912112374140756E-2</v>
      </c>
      <c r="AL22" s="52">
        <f t="shared" si="2"/>
        <v>0.98911138614371086</v>
      </c>
      <c r="AM22" s="74">
        <f t="shared" si="2"/>
        <v>0.98948864351207078</v>
      </c>
      <c r="AN22" s="74">
        <f t="shared" si="2"/>
        <v>1.0513480450170547</v>
      </c>
      <c r="AO22" s="74">
        <f t="shared" si="2"/>
        <v>1.3462476698532242</v>
      </c>
      <c r="AP22" s="74">
        <f t="shared" si="2"/>
        <v>1.5927770917164943</v>
      </c>
      <c r="AQ22" s="74">
        <f t="shared" si="2"/>
        <v>1.2086011103999352</v>
      </c>
      <c r="AR22" s="74">
        <f t="shared" si="3"/>
        <v>2.7303313955840895</v>
      </c>
      <c r="AS22" s="74">
        <f t="shared" si="4"/>
        <v>1.3426396055920491</v>
      </c>
      <c r="AT22" s="74">
        <f t="shared" si="5"/>
        <v>2.1984139863468677</v>
      </c>
      <c r="AU22" s="74">
        <f t="shared" si="5"/>
        <v>1.6477606778488674</v>
      </c>
      <c r="AV22" s="17">
        <f t="shared" si="5"/>
        <v>1.8175237626719609</v>
      </c>
      <c r="AW22" s="42">
        <f t="shared" si="14"/>
        <v>0.1030265420854182</v>
      </c>
      <c r="AX22" s="8"/>
    </row>
    <row r="23" spans="1:50" ht="20.100000000000001" customHeight="1">
      <c r="A23" s="47" t="s">
        <v>159</v>
      </c>
      <c r="B23" s="81"/>
      <c r="C23" s="61">
        <v>18.46</v>
      </c>
      <c r="D23" s="61">
        <v>106.17</v>
      </c>
      <c r="E23" s="61">
        <v>185.63</v>
      </c>
      <c r="F23" s="61">
        <v>27.45</v>
      </c>
      <c r="G23" s="61">
        <v>30.15</v>
      </c>
      <c r="H23" s="61">
        <v>30.78</v>
      </c>
      <c r="I23" s="61">
        <v>176.76</v>
      </c>
      <c r="J23" s="61">
        <v>617.6</v>
      </c>
      <c r="K23" s="61">
        <v>980.49</v>
      </c>
      <c r="L23" s="82">
        <v>1031.7399999999998</v>
      </c>
      <c r="M23" s="42">
        <f t="shared" si="0"/>
        <v>5.22697834756089E-2</v>
      </c>
      <c r="O23" s="361">
        <f t="shared" si="6"/>
        <v>0</v>
      </c>
      <c r="P23" s="362">
        <f t="shared" si="7"/>
        <v>4.9275108405238488E-4</v>
      </c>
      <c r="Q23" s="362">
        <f t="shared" si="8"/>
        <v>1.3173011026345884E-2</v>
      </c>
      <c r="R23" s="363">
        <f t="shared" si="9"/>
        <v>1.3942792307206851E-2</v>
      </c>
      <c r="T23" s="81"/>
      <c r="U23" s="61">
        <v>2.9169999999999998</v>
      </c>
      <c r="V23" s="61">
        <v>34.997</v>
      </c>
      <c r="W23" s="61">
        <v>89.055999999999997</v>
      </c>
      <c r="X23" s="61">
        <v>8.8060000000000009</v>
      </c>
      <c r="Y23" s="61">
        <v>8.213000000000001</v>
      </c>
      <c r="Z23" s="61">
        <v>5.3159999999999998</v>
      </c>
      <c r="AA23" s="61">
        <v>35.925000000000004</v>
      </c>
      <c r="AB23" s="61">
        <v>127.56099999999999</v>
      </c>
      <c r="AC23" s="61">
        <v>184.59900000000002</v>
      </c>
      <c r="AD23" s="82">
        <v>202.732</v>
      </c>
      <c r="AE23" s="42">
        <f t="shared" si="1"/>
        <v>9.8229134502353641E-2</v>
      </c>
      <c r="AG23" s="361">
        <f t="shared" si="10"/>
        <v>0</v>
      </c>
      <c r="AH23" s="362">
        <f t="shared" si="11"/>
        <v>1.0471261595140459E-3</v>
      </c>
      <c r="AI23" s="362">
        <f t="shared" si="12"/>
        <v>1.6211258964760611E-2</v>
      </c>
      <c r="AJ23" s="363">
        <f t="shared" si="13"/>
        <v>1.5591864346504059E-2</v>
      </c>
      <c r="AL23" s="52"/>
      <c r="AM23" s="74">
        <f t="shared" si="2"/>
        <v>1.5801733477789814</v>
      </c>
      <c r="AN23" s="74">
        <f t="shared" si="2"/>
        <v>3.2963172270886316</v>
      </c>
      <c r="AO23" s="74">
        <f t="shared" si="2"/>
        <v>4.7975004040295213</v>
      </c>
      <c r="AP23" s="74">
        <f t="shared" si="2"/>
        <v>3.2080145719489987</v>
      </c>
      <c r="AQ23" s="74">
        <f t="shared" si="2"/>
        <v>2.7240464344941961</v>
      </c>
      <c r="AR23" s="74">
        <f t="shared" si="3"/>
        <v>1.7270955165692006</v>
      </c>
      <c r="AS23" s="74">
        <f t="shared" si="4"/>
        <v>2.0324168363883235</v>
      </c>
      <c r="AT23" s="74">
        <f t="shared" ref="AT23:AV33" si="15">(AB23/J23)*10</f>
        <v>2.065430699481865</v>
      </c>
      <c r="AU23" s="74">
        <f t="shared" si="15"/>
        <v>1.8827219043539456</v>
      </c>
      <c r="AV23" s="17">
        <f t="shared" si="15"/>
        <v>1.9649524104910157</v>
      </c>
      <c r="AW23" s="42">
        <f t="shared" si="14"/>
        <v>4.3676395301348231E-2</v>
      </c>
      <c r="AX23" s="8"/>
    </row>
    <row r="24" spans="1:50" ht="20.100000000000001" customHeight="1">
      <c r="A24" s="47" t="s">
        <v>139</v>
      </c>
      <c r="B24" s="81">
        <v>435.53000000000003</v>
      </c>
      <c r="C24" s="61">
        <v>313.85000000000002</v>
      </c>
      <c r="D24" s="61">
        <v>415.24</v>
      </c>
      <c r="E24" s="61">
        <v>535.77</v>
      </c>
      <c r="F24" s="61">
        <v>1048.1500000000001</v>
      </c>
      <c r="G24" s="61">
        <v>993.55</v>
      </c>
      <c r="H24" s="61">
        <v>815.83</v>
      </c>
      <c r="I24" s="61">
        <v>845.39</v>
      </c>
      <c r="J24" s="61">
        <v>868.06</v>
      </c>
      <c r="K24" s="61">
        <v>551.52</v>
      </c>
      <c r="L24" s="82">
        <v>882.15</v>
      </c>
      <c r="M24" s="42">
        <f t="shared" si="0"/>
        <v>0.59948868581375114</v>
      </c>
      <c r="O24" s="361">
        <f t="shared" si="6"/>
        <v>3.7106647638927345E-3</v>
      </c>
      <c r="P24" s="362">
        <f t="shared" si="7"/>
        <v>1.6237905126376351E-2</v>
      </c>
      <c r="Q24" s="362">
        <f t="shared" si="8"/>
        <v>7.4097431297109415E-3</v>
      </c>
      <c r="R24" s="363">
        <f t="shared" si="9"/>
        <v>1.1921253643168362E-2</v>
      </c>
      <c r="T24" s="81">
        <v>168.59399999999999</v>
      </c>
      <c r="U24" s="61">
        <v>74.12</v>
      </c>
      <c r="V24" s="61">
        <v>90.373999999999995</v>
      </c>
      <c r="W24" s="61">
        <v>127.419</v>
      </c>
      <c r="X24" s="61">
        <v>228.06200000000001</v>
      </c>
      <c r="Y24" s="61">
        <v>175.90600000000001</v>
      </c>
      <c r="Z24" s="61">
        <v>152.601</v>
      </c>
      <c r="AA24" s="61">
        <v>136.453</v>
      </c>
      <c r="AB24" s="61">
        <v>128.911</v>
      </c>
      <c r="AC24" s="61">
        <v>124.06400000000001</v>
      </c>
      <c r="AD24" s="82">
        <v>191.411</v>
      </c>
      <c r="AE24" s="42">
        <f t="shared" si="1"/>
        <v>0.54284079184936795</v>
      </c>
      <c r="AG24" s="361">
        <f t="shared" si="10"/>
        <v>4.1823276970368809E-3</v>
      </c>
      <c r="AH24" s="362">
        <f t="shared" si="11"/>
        <v>2.2427343749601578E-2</v>
      </c>
      <c r="AI24" s="362">
        <f t="shared" si="12"/>
        <v>1.0895149118922963E-2</v>
      </c>
      <c r="AJ24" s="363">
        <f t="shared" si="13"/>
        <v>1.4721180407773258E-2</v>
      </c>
      <c r="AL24" s="52">
        <f t="shared" si="2"/>
        <v>3.8710077376988949</v>
      </c>
      <c r="AM24" s="74">
        <f t="shared" si="2"/>
        <v>2.3616377250278795</v>
      </c>
      <c r="AN24" s="74">
        <f t="shared" si="2"/>
        <v>2.1764280897794044</v>
      </c>
      <c r="AO24" s="74">
        <f t="shared" si="2"/>
        <v>2.3782406629710509</v>
      </c>
      <c r="AP24" s="74">
        <f t="shared" si="2"/>
        <v>2.1758526928397655</v>
      </c>
      <c r="AQ24" s="74">
        <f t="shared" si="2"/>
        <v>1.7704795933772834</v>
      </c>
      <c r="AR24" s="74">
        <f t="shared" si="3"/>
        <v>1.8704999816138166</v>
      </c>
      <c r="AS24" s="74">
        <f t="shared" si="4"/>
        <v>1.6140834407788121</v>
      </c>
      <c r="AT24" s="74">
        <f t="shared" si="15"/>
        <v>1.4850471165587633</v>
      </c>
      <c r="AU24" s="74">
        <f t="shared" si="15"/>
        <v>2.2494923121554979</v>
      </c>
      <c r="AV24" s="17">
        <f t="shared" si="15"/>
        <v>2.169823726123675</v>
      </c>
      <c r="AW24" s="42">
        <f t="shared" si="14"/>
        <v>-3.5416251747703582E-2</v>
      </c>
      <c r="AX24" s="8"/>
    </row>
    <row r="25" spans="1:50" ht="20.100000000000001" customHeight="1">
      <c r="A25" s="47" t="s">
        <v>147</v>
      </c>
      <c r="B25" s="81">
        <v>1291.92</v>
      </c>
      <c r="C25" s="61">
        <v>799.07999999999993</v>
      </c>
      <c r="D25" s="61">
        <v>386.90000000000003</v>
      </c>
      <c r="E25" s="61">
        <v>485.14</v>
      </c>
      <c r="F25" s="61">
        <v>688.51</v>
      </c>
      <c r="G25" s="61">
        <v>720.19</v>
      </c>
      <c r="H25" s="61">
        <v>481.65000000000003</v>
      </c>
      <c r="I25" s="61">
        <v>774.3900000000001</v>
      </c>
      <c r="J25" s="61">
        <v>979.67000000000007</v>
      </c>
      <c r="K25" s="61">
        <v>628.16</v>
      </c>
      <c r="L25" s="82">
        <v>978.27</v>
      </c>
      <c r="M25" s="42">
        <f t="shared" si="0"/>
        <v>0.55735799796230268</v>
      </c>
      <c r="O25" s="361">
        <f t="shared" si="6"/>
        <v>1.1007007603995825E-2</v>
      </c>
      <c r="P25" s="362">
        <f t="shared" si="7"/>
        <v>1.1770295297634729E-2</v>
      </c>
      <c r="Q25" s="362">
        <f t="shared" si="8"/>
        <v>8.4394115251654068E-3</v>
      </c>
      <c r="R25" s="363">
        <f t="shared" si="9"/>
        <v>1.3220206089103115E-2</v>
      </c>
      <c r="T25" s="81">
        <v>348.286</v>
      </c>
      <c r="U25" s="61">
        <v>156.268</v>
      </c>
      <c r="V25" s="61">
        <v>62.345999999999997</v>
      </c>
      <c r="W25" s="61">
        <v>88.975000000000009</v>
      </c>
      <c r="X25" s="61">
        <v>127.517</v>
      </c>
      <c r="Y25" s="61">
        <v>102.89400000000001</v>
      </c>
      <c r="Z25" s="61">
        <v>81.855000000000004</v>
      </c>
      <c r="AA25" s="61">
        <v>101.358</v>
      </c>
      <c r="AB25" s="61">
        <v>164.56200000000001</v>
      </c>
      <c r="AC25" s="61">
        <v>97.804000000000002</v>
      </c>
      <c r="AD25" s="82">
        <v>168.8</v>
      </c>
      <c r="AE25" s="42">
        <f t="shared" si="1"/>
        <v>0.72590078115414514</v>
      </c>
      <c r="AG25" s="361">
        <f t="shared" si="10"/>
        <v>8.6399645556199337E-3</v>
      </c>
      <c r="AH25" s="362">
        <f t="shared" si="11"/>
        <v>1.3118592360530651E-2</v>
      </c>
      <c r="AI25" s="362">
        <f t="shared" si="12"/>
        <v>8.5890279567573304E-3</v>
      </c>
      <c r="AJ25" s="363">
        <f t="shared" si="13"/>
        <v>1.2982196701506844E-2</v>
      </c>
      <c r="AL25" s="52">
        <f t="shared" si="2"/>
        <v>2.6958790017957766</v>
      </c>
      <c r="AM25" s="74">
        <f t="shared" si="2"/>
        <v>1.9555989387795967</v>
      </c>
      <c r="AN25" s="74">
        <f t="shared" si="2"/>
        <v>1.6114241406048071</v>
      </c>
      <c r="AO25" s="74">
        <f t="shared" si="2"/>
        <v>1.8340066784845612</v>
      </c>
      <c r="AP25" s="74">
        <f t="shared" si="2"/>
        <v>1.8520718653323844</v>
      </c>
      <c r="AQ25" s="74">
        <f t="shared" si="2"/>
        <v>1.4287063136116855</v>
      </c>
      <c r="AR25" s="74">
        <f t="shared" si="3"/>
        <v>1.6994705699159141</v>
      </c>
      <c r="AS25" s="74">
        <f t="shared" si="4"/>
        <v>1.3088753728741331</v>
      </c>
      <c r="AT25" s="74">
        <f t="shared" si="15"/>
        <v>1.6797697183745548</v>
      </c>
      <c r="AU25" s="74">
        <f t="shared" si="15"/>
        <v>1.5569918492103922</v>
      </c>
      <c r="AV25" s="17">
        <f t="shared" si="15"/>
        <v>1.7254950064910508</v>
      </c>
      <c r="AW25" s="42">
        <f t="shared" si="14"/>
        <v>0.10822353204103972</v>
      </c>
      <c r="AX25" s="8"/>
    </row>
    <row r="26" spans="1:50" ht="20.100000000000001" customHeight="1">
      <c r="A26" s="47" t="s">
        <v>143</v>
      </c>
      <c r="B26" s="81">
        <v>2824.42</v>
      </c>
      <c r="C26" s="61">
        <v>362.59000000000003</v>
      </c>
      <c r="D26" s="61">
        <v>405.68</v>
      </c>
      <c r="E26" s="61">
        <v>255.01</v>
      </c>
      <c r="F26" s="61">
        <v>461.25</v>
      </c>
      <c r="G26" s="61">
        <v>300.84999999999997</v>
      </c>
      <c r="H26" s="61">
        <v>429.1</v>
      </c>
      <c r="I26" s="61">
        <v>301.77</v>
      </c>
      <c r="J26" s="61">
        <v>588.83000000000004</v>
      </c>
      <c r="K26" s="61">
        <v>1125.3699999999999</v>
      </c>
      <c r="L26" s="82">
        <v>505.55000000000007</v>
      </c>
      <c r="M26" s="42">
        <f t="shared" si="0"/>
        <v>-0.55076996898797714</v>
      </c>
      <c r="O26" s="361">
        <f t="shared" si="6"/>
        <v>2.406372872691644E-2</v>
      </c>
      <c r="P26" s="362">
        <f t="shared" si="7"/>
        <v>4.9168876828245434E-3</v>
      </c>
      <c r="Q26" s="362">
        <f t="shared" si="8"/>
        <v>1.5119492721719615E-2</v>
      </c>
      <c r="R26" s="363">
        <f t="shared" si="9"/>
        <v>6.8319330944893349E-3</v>
      </c>
      <c r="T26" s="81">
        <v>1324.19</v>
      </c>
      <c r="U26" s="61">
        <v>74.543999999999997</v>
      </c>
      <c r="V26" s="61">
        <v>87.783000000000001</v>
      </c>
      <c r="W26" s="61">
        <v>55.741</v>
      </c>
      <c r="X26" s="61">
        <v>94.727000000000004</v>
      </c>
      <c r="Y26" s="61">
        <v>66.724999999999994</v>
      </c>
      <c r="Z26" s="61">
        <v>100.03</v>
      </c>
      <c r="AA26" s="61">
        <v>69.085999999999999</v>
      </c>
      <c r="AB26" s="61">
        <v>161.06200000000001</v>
      </c>
      <c r="AC26" s="61">
        <v>290.39199999999994</v>
      </c>
      <c r="AD26" s="82">
        <v>149.77199999999999</v>
      </c>
      <c r="AE26" s="42">
        <f t="shared" si="1"/>
        <v>-0.48424199013746927</v>
      </c>
      <c r="AG26" s="361">
        <f t="shared" si="10"/>
        <v>3.2849309661905329E-2</v>
      </c>
      <c r="AH26" s="362">
        <f t="shared" si="11"/>
        <v>8.5071828800164003E-3</v>
      </c>
      <c r="AI26" s="362">
        <f t="shared" si="12"/>
        <v>2.5501871154744941E-2</v>
      </c>
      <c r="AJ26" s="363">
        <f t="shared" si="13"/>
        <v>1.1518777040154518E-2</v>
      </c>
      <c r="AL26" s="52">
        <f t="shared" si="2"/>
        <v>4.6883607961988654</v>
      </c>
      <c r="AM26" s="74">
        <f t="shared" si="2"/>
        <v>2.0558757825643288</v>
      </c>
      <c r="AN26" s="74">
        <f t="shared" si="2"/>
        <v>2.1638483533819759</v>
      </c>
      <c r="AO26" s="74">
        <f t="shared" si="2"/>
        <v>2.1858358495745263</v>
      </c>
      <c r="AP26" s="74">
        <f t="shared" si="2"/>
        <v>2.0537018970189704</v>
      </c>
      <c r="AQ26" s="74">
        <f t="shared" si="2"/>
        <v>2.217882665780289</v>
      </c>
      <c r="AR26" s="74">
        <f t="shared" si="3"/>
        <v>2.3311582381729199</v>
      </c>
      <c r="AS26" s="74">
        <f t="shared" si="4"/>
        <v>2.2893594459356463</v>
      </c>
      <c r="AT26" s="74">
        <f t="shared" si="15"/>
        <v>2.7352886232019431</v>
      </c>
      <c r="AU26" s="74">
        <f t="shared" si="15"/>
        <v>2.5804135528759424</v>
      </c>
      <c r="AV26" s="17">
        <f t="shared" si="15"/>
        <v>2.9625556324794773</v>
      </c>
      <c r="AW26" s="42">
        <f t="shared" si="14"/>
        <v>0.14809334696666235</v>
      </c>
      <c r="AX26" s="8"/>
    </row>
    <row r="27" spans="1:50" ht="20.100000000000001" customHeight="1">
      <c r="A27" s="47" t="s">
        <v>160</v>
      </c>
      <c r="B27" s="81">
        <v>6.75</v>
      </c>
      <c r="C27" s="61">
        <v>31</v>
      </c>
      <c r="D27" s="61">
        <v>13.420000000000002</v>
      </c>
      <c r="E27" s="61">
        <v>54.92</v>
      </c>
      <c r="F27" s="61">
        <v>23.13</v>
      </c>
      <c r="G27" s="61">
        <v>24.540000000000003</v>
      </c>
      <c r="H27" s="61">
        <v>311.07000000000005</v>
      </c>
      <c r="I27" s="61">
        <v>923.2399999999999</v>
      </c>
      <c r="J27" s="61">
        <v>321.16999999999996</v>
      </c>
      <c r="K27" s="61">
        <v>565.75999999999988</v>
      </c>
      <c r="L27" s="82">
        <v>691.38</v>
      </c>
      <c r="M27" s="42">
        <f t="shared" si="0"/>
        <v>0.22203761312217221</v>
      </c>
      <c r="O27" s="361">
        <f t="shared" si="6"/>
        <v>5.75092121237939E-5</v>
      </c>
      <c r="P27" s="362">
        <f t="shared" si="7"/>
        <v>4.0106506144761282E-4</v>
      </c>
      <c r="Q27" s="362">
        <f t="shared" si="8"/>
        <v>7.6010593869039415E-3</v>
      </c>
      <c r="R27" s="363">
        <f t="shared" si="9"/>
        <v>9.3432141289052223E-3</v>
      </c>
      <c r="T27" s="81">
        <v>6.2859999999999996</v>
      </c>
      <c r="U27" s="61">
        <v>16.968</v>
      </c>
      <c r="V27" s="61">
        <v>7.1270000000000007</v>
      </c>
      <c r="W27" s="61">
        <v>15.431000000000001</v>
      </c>
      <c r="X27" s="61">
        <v>9.5440000000000005</v>
      </c>
      <c r="Y27" s="61">
        <v>5.4190000000000005</v>
      </c>
      <c r="Z27" s="61">
        <v>50.105000000000004</v>
      </c>
      <c r="AA27" s="61">
        <v>127.60099999999998</v>
      </c>
      <c r="AB27" s="61">
        <v>53.138000000000005</v>
      </c>
      <c r="AC27" s="61">
        <v>90.332999999999998</v>
      </c>
      <c r="AD27" s="82">
        <v>138.25800000000001</v>
      </c>
      <c r="AE27" s="42">
        <f t="shared" si="1"/>
        <v>0.53053701305170886</v>
      </c>
      <c r="AG27" s="361">
        <f t="shared" si="10"/>
        <v>1.5593741119834532E-4</v>
      </c>
      <c r="AH27" s="362">
        <f t="shared" si="11"/>
        <v>6.909018213084884E-4</v>
      </c>
      <c r="AI27" s="362">
        <f t="shared" si="12"/>
        <v>7.9329338515578083E-3</v>
      </c>
      <c r="AJ27" s="363">
        <f t="shared" si="13"/>
        <v>1.0633249713015006E-2</v>
      </c>
      <c r="AL27" s="52">
        <f t="shared" si="2"/>
        <v>9.3125925925925923</v>
      </c>
      <c r="AM27" s="74">
        <f t="shared" si="2"/>
        <v>5.4735483870967734</v>
      </c>
      <c r="AN27" s="74">
        <f t="shared" si="2"/>
        <v>5.3107302533532046</v>
      </c>
      <c r="AO27" s="74">
        <f t="shared" si="2"/>
        <v>2.8097232337946103</v>
      </c>
      <c r="AP27" s="74">
        <f t="shared" si="2"/>
        <v>4.1262429744920022</v>
      </c>
      <c r="AQ27" s="74">
        <f t="shared" si="2"/>
        <v>2.2082314588427057</v>
      </c>
      <c r="AR27" s="74">
        <f t="shared" si="3"/>
        <v>1.6107307037001317</v>
      </c>
      <c r="AS27" s="74">
        <f t="shared" si="4"/>
        <v>1.382099995667432</v>
      </c>
      <c r="AT27" s="74">
        <f t="shared" si="15"/>
        <v>1.6545131861630915</v>
      </c>
      <c r="AU27" s="74">
        <f t="shared" si="15"/>
        <v>1.5966664309954752</v>
      </c>
      <c r="AV27" s="17">
        <f t="shared" si="15"/>
        <v>1.9997396511325176</v>
      </c>
      <c r="AW27" s="42">
        <f t="shared" si="14"/>
        <v>0.25244673045811949</v>
      </c>
      <c r="AX27" s="8"/>
    </row>
    <row r="28" spans="1:50" ht="20.100000000000001" customHeight="1">
      <c r="A28" s="47" t="s">
        <v>151</v>
      </c>
      <c r="B28" s="81">
        <v>106.33</v>
      </c>
      <c r="C28" s="61">
        <v>265.42</v>
      </c>
      <c r="D28" s="61">
        <v>229.72</v>
      </c>
      <c r="E28" s="61">
        <v>225.67</v>
      </c>
      <c r="F28" s="61">
        <v>290.48</v>
      </c>
      <c r="G28" s="61">
        <v>419.34999999999997</v>
      </c>
      <c r="H28" s="61">
        <v>355.69</v>
      </c>
      <c r="I28" s="61">
        <v>344</v>
      </c>
      <c r="J28" s="61">
        <v>275.82</v>
      </c>
      <c r="K28" s="61">
        <v>264.39999999999998</v>
      </c>
      <c r="L28" s="82">
        <v>354.94</v>
      </c>
      <c r="M28" s="42">
        <f t="shared" si="0"/>
        <v>0.34243570347957653</v>
      </c>
      <c r="O28" s="361">
        <f t="shared" si="6"/>
        <v>9.0591918890711189E-4</v>
      </c>
      <c r="P28" s="362">
        <f t="shared" si="7"/>
        <v>6.8535710480055589E-3</v>
      </c>
      <c r="Q28" s="362">
        <f t="shared" si="8"/>
        <v>3.5522484832745376E-3</v>
      </c>
      <c r="R28" s="363">
        <f t="shared" si="9"/>
        <v>4.7966102908872403E-3</v>
      </c>
      <c r="T28" s="81">
        <v>17.87</v>
      </c>
      <c r="U28" s="61">
        <v>35.742000000000004</v>
      </c>
      <c r="V28" s="61">
        <v>32.986000000000004</v>
      </c>
      <c r="W28" s="61">
        <v>36.811999999999998</v>
      </c>
      <c r="X28" s="61">
        <v>45.588999999999999</v>
      </c>
      <c r="Y28" s="61">
        <v>79.86699999999999</v>
      </c>
      <c r="Z28" s="61">
        <v>58.71</v>
      </c>
      <c r="AA28" s="61">
        <v>51.594999999999999</v>
      </c>
      <c r="AB28" s="61">
        <v>61.027000000000001</v>
      </c>
      <c r="AC28" s="61">
        <v>87.441999999999993</v>
      </c>
      <c r="AD28" s="82">
        <v>126.19800000000001</v>
      </c>
      <c r="AE28" s="42">
        <f t="shared" si="1"/>
        <v>0.44321950550078931</v>
      </c>
      <c r="AG28" s="361">
        <f t="shared" si="10"/>
        <v>4.4330282184448474E-4</v>
      </c>
      <c r="AH28" s="362">
        <f t="shared" si="11"/>
        <v>1.0182737730659721E-2</v>
      </c>
      <c r="AI28" s="362">
        <f t="shared" si="12"/>
        <v>7.6790497586476467E-3</v>
      </c>
      <c r="AJ28" s="363">
        <f t="shared" si="13"/>
        <v>9.7057302093409986E-3</v>
      </c>
      <c r="AL28" s="52">
        <f t="shared" si="2"/>
        <v>1.6806169472397257</v>
      </c>
      <c r="AM28" s="74">
        <f t="shared" si="2"/>
        <v>1.346620450606586</v>
      </c>
      <c r="AN28" s="74">
        <f t="shared" si="2"/>
        <v>1.4359219919902491</v>
      </c>
      <c r="AO28" s="74">
        <f t="shared" si="2"/>
        <v>1.6312314441441043</v>
      </c>
      <c r="AP28" s="74">
        <f t="shared" si="2"/>
        <v>1.5694367942715504</v>
      </c>
      <c r="AQ28" s="74">
        <f t="shared" si="2"/>
        <v>1.9045427447239773</v>
      </c>
      <c r="AR28" s="74">
        <f t="shared" si="3"/>
        <v>1.6505946189097247</v>
      </c>
      <c r="AS28" s="74">
        <f t="shared" si="4"/>
        <v>1.4998546511627906</v>
      </c>
      <c r="AT28" s="74">
        <f t="shared" si="15"/>
        <v>2.2125661663403671</v>
      </c>
      <c r="AU28" s="74">
        <f t="shared" si="15"/>
        <v>3.3071860816944025</v>
      </c>
      <c r="AV28" s="17">
        <f t="shared" si="15"/>
        <v>3.5554741646475465</v>
      </c>
      <c r="AW28" s="42">
        <f t="shared" si="14"/>
        <v>7.5075328941253933E-2</v>
      </c>
      <c r="AX28" s="8"/>
    </row>
    <row r="29" spans="1:50" ht="20.100000000000001" customHeight="1">
      <c r="A29" s="47" t="s">
        <v>168</v>
      </c>
      <c r="B29" s="81">
        <v>2908.59</v>
      </c>
      <c r="C29" s="61">
        <v>2857.09</v>
      </c>
      <c r="D29" s="61">
        <v>3010.0899999999997</v>
      </c>
      <c r="E29" s="61">
        <v>1195.78</v>
      </c>
      <c r="F29" s="61">
        <v>2511.5100000000002</v>
      </c>
      <c r="G29" s="61">
        <v>1919.35</v>
      </c>
      <c r="H29" s="61">
        <v>1171.96</v>
      </c>
      <c r="I29" s="61">
        <v>1013.28</v>
      </c>
      <c r="J29" s="61">
        <v>803.02</v>
      </c>
      <c r="K29" s="61">
        <v>857.64</v>
      </c>
      <c r="L29" s="82">
        <v>883.68</v>
      </c>
      <c r="M29" s="42">
        <f t="shared" si="0"/>
        <v>3.0362389813907893E-2</v>
      </c>
      <c r="O29" s="361">
        <f t="shared" si="6"/>
        <v>2.4780847302391957E-2</v>
      </c>
      <c r="P29" s="362">
        <f t="shared" si="7"/>
        <v>3.136855035409436E-2</v>
      </c>
      <c r="Q29" s="362">
        <f t="shared" si="8"/>
        <v>1.1522505254143625E-2</v>
      </c>
      <c r="R29" s="363">
        <f t="shared" si="9"/>
        <v>1.1941929852513765E-2</v>
      </c>
      <c r="T29" s="81">
        <v>165.786</v>
      </c>
      <c r="U29" s="61">
        <v>173.83600000000001</v>
      </c>
      <c r="V29" s="61">
        <v>239.82</v>
      </c>
      <c r="W29" s="61">
        <v>112.072</v>
      </c>
      <c r="X29" s="61">
        <v>203.029</v>
      </c>
      <c r="Y29" s="61">
        <v>161.334</v>
      </c>
      <c r="Z29" s="61">
        <v>105.062</v>
      </c>
      <c r="AA29" s="61">
        <v>83.376000000000005</v>
      </c>
      <c r="AB29" s="61">
        <v>109.16800000000001</v>
      </c>
      <c r="AC29" s="61">
        <v>101.526</v>
      </c>
      <c r="AD29" s="82">
        <v>118.44200000000001</v>
      </c>
      <c r="AE29" s="42">
        <f t="shared" si="1"/>
        <v>0.16661741819829415</v>
      </c>
      <c r="AG29" s="361">
        <f t="shared" si="10"/>
        <v>4.112669368903735E-3</v>
      </c>
      <c r="AH29" s="362">
        <f t="shared" si="11"/>
        <v>2.0569469355782185E-2</v>
      </c>
      <c r="AI29" s="362">
        <f t="shared" si="12"/>
        <v>8.9158894558274172E-3</v>
      </c>
      <c r="AJ29" s="363">
        <f t="shared" si="13"/>
        <v>9.1092259580561226E-3</v>
      </c>
      <c r="AL29" s="52">
        <f t="shared" si="2"/>
        <v>0.56998751972605277</v>
      </c>
      <c r="AM29" s="74">
        <f t="shared" si="2"/>
        <v>0.60843725608923771</v>
      </c>
      <c r="AN29" s="74">
        <f t="shared" si="2"/>
        <v>0.79672036384294165</v>
      </c>
      <c r="AO29" s="74">
        <f t="shared" si="2"/>
        <v>0.93722925621769893</v>
      </c>
      <c r="AP29" s="74">
        <f t="shared" si="2"/>
        <v>0.80839415331812325</v>
      </c>
      <c r="AQ29" s="74">
        <f t="shared" si="2"/>
        <v>0.84056581655247875</v>
      </c>
      <c r="AR29" s="74">
        <f t="shared" si="3"/>
        <v>0.89646404314140404</v>
      </c>
      <c r="AS29" s="74">
        <f t="shared" si="4"/>
        <v>0.82283278067266707</v>
      </c>
      <c r="AT29" s="74">
        <f t="shared" si="15"/>
        <v>1.3594680082687853</v>
      </c>
      <c r="AU29" s="74">
        <f t="shared" si="15"/>
        <v>1.1837834056247376</v>
      </c>
      <c r="AV29" s="17">
        <f t="shared" si="15"/>
        <v>1.3403268151367012</v>
      </c>
      <c r="AW29" s="42">
        <f t="shared" si="14"/>
        <v>0.13223990872667141</v>
      </c>
      <c r="AX29" s="8"/>
    </row>
    <row r="30" spans="1:50" ht="20.100000000000001" customHeight="1">
      <c r="A30" s="47" t="s">
        <v>144</v>
      </c>
      <c r="B30" s="81">
        <v>2694.92</v>
      </c>
      <c r="C30" s="61">
        <v>413.71</v>
      </c>
      <c r="D30" s="61">
        <v>552.91999999999996</v>
      </c>
      <c r="E30" s="61">
        <v>369.55</v>
      </c>
      <c r="F30" s="61">
        <v>346.33</v>
      </c>
      <c r="G30" s="61">
        <v>292.02</v>
      </c>
      <c r="H30" s="61">
        <v>287.77</v>
      </c>
      <c r="I30" s="61">
        <v>1336.78</v>
      </c>
      <c r="J30" s="61">
        <v>1105.25</v>
      </c>
      <c r="K30" s="61">
        <v>607.18000000000006</v>
      </c>
      <c r="L30" s="82">
        <v>303.66000000000003</v>
      </c>
      <c r="M30" s="42">
        <f t="shared" si="0"/>
        <v>-0.4998847129352087</v>
      </c>
      <c r="O30" s="361">
        <f t="shared" si="6"/>
        <v>2.2960403842467357E-2</v>
      </c>
      <c r="P30" s="362">
        <f t="shared" si="7"/>
        <v>4.7725761713093675E-3</v>
      </c>
      <c r="Q30" s="362">
        <f t="shared" si="8"/>
        <v>8.1575424889358331E-3</v>
      </c>
      <c r="R30" s="363">
        <f t="shared" si="9"/>
        <v>4.1036194312582958E-3</v>
      </c>
      <c r="T30" s="81">
        <v>970.51799999999992</v>
      </c>
      <c r="U30" s="61">
        <v>115.614</v>
      </c>
      <c r="V30" s="61">
        <v>154.346</v>
      </c>
      <c r="W30" s="61">
        <v>102.85599999999999</v>
      </c>
      <c r="X30" s="61">
        <v>97.293999999999997</v>
      </c>
      <c r="Y30" s="61">
        <v>79.471000000000004</v>
      </c>
      <c r="Z30" s="61">
        <v>86.286999999999992</v>
      </c>
      <c r="AA30" s="61">
        <v>140.99299999999999</v>
      </c>
      <c r="AB30" s="61">
        <v>191.518</v>
      </c>
      <c r="AC30" s="61">
        <v>144.38800000000001</v>
      </c>
      <c r="AD30" s="82">
        <v>106.54799999999999</v>
      </c>
      <c r="AE30" s="42">
        <f t="shared" si="1"/>
        <v>-0.26207164030251834</v>
      </c>
      <c r="AG30" s="361">
        <f t="shared" si="10"/>
        <v>2.4075734082309209E-2</v>
      </c>
      <c r="AH30" s="362">
        <f t="shared" si="11"/>
        <v>1.0132249241780194E-2</v>
      </c>
      <c r="AI30" s="362">
        <f t="shared" si="12"/>
        <v>1.2679978003151992E-2</v>
      </c>
      <c r="AJ30" s="363">
        <f t="shared" si="13"/>
        <v>8.1944733065885712E-3</v>
      </c>
      <c r="AL30" s="52">
        <f t="shared" si="2"/>
        <v>3.601286865658349</v>
      </c>
      <c r="AM30" s="74">
        <f t="shared" si="2"/>
        <v>2.7945662420536128</v>
      </c>
      <c r="AN30" s="74">
        <f t="shared" si="2"/>
        <v>2.7914707371771685</v>
      </c>
      <c r="AO30" s="74">
        <f t="shared" si="2"/>
        <v>2.7832769584629951</v>
      </c>
      <c r="AP30" s="74">
        <f t="shared" si="2"/>
        <v>2.80928594115439</v>
      </c>
      <c r="AQ30" s="74">
        <f t="shared" si="2"/>
        <v>2.721423190192453</v>
      </c>
      <c r="AR30" s="74">
        <f t="shared" si="3"/>
        <v>2.9984710011467492</v>
      </c>
      <c r="AS30" s="74">
        <f t="shared" si="4"/>
        <v>1.0547210460958423</v>
      </c>
      <c r="AT30" s="74">
        <f t="shared" si="15"/>
        <v>1.7328025333634924</v>
      </c>
      <c r="AU30" s="74">
        <f t="shared" si="15"/>
        <v>2.3780098158700875</v>
      </c>
      <c r="AV30" s="17">
        <f t="shared" si="15"/>
        <v>3.5087927287097402</v>
      </c>
      <c r="AW30" s="42">
        <f t="shared" si="14"/>
        <v>0.47551650346149293</v>
      </c>
      <c r="AX30" s="8"/>
    </row>
    <row r="31" spans="1:50" ht="20.100000000000001" customHeight="1">
      <c r="A31" s="47" t="s">
        <v>177</v>
      </c>
      <c r="B31" s="81"/>
      <c r="C31" s="61">
        <v>0.03</v>
      </c>
      <c r="D31" s="61"/>
      <c r="E31" s="61"/>
      <c r="F31" s="61"/>
      <c r="G31" s="61"/>
      <c r="H31" s="61"/>
      <c r="I31" s="61">
        <v>9</v>
      </c>
      <c r="J31" s="61"/>
      <c r="K31" s="61">
        <v>148.5</v>
      </c>
      <c r="L31" s="82">
        <v>658.12</v>
      </c>
      <c r="M31" s="42">
        <f t="shared" si="0"/>
        <v>3.4317845117845116</v>
      </c>
      <c r="O31" s="361">
        <f t="shared" si="6"/>
        <v>0</v>
      </c>
      <c r="P31" s="362">
        <f t="shared" si="7"/>
        <v>0</v>
      </c>
      <c r="Q31" s="362">
        <f t="shared" si="8"/>
        <v>1.9951168674972345E-3</v>
      </c>
      <c r="R31" s="363">
        <f t="shared" si="9"/>
        <v>8.8937430682332515E-3</v>
      </c>
      <c r="T31" s="81"/>
      <c r="U31" s="61">
        <v>4.0000000000000001E-3</v>
      </c>
      <c r="V31" s="61"/>
      <c r="W31" s="61"/>
      <c r="X31" s="61"/>
      <c r="Y31" s="61"/>
      <c r="Z31" s="61"/>
      <c r="AA31" s="61">
        <v>2.5179999999999998</v>
      </c>
      <c r="AB31" s="61"/>
      <c r="AC31" s="61">
        <v>19.824999999999999</v>
      </c>
      <c r="AD31" s="82">
        <v>106.081</v>
      </c>
      <c r="AE31" s="42">
        <f t="shared" si="1"/>
        <v>4.3508701134930643</v>
      </c>
      <c r="AG31" s="361">
        <f t="shared" si="10"/>
        <v>0</v>
      </c>
      <c r="AH31" s="362">
        <f t="shared" si="11"/>
        <v>0</v>
      </c>
      <c r="AI31" s="362">
        <f t="shared" si="12"/>
        <v>1.7410073130210838E-3</v>
      </c>
      <c r="AJ31" s="363">
        <f t="shared" si="13"/>
        <v>8.15855692116438E-3</v>
      </c>
      <c r="AL31" s="52"/>
      <c r="AM31" s="74">
        <f t="shared" si="2"/>
        <v>1.3333333333333333</v>
      </c>
      <c r="AN31" s="74"/>
      <c r="AO31" s="74"/>
      <c r="AP31" s="74"/>
      <c r="AQ31" s="74"/>
      <c r="AR31" s="74"/>
      <c r="AS31" s="74">
        <f t="shared" si="4"/>
        <v>2.7977777777777773</v>
      </c>
      <c r="AT31" s="74"/>
      <c r="AU31" s="74">
        <f t="shared" si="15"/>
        <v>1.3350168350168352</v>
      </c>
      <c r="AV31" s="17">
        <f t="shared" si="15"/>
        <v>1.6118792925302379</v>
      </c>
      <c r="AW31" s="42">
        <f t="shared" si="14"/>
        <v>0.20738499339591571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5734.4900000000198</v>
      </c>
      <c r="C32" s="61">
        <f t="shared" si="16"/>
        <v>4926.2699999999895</v>
      </c>
      <c r="D32" s="61">
        <f t="shared" si="16"/>
        <v>5915.0900000000038</v>
      </c>
      <c r="E32" s="61">
        <f t="shared" si="16"/>
        <v>5336.0999999999767</v>
      </c>
      <c r="F32" s="61">
        <f t="shared" si="16"/>
        <v>5319.25</v>
      </c>
      <c r="G32" s="61">
        <f t="shared" si="16"/>
        <v>7459.7400000000052</v>
      </c>
      <c r="H32" s="61">
        <f t="shared" si="16"/>
        <v>6109.8300000000017</v>
      </c>
      <c r="I32" s="61">
        <f t="shared" si="16"/>
        <v>7525.2100000000137</v>
      </c>
      <c r="J32" s="61">
        <f t="shared" si="16"/>
        <v>14231.830000000002</v>
      </c>
      <c r="K32" s="61">
        <f t="shared" ref="K32:L32" si="17">K33-SUM(K7:K31)</f>
        <v>15361.60000000002</v>
      </c>
      <c r="L32" s="82">
        <f t="shared" si="17"/>
        <v>6812.7199999999721</v>
      </c>
      <c r="M32" s="42">
        <f t="shared" si="0"/>
        <v>-0.55650973856890151</v>
      </c>
      <c r="O32" s="361">
        <f t="shared" si="6"/>
        <v>4.8857185456559406E-2</v>
      </c>
      <c r="P32" s="370">
        <f t="shared" si="7"/>
        <v>0.12191691448586867</v>
      </c>
      <c r="Q32" s="370">
        <f t="shared" si="8"/>
        <v>0.20638509947303407</v>
      </c>
      <c r="R32" s="363">
        <f t="shared" si="9"/>
        <v>9.2066160086023502E-2</v>
      </c>
      <c r="T32" s="81">
        <f t="shared" ref="T32:AD32" si="18">T33-SUM(T7:T31)</f>
        <v>1663.2199999999866</v>
      </c>
      <c r="U32" s="61">
        <f t="shared" si="18"/>
        <v>753.33499999999913</v>
      </c>
      <c r="V32" s="61">
        <f t="shared" si="18"/>
        <v>879.13800000000174</v>
      </c>
      <c r="W32" s="61">
        <f t="shared" si="18"/>
        <v>839.51700000000255</v>
      </c>
      <c r="X32" s="61">
        <f t="shared" si="18"/>
        <v>916.30199999999786</v>
      </c>
      <c r="Y32" s="61">
        <f t="shared" si="18"/>
        <v>1136.7860000000001</v>
      </c>
      <c r="Z32" s="61">
        <f t="shared" si="18"/>
        <v>957.74499999999534</v>
      </c>
      <c r="AA32" s="61">
        <f t="shared" si="18"/>
        <v>1253.1680000000015</v>
      </c>
      <c r="AB32" s="61">
        <f t="shared" si="18"/>
        <v>2141.3070000000062</v>
      </c>
      <c r="AC32" s="61">
        <f t="shared" si="18"/>
        <v>2255.1399999999994</v>
      </c>
      <c r="AD32" s="82">
        <f t="shared" si="18"/>
        <v>1083.0869999999977</v>
      </c>
      <c r="AE32" s="42">
        <f t="shared" si="1"/>
        <v>-0.51972516118733292</v>
      </c>
      <c r="AG32" s="361">
        <f t="shared" si="10"/>
        <v>4.125965972849345E-2</v>
      </c>
      <c r="AH32" s="370">
        <f t="shared" si="11"/>
        <v>0.14493587706919933</v>
      </c>
      <c r="AI32" s="370">
        <f t="shared" si="12"/>
        <v>0.19804364347472211</v>
      </c>
      <c r="AJ32" s="363">
        <f t="shared" si="13"/>
        <v>8.3298865396000663E-2</v>
      </c>
      <c r="AL32" s="52">
        <f t="shared" si="2"/>
        <v>2.9003799814804472</v>
      </c>
      <c r="AM32" s="76">
        <f t="shared" si="2"/>
        <v>1.5292198762958602</v>
      </c>
      <c r="AN32" s="76">
        <f t="shared" si="2"/>
        <v>1.4862630999697404</v>
      </c>
      <c r="AO32" s="76">
        <f t="shared" si="2"/>
        <v>1.5732782369146123</v>
      </c>
      <c r="AP32" s="76">
        <f t="shared" si="2"/>
        <v>1.7226150303144201</v>
      </c>
      <c r="AQ32" s="76">
        <f t="shared" si="2"/>
        <v>1.5238949346760065</v>
      </c>
      <c r="AR32" s="76">
        <f t="shared" si="3"/>
        <v>1.5675477059099763</v>
      </c>
      <c r="AS32" s="76">
        <f t="shared" si="4"/>
        <v>1.6652930615889776</v>
      </c>
      <c r="AT32" s="76">
        <f t="shared" si="15"/>
        <v>1.5045900632596132</v>
      </c>
      <c r="AU32" s="76">
        <f t="shared" si="15"/>
        <v>1.468037183626703</v>
      </c>
      <c r="AV32" s="17">
        <f t="shared" si="15"/>
        <v>1.58980113669724</v>
      </c>
      <c r="AW32" s="42">
        <f t="shared" si="14"/>
        <v>8.2943371209253727E-2</v>
      </c>
      <c r="AX32" s="8"/>
    </row>
    <row r="33" spans="1:50" s="6" customFormat="1" ht="26.25" customHeight="1" thickBot="1">
      <c r="A33" s="56" t="s">
        <v>34</v>
      </c>
      <c r="B33" s="84">
        <v>117372.50000000001</v>
      </c>
      <c r="C33" s="69">
        <v>43626.489999999983</v>
      </c>
      <c r="D33" s="69">
        <v>47130.51999999999</v>
      </c>
      <c r="E33" s="69">
        <v>45775.929999999971</v>
      </c>
      <c r="F33" s="69">
        <v>55337.560000000005</v>
      </c>
      <c r="G33" s="69">
        <v>61187.08</v>
      </c>
      <c r="H33" s="69">
        <v>54168.5</v>
      </c>
      <c r="I33" s="69">
        <v>61476.110000000008</v>
      </c>
      <c r="J33" s="69">
        <v>74204.26999999999</v>
      </c>
      <c r="K33" s="69">
        <v>74431.730000000025</v>
      </c>
      <c r="L33" s="85">
        <v>73998.089999999967</v>
      </c>
      <c r="M33" s="86">
        <f t="shared" si="0"/>
        <v>-5.8260099557011164E-3</v>
      </c>
      <c r="N33"/>
      <c r="O33" s="355">
        <f>SUM(O7:O32)</f>
        <v>0.99999999999999978</v>
      </c>
      <c r="P33" s="359">
        <f t="shared" ref="P33:R33" si="19">SUM(P7:P32)</f>
        <v>1</v>
      </c>
      <c r="Q33" s="359">
        <f t="shared" si="19"/>
        <v>0.99999999999999978</v>
      </c>
      <c r="R33" s="356">
        <f t="shared" si="19"/>
        <v>1</v>
      </c>
      <c r="T33" s="99">
        <v>40311.044999999984</v>
      </c>
      <c r="U33" s="69">
        <v>5417.1899999999978</v>
      </c>
      <c r="V33" s="69">
        <v>6246.6530000000012</v>
      </c>
      <c r="W33" s="69">
        <v>6647.9890000000014</v>
      </c>
      <c r="X33" s="69">
        <v>7957.7309999999961</v>
      </c>
      <c r="Y33" s="69">
        <v>7843.3719999999994</v>
      </c>
      <c r="Z33" s="69">
        <v>7227.9579999999951</v>
      </c>
      <c r="AA33" s="69">
        <v>7775.4630000000034</v>
      </c>
      <c r="AB33" s="69">
        <v>11101.999000000005</v>
      </c>
      <c r="AC33" s="69">
        <v>11387.085999999999</v>
      </c>
      <c r="AD33" s="85">
        <v>13002.422</v>
      </c>
      <c r="AE33" s="86">
        <f t="shared" si="1"/>
        <v>0.14185683677105812</v>
      </c>
      <c r="AF33"/>
      <c r="AG33" s="355">
        <f>SUM(AG7:AG32)</f>
        <v>1.0000000000000002</v>
      </c>
      <c r="AH33" s="359">
        <f t="shared" ref="AH33:AJ33" si="20">SUM(AH7:AH32)</f>
        <v>1.0000000000000002</v>
      </c>
      <c r="AI33" s="359">
        <f t="shared" si="20"/>
        <v>1</v>
      </c>
      <c r="AJ33" s="356">
        <f t="shared" si="20"/>
        <v>0.99999999999999978</v>
      </c>
      <c r="AL33" s="72">
        <f t="shared" si="2"/>
        <v>3.4344539819804449</v>
      </c>
      <c r="AM33" s="77">
        <f t="shared" si="2"/>
        <v>1.2417203400961205</v>
      </c>
      <c r="AN33" s="77">
        <f t="shared" si="2"/>
        <v>1.325394457773859</v>
      </c>
      <c r="AO33" s="77">
        <f t="shared" si="2"/>
        <v>1.4522892271112799</v>
      </c>
      <c r="AP33" s="77">
        <f t="shared" si="2"/>
        <v>1.4380343115959568</v>
      </c>
      <c r="AQ33" s="77">
        <f t="shared" si="2"/>
        <v>1.2818673484663754</v>
      </c>
      <c r="AR33" s="77">
        <f t="shared" si="3"/>
        <v>1.3343470836371683</v>
      </c>
      <c r="AS33" s="77">
        <f t="shared" si="4"/>
        <v>1.2647942428367707</v>
      </c>
      <c r="AT33" s="77">
        <f t="shared" si="15"/>
        <v>1.4961401816903539</v>
      </c>
      <c r="AU33" s="77">
        <f t="shared" si="15"/>
        <v>1.5298698552351255</v>
      </c>
      <c r="AV33" s="87">
        <f t="shared" si="15"/>
        <v>1.7571294069887489</v>
      </c>
      <c r="AW33" s="86">
        <f t="shared" si="14"/>
        <v>0.14854829054638496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142</v>
      </c>
      <c r="B39" s="89">
        <v>2386.9299999999998</v>
      </c>
      <c r="C39" s="60">
        <v>4521.4399999999996</v>
      </c>
      <c r="D39" s="60">
        <v>4996.3899999999994</v>
      </c>
      <c r="E39" s="60">
        <v>6334.48</v>
      </c>
      <c r="F39" s="60">
        <v>7824.78</v>
      </c>
      <c r="G39" s="60">
        <v>8264.23</v>
      </c>
      <c r="H39" s="60">
        <v>10646.21</v>
      </c>
      <c r="I39" s="60">
        <v>10697.900000000001</v>
      </c>
      <c r="J39" s="60">
        <v>13325.99</v>
      </c>
      <c r="K39" s="60">
        <v>10836.04</v>
      </c>
      <c r="L39" s="80">
        <v>11005.3</v>
      </c>
      <c r="M39" s="42">
        <f>(L39-K39)/K39</f>
        <v>1.5620097378747068E-2</v>
      </c>
      <c r="O39" s="361">
        <f t="shared" ref="O39:O64" si="21">B39/$B$65</f>
        <v>2.7066786049775318E-2</v>
      </c>
      <c r="P39" s="362">
        <f t="shared" ref="P39:P64" si="22">G39/$G$65</f>
        <v>0.31773817011898697</v>
      </c>
      <c r="Q39" s="362">
        <f t="shared" ref="Q39:Q64" si="23">K39/$K$65</f>
        <v>0.24961685704604097</v>
      </c>
      <c r="R39" s="363">
        <f t="shared" ref="R39:R64" si="24">L39/$L$65</f>
        <v>0.332794164029031</v>
      </c>
      <c r="T39" s="97">
        <v>299.90699999999998</v>
      </c>
      <c r="U39" s="60">
        <v>595.21699999999998</v>
      </c>
      <c r="V39" s="60">
        <v>621.27299999999991</v>
      </c>
      <c r="W39" s="60">
        <v>871.35799999999995</v>
      </c>
      <c r="X39" s="60">
        <v>1039.309</v>
      </c>
      <c r="Y39" s="60">
        <v>1057.7090000000001</v>
      </c>
      <c r="Z39" s="60">
        <v>1451.751</v>
      </c>
      <c r="AA39" s="60">
        <v>1342.125</v>
      </c>
      <c r="AB39" s="60">
        <v>1758.7660000000001</v>
      </c>
      <c r="AC39" s="60">
        <v>1526.9389999999999</v>
      </c>
      <c r="AD39" s="80">
        <v>1521.116</v>
      </c>
      <c r="AE39" s="42">
        <f t="shared" ref="AE39:AE65" si="25">(AD39-AC39)/AC39</f>
        <v>-3.8135118691708485E-3</v>
      </c>
      <c r="AG39" s="361">
        <f t="shared" ref="AG39:AG64" si="26">T39/$T$65</f>
        <v>8.3176003359577578E-3</v>
      </c>
      <c r="AH39" s="362">
        <f t="shared" ref="AH39:AH64" si="27">Y39/$Y$65</f>
        <v>0.24704573004813818</v>
      </c>
      <c r="AI39" s="362">
        <f t="shared" ref="AI39:AI64" si="28">AC39/$AC$65</f>
        <v>0.20065468341089793</v>
      </c>
      <c r="AJ39" s="363">
        <f t="shared" ref="AJ39:AJ64" si="29">AD39/$AD$65</f>
        <v>0.24439787510566061</v>
      </c>
      <c r="AL39" s="100">
        <f t="shared" ref="AL39:AV62" si="30">(T39/B39)*10</f>
        <v>1.2564549442170487</v>
      </c>
      <c r="AM39" s="73">
        <f t="shared" si="30"/>
        <v>1.3164323755263809</v>
      </c>
      <c r="AN39" s="73">
        <f t="shared" si="30"/>
        <v>1.2434437663993403</v>
      </c>
      <c r="AO39" s="73">
        <f t="shared" si="30"/>
        <v>1.3755793687879669</v>
      </c>
      <c r="AP39" s="73">
        <f t="shared" si="30"/>
        <v>1.3282277584801105</v>
      </c>
      <c r="AQ39" s="73">
        <f t="shared" si="30"/>
        <v>1.2798639437672961</v>
      </c>
      <c r="AR39" s="73">
        <f t="shared" si="30"/>
        <v>1.3636317525203805</v>
      </c>
      <c r="AS39" s="73">
        <f t="shared" si="30"/>
        <v>1.2545686536609988</v>
      </c>
      <c r="AT39" s="73">
        <f t="shared" si="30"/>
        <v>1.3198013806103712</v>
      </c>
      <c r="AU39" s="73">
        <f t="shared" si="30"/>
        <v>1.4091300881133695</v>
      </c>
      <c r="AV39" s="101">
        <f t="shared" si="30"/>
        <v>1.3821667741906174</v>
      </c>
      <c r="AW39" s="42">
        <f>(AV39-AU39)/AU39</f>
        <v>-1.9134723011168003E-2</v>
      </c>
    </row>
    <row r="40" spans="1:50" ht="20.100000000000001" customHeight="1">
      <c r="A40" s="88" t="s">
        <v>137</v>
      </c>
      <c r="B40" s="90">
        <v>9458.99</v>
      </c>
      <c r="C40" s="61">
        <v>1418.66</v>
      </c>
      <c r="D40" s="61">
        <v>1313.61</v>
      </c>
      <c r="E40" s="61">
        <v>1797.95</v>
      </c>
      <c r="F40" s="61">
        <v>1375.96</v>
      </c>
      <c r="G40" s="61">
        <v>1408.93</v>
      </c>
      <c r="H40" s="61">
        <v>894.68000000000006</v>
      </c>
      <c r="I40" s="61">
        <v>1934.55</v>
      </c>
      <c r="J40" s="61">
        <v>2520.91</v>
      </c>
      <c r="K40" s="61">
        <v>2748.46</v>
      </c>
      <c r="L40" s="82">
        <v>4198.1000000000004</v>
      </c>
      <c r="M40" s="42">
        <f t="shared" ref="M40:M65" si="31">(L40-K40)/K40</f>
        <v>0.52743718300430065</v>
      </c>
      <c r="O40" s="361">
        <f t="shared" si="21"/>
        <v>0.1072609831779584</v>
      </c>
      <c r="P40" s="362">
        <f t="shared" si="22"/>
        <v>5.4169697603496561E-2</v>
      </c>
      <c r="Q40" s="362">
        <f t="shared" si="23"/>
        <v>6.3312976596317627E-2</v>
      </c>
      <c r="R40" s="363">
        <f t="shared" si="24"/>
        <v>0.12694821404325873</v>
      </c>
      <c r="T40" s="97">
        <v>3394.5800000000004</v>
      </c>
      <c r="U40" s="61">
        <v>269.58</v>
      </c>
      <c r="V40" s="61">
        <v>242.16900000000001</v>
      </c>
      <c r="W40" s="61">
        <v>345.512</v>
      </c>
      <c r="X40" s="61">
        <v>273.17999999999995</v>
      </c>
      <c r="Y40" s="61">
        <v>288.17999999999995</v>
      </c>
      <c r="Z40" s="61">
        <v>185.773</v>
      </c>
      <c r="AA40" s="61">
        <v>347.91799999999995</v>
      </c>
      <c r="AB40" s="61">
        <v>473.06600000000003</v>
      </c>
      <c r="AC40" s="61">
        <v>646.49400000000003</v>
      </c>
      <c r="AD40" s="82">
        <v>1044.0119999999999</v>
      </c>
      <c r="AE40" s="42">
        <f t="shared" si="25"/>
        <v>0.61488273673073512</v>
      </c>
      <c r="AG40" s="361">
        <f t="shared" si="26"/>
        <v>9.4145050793864413E-2</v>
      </c>
      <c r="AH40" s="362">
        <f t="shared" si="27"/>
        <v>6.7309286850421465E-2</v>
      </c>
      <c r="AI40" s="362">
        <f t="shared" si="28"/>
        <v>8.4955619639713875E-2</v>
      </c>
      <c r="AJ40" s="363">
        <f t="shared" si="29"/>
        <v>0.16774152292449157</v>
      </c>
      <c r="AL40" s="102">
        <f t="shared" si="30"/>
        <v>3.5887341037468063</v>
      </c>
      <c r="AM40" s="74">
        <f t="shared" si="30"/>
        <v>1.9002438921235529</v>
      </c>
      <c r="AN40" s="74">
        <f t="shared" si="30"/>
        <v>1.843538036403499</v>
      </c>
      <c r="AO40" s="74">
        <f t="shared" si="30"/>
        <v>1.9216997135626683</v>
      </c>
      <c r="AP40" s="74">
        <f t="shared" si="30"/>
        <v>1.9853774819035432</v>
      </c>
      <c r="AQ40" s="74">
        <f t="shared" si="30"/>
        <v>2.0453819565201958</v>
      </c>
      <c r="AR40" s="74">
        <f t="shared" si="30"/>
        <v>2.0764183842267627</v>
      </c>
      <c r="AS40" s="74">
        <f t="shared" si="30"/>
        <v>1.7984440826031891</v>
      </c>
      <c r="AT40" s="74">
        <f t="shared" si="30"/>
        <v>1.876568382052513</v>
      </c>
      <c r="AU40" s="74">
        <f t="shared" si="30"/>
        <v>2.3522045072513338</v>
      </c>
      <c r="AV40" s="103">
        <f t="shared" si="30"/>
        <v>2.486867868797789</v>
      </c>
      <c r="AW40" s="42">
        <f t="shared" ref="AW40:AW65" si="32">(AV40-AU40)/AU40</f>
        <v>5.7249852694065254E-2</v>
      </c>
    </row>
    <row r="41" spans="1:50" ht="20.100000000000001" customHeight="1">
      <c r="A41" s="88" t="s">
        <v>131</v>
      </c>
      <c r="B41" s="90">
        <v>16634.21</v>
      </c>
      <c r="C41" s="61">
        <v>1360.7700000000002</v>
      </c>
      <c r="D41" s="61">
        <v>1896.78</v>
      </c>
      <c r="E41" s="61">
        <v>3331.33</v>
      </c>
      <c r="F41" s="61">
        <v>3121.77</v>
      </c>
      <c r="G41" s="61">
        <v>4842.71</v>
      </c>
      <c r="H41" s="61">
        <v>2230</v>
      </c>
      <c r="I41" s="61">
        <v>1691.96</v>
      </c>
      <c r="J41" s="61">
        <v>3865.9300000000003</v>
      </c>
      <c r="K41" s="61">
        <v>4116.3899999999994</v>
      </c>
      <c r="L41" s="82">
        <v>4169.21</v>
      </c>
      <c r="M41" s="42">
        <f t="shared" si="31"/>
        <v>1.2831631599532753E-2</v>
      </c>
      <c r="O41" s="361">
        <f t="shared" si="21"/>
        <v>0.18862497148095381</v>
      </c>
      <c r="P41" s="362">
        <f t="shared" si="22"/>
        <v>0.1861896164333422</v>
      </c>
      <c r="Q41" s="362">
        <f t="shared" si="23"/>
        <v>9.4824339350514791E-2</v>
      </c>
      <c r="R41" s="363">
        <f t="shared" si="24"/>
        <v>0.12607459647728608</v>
      </c>
      <c r="T41" s="97">
        <v>6577.6550000000007</v>
      </c>
      <c r="U41" s="61">
        <v>228.79500000000002</v>
      </c>
      <c r="V41" s="61">
        <v>296.37800000000004</v>
      </c>
      <c r="W41" s="61">
        <v>494.70799999999997</v>
      </c>
      <c r="X41" s="61">
        <v>546.78200000000004</v>
      </c>
      <c r="Y41" s="61">
        <v>734.26299999999992</v>
      </c>
      <c r="Z41" s="61">
        <v>375.173</v>
      </c>
      <c r="AA41" s="61">
        <v>276.43700000000001</v>
      </c>
      <c r="AB41" s="61">
        <v>585.59899999999993</v>
      </c>
      <c r="AC41" s="61">
        <v>622.005</v>
      </c>
      <c r="AD41" s="82">
        <v>696.029</v>
      </c>
      <c r="AE41" s="42">
        <f t="shared" si="25"/>
        <v>0.11900868964075852</v>
      </c>
      <c r="AG41" s="361">
        <f t="shared" si="26"/>
        <v>0.18242423630596899</v>
      </c>
      <c r="AH41" s="362">
        <f t="shared" si="27"/>
        <v>0.17149947564248394</v>
      </c>
      <c r="AI41" s="362">
        <f t="shared" si="28"/>
        <v>8.1737526093049934E-2</v>
      </c>
      <c r="AJ41" s="363">
        <f t="shared" si="29"/>
        <v>0.11183105602197192</v>
      </c>
      <c r="AL41" s="102">
        <f t="shared" si="30"/>
        <v>3.9542935913397761</v>
      </c>
      <c r="AM41" s="74">
        <f t="shared" si="30"/>
        <v>1.6813642276064287</v>
      </c>
      <c r="AN41" s="74">
        <f t="shared" si="30"/>
        <v>1.5625322915678153</v>
      </c>
      <c r="AO41" s="74">
        <f t="shared" si="30"/>
        <v>1.4850164949134428</v>
      </c>
      <c r="AP41" s="74">
        <f t="shared" si="30"/>
        <v>1.7515127635924492</v>
      </c>
      <c r="AQ41" s="74">
        <f t="shared" si="30"/>
        <v>1.5162233542789054</v>
      </c>
      <c r="AR41" s="74">
        <f t="shared" si="30"/>
        <v>1.6823901345291481</v>
      </c>
      <c r="AS41" s="74">
        <f t="shared" si="30"/>
        <v>1.6338270408283884</v>
      </c>
      <c r="AT41" s="74">
        <f t="shared" si="30"/>
        <v>1.5147687619796526</v>
      </c>
      <c r="AU41" s="74">
        <f t="shared" si="30"/>
        <v>1.5110448718415894</v>
      </c>
      <c r="AV41" s="103">
        <f t="shared" si="30"/>
        <v>1.669450567373675</v>
      </c>
      <c r="AW41" s="42">
        <f t="shared" si="32"/>
        <v>0.10483189380010158</v>
      </c>
    </row>
    <row r="42" spans="1:50" ht="20.100000000000001" customHeight="1">
      <c r="A42" s="88" t="s">
        <v>136</v>
      </c>
      <c r="B42" s="90">
        <v>5973.49</v>
      </c>
      <c r="C42" s="61">
        <v>1651.06</v>
      </c>
      <c r="D42" s="61">
        <v>2692.65</v>
      </c>
      <c r="E42" s="61">
        <v>2122.33</v>
      </c>
      <c r="F42" s="61">
        <v>2455.12</v>
      </c>
      <c r="G42" s="61">
        <v>2888.5000000000005</v>
      </c>
      <c r="H42" s="61">
        <v>1535.75</v>
      </c>
      <c r="I42" s="61">
        <v>2688.88</v>
      </c>
      <c r="J42" s="61">
        <v>4077.6200000000003</v>
      </c>
      <c r="K42" s="61">
        <v>5166.78</v>
      </c>
      <c r="L42" s="82">
        <v>2415.96</v>
      </c>
      <c r="M42" s="42">
        <f t="shared" si="31"/>
        <v>-0.53240509563016036</v>
      </c>
      <c r="O42" s="361">
        <f t="shared" si="21"/>
        <v>6.7736873641234707E-2</v>
      </c>
      <c r="P42" s="362">
        <f t="shared" si="22"/>
        <v>0.11105531965938679</v>
      </c>
      <c r="Q42" s="362">
        <f t="shared" si="23"/>
        <v>0.1190209139730329</v>
      </c>
      <c r="R42" s="363">
        <f t="shared" si="24"/>
        <v>7.3057289535730763E-2</v>
      </c>
      <c r="T42" s="97">
        <v>1906.1689999999999</v>
      </c>
      <c r="U42" s="61">
        <v>303.041</v>
      </c>
      <c r="V42" s="61">
        <v>501.18700000000001</v>
      </c>
      <c r="W42" s="61">
        <v>396.93299999999999</v>
      </c>
      <c r="X42" s="61">
        <v>457.45699999999999</v>
      </c>
      <c r="Y42" s="61">
        <v>514.47299999999996</v>
      </c>
      <c r="Z42" s="61">
        <v>309.13</v>
      </c>
      <c r="AA42" s="61">
        <v>480.71100000000001</v>
      </c>
      <c r="AB42" s="61">
        <v>727.65600000000006</v>
      </c>
      <c r="AC42" s="61">
        <v>971.91200000000003</v>
      </c>
      <c r="AD42" s="82">
        <v>523.10599999999999</v>
      </c>
      <c r="AE42" s="42">
        <f t="shared" si="25"/>
        <v>-0.46177637481582695</v>
      </c>
      <c r="AG42" s="361">
        <f t="shared" si="26"/>
        <v>5.2865561373333279E-2</v>
      </c>
      <c r="AH42" s="362">
        <f t="shared" si="27"/>
        <v>0.12016382376916125</v>
      </c>
      <c r="AI42" s="362">
        <f t="shared" si="28"/>
        <v>0.12771872004268189</v>
      </c>
      <c r="AJ42" s="363">
        <f t="shared" si="29"/>
        <v>8.4047498583291275E-2</v>
      </c>
      <c r="AL42" s="102">
        <f t="shared" si="30"/>
        <v>3.1910474446261734</v>
      </c>
      <c r="AM42" s="74">
        <f t="shared" si="30"/>
        <v>1.8354329945610699</v>
      </c>
      <c r="AN42" s="74">
        <f t="shared" si="30"/>
        <v>1.8613150613707685</v>
      </c>
      <c r="AO42" s="74">
        <f t="shared" si="30"/>
        <v>1.8702699391706283</v>
      </c>
      <c r="AP42" s="74">
        <f t="shared" si="30"/>
        <v>1.8632775587343999</v>
      </c>
      <c r="AQ42" s="74">
        <f t="shared" si="30"/>
        <v>1.7811078414401935</v>
      </c>
      <c r="AR42" s="74">
        <f t="shared" si="30"/>
        <v>2.0128927234250367</v>
      </c>
      <c r="AS42" s="74">
        <f t="shared" si="30"/>
        <v>1.7877740918151797</v>
      </c>
      <c r="AT42" s="74">
        <f t="shared" si="30"/>
        <v>1.7845115533080571</v>
      </c>
      <c r="AU42" s="74">
        <f t="shared" si="30"/>
        <v>1.8810787376276907</v>
      </c>
      <c r="AV42" s="103">
        <f t="shared" si="30"/>
        <v>2.1652096889021339</v>
      </c>
      <c r="AW42" s="42">
        <f t="shared" si="32"/>
        <v>0.15104681457022526</v>
      </c>
    </row>
    <row r="43" spans="1:50" ht="20.100000000000001" customHeight="1">
      <c r="A43" s="88" t="s">
        <v>148</v>
      </c>
      <c r="B43" s="90">
        <v>190.4</v>
      </c>
      <c r="C43" s="61">
        <v>22.770000000000003</v>
      </c>
      <c r="D43" s="61">
        <v>21.55</v>
      </c>
      <c r="E43" s="61">
        <v>21.71</v>
      </c>
      <c r="F43" s="61">
        <v>34.35</v>
      </c>
      <c r="G43" s="61">
        <v>137.9</v>
      </c>
      <c r="H43" s="61">
        <v>46.71</v>
      </c>
      <c r="I43" s="61">
        <v>197.48999999999998</v>
      </c>
      <c r="J43" s="61">
        <v>302.31</v>
      </c>
      <c r="K43" s="61">
        <v>878.49</v>
      </c>
      <c r="L43" s="82">
        <v>2141.2399999999998</v>
      </c>
      <c r="M43" s="42">
        <f t="shared" si="31"/>
        <v>1.4374096460972803</v>
      </c>
      <c r="O43" s="361">
        <f t="shared" si="21"/>
        <v>2.1590562202817931E-3</v>
      </c>
      <c r="P43" s="362">
        <f t="shared" si="22"/>
        <v>5.301896687218084E-3</v>
      </c>
      <c r="Q43" s="362">
        <f t="shared" si="23"/>
        <v>2.0236720494421996E-2</v>
      </c>
      <c r="R43" s="363">
        <f t="shared" si="24"/>
        <v>6.4749909206066381E-2</v>
      </c>
      <c r="T43" s="97">
        <v>143.42500000000001</v>
      </c>
      <c r="U43" s="61">
        <v>6.4530000000000003</v>
      </c>
      <c r="V43" s="61">
        <v>7.5709999999999997</v>
      </c>
      <c r="W43" s="61">
        <v>8.93</v>
      </c>
      <c r="X43" s="61">
        <v>7.415</v>
      </c>
      <c r="Y43" s="61">
        <v>23.878</v>
      </c>
      <c r="Z43" s="61">
        <v>9.9369999999999994</v>
      </c>
      <c r="AA43" s="61">
        <v>38.234999999999999</v>
      </c>
      <c r="AB43" s="61">
        <v>56.132000000000005</v>
      </c>
      <c r="AC43" s="61">
        <v>156.04300000000001</v>
      </c>
      <c r="AD43" s="82">
        <v>402.22500000000002</v>
      </c>
      <c r="AE43" s="42">
        <f t="shared" si="25"/>
        <v>1.5776548771812897</v>
      </c>
      <c r="AG43" s="361">
        <f t="shared" si="26"/>
        <v>3.9777391930989996E-3</v>
      </c>
      <c r="AH43" s="362">
        <f t="shared" si="27"/>
        <v>5.5771085828800202E-3</v>
      </c>
      <c r="AI43" s="362">
        <f t="shared" si="28"/>
        <v>2.0505572759282952E-2</v>
      </c>
      <c r="AJ43" s="363">
        <f t="shared" si="29"/>
        <v>6.4625535011382657E-2</v>
      </c>
      <c r="AL43" s="102">
        <f t="shared" si="30"/>
        <v>7.5328256302521011</v>
      </c>
      <c r="AM43" s="74">
        <f t="shared" si="30"/>
        <v>2.8339920948616597</v>
      </c>
      <c r="AN43" s="74">
        <f t="shared" si="30"/>
        <v>3.5132250580046405</v>
      </c>
      <c r="AO43" s="74">
        <f t="shared" si="30"/>
        <v>4.113311837862736</v>
      </c>
      <c r="AP43" s="74">
        <f t="shared" si="30"/>
        <v>2.1586608442503636</v>
      </c>
      <c r="AQ43" s="74">
        <f t="shared" si="30"/>
        <v>1.731544597534445</v>
      </c>
      <c r="AR43" s="74">
        <f t="shared" si="30"/>
        <v>2.1273817169770926</v>
      </c>
      <c r="AS43" s="74">
        <f t="shared" si="30"/>
        <v>1.9360473948048005</v>
      </c>
      <c r="AT43" s="74">
        <f t="shared" si="30"/>
        <v>1.8567695411994312</v>
      </c>
      <c r="AU43" s="74">
        <f t="shared" si="30"/>
        <v>1.7762638163211875</v>
      </c>
      <c r="AV43" s="103">
        <f t="shared" si="30"/>
        <v>1.8784676168948835</v>
      </c>
      <c r="AW43" s="42">
        <f t="shared" si="32"/>
        <v>5.753863791774462E-2</v>
      </c>
    </row>
    <row r="44" spans="1:50" ht="20.100000000000001" customHeight="1">
      <c r="A44" s="88" t="s">
        <v>150</v>
      </c>
      <c r="B44" s="90">
        <v>646.81999999999994</v>
      </c>
      <c r="C44" s="61">
        <v>439.67</v>
      </c>
      <c r="D44" s="61">
        <v>364.48</v>
      </c>
      <c r="E44" s="61">
        <v>245.72</v>
      </c>
      <c r="F44" s="61">
        <v>70.08</v>
      </c>
      <c r="G44" s="61">
        <v>80.73</v>
      </c>
      <c r="H44" s="61">
        <v>16.829999999999998</v>
      </c>
      <c r="I44" s="61">
        <v>362.39</v>
      </c>
      <c r="J44" s="61">
        <v>1751.33</v>
      </c>
      <c r="K44" s="61">
        <v>1003.18</v>
      </c>
      <c r="L44" s="82">
        <v>1286.82</v>
      </c>
      <c r="M44" s="42">
        <f t="shared" si="31"/>
        <v>0.28274088398891523</v>
      </c>
      <c r="O44" s="361">
        <f t="shared" si="21"/>
        <v>7.3346677752241041E-3</v>
      </c>
      <c r="P44" s="362">
        <f t="shared" si="22"/>
        <v>3.1038587350189699E-3</v>
      </c>
      <c r="Q44" s="362">
        <f t="shared" si="23"/>
        <v>2.3109054474830967E-2</v>
      </c>
      <c r="R44" s="363">
        <f t="shared" si="24"/>
        <v>3.8912722611454266E-2</v>
      </c>
      <c r="T44" s="97">
        <v>222.54399999999998</v>
      </c>
      <c r="U44" s="61">
        <v>105.1</v>
      </c>
      <c r="V44" s="61">
        <v>87.899000000000001</v>
      </c>
      <c r="W44" s="61">
        <v>59.395000000000003</v>
      </c>
      <c r="X44" s="61">
        <v>17.646000000000001</v>
      </c>
      <c r="Y44" s="61">
        <v>21.416</v>
      </c>
      <c r="Z44" s="61">
        <v>4.5720000000000001</v>
      </c>
      <c r="AA44" s="61">
        <v>77.173000000000002</v>
      </c>
      <c r="AB44" s="61">
        <v>430.83499999999998</v>
      </c>
      <c r="AC44" s="61">
        <v>269.98499999999996</v>
      </c>
      <c r="AD44" s="82">
        <v>358.81600000000003</v>
      </c>
      <c r="AE44" s="42">
        <f t="shared" si="25"/>
        <v>0.32902198270274308</v>
      </c>
      <c r="AG44" s="361">
        <f t="shared" si="26"/>
        <v>6.1720201567998859E-3</v>
      </c>
      <c r="AH44" s="362">
        <f t="shared" si="27"/>
        <v>5.0020670663773557E-3</v>
      </c>
      <c r="AI44" s="362">
        <f t="shared" si="28"/>
        <v>3.5478663326230633E-2</v>
      </c>
      <c r="AJ44" s="363">
        <f t="shared" si="29"/>
        <v>5.7651006204597628E-2</v>
      </c>
      <c r="AL44" s="102">
        <f t="shared" si="30"/>
        <v>3.4405862527441951</v>
      </c>
      <c r="AM44" s="74">
        <f t="shared" si="30"/>
        <v>2.3904291855255075</v>
      </c>
      <c r="AN44" s="74">
        <f t="shared" si="30"/>
        <v>2.4116275241439857</v>
      </c>
      <c r="AO44" s="74">
        <f t="shared" si="30"/>
        <v>2.4171821585544522</v>
      </c>
      <c r="AP44" s="74">
        <f t="shared" si="30"/>
        <v>2.5179794520547949</v>
      </c>
      <c r="AQ44" s="74">
        <f t="shared" si="30"/>
        <v>2.652793261488914</v>
      </c>
      <c r="AR44" s="74">
        <f t="shared" si="30"/>
        <v>2.7165775401069521</v>
      </c>
      <c r="AS44" s="74">
        <f t="shared" si="30"/>
        <v>2.1295565550925799</v>
      </c>
      <c r="AT44" s="74">
        <f t="shared" si="30"/>
        <v>2.4600446517789338</v>
      </c>
      <c r="AU44" s="74">
        <f t="shared" si="30"/>
        <v>2.6912916924181101</v>
      </c>
      <c r="AV44" s="103">
        <f t="shared" si="30"/>
        <v>2.7883930930510874</v>
      </c>
      <c r="AW44" s="42">
        <f t="shared" si="32"/>
        <v>3.6079850023886598E-2</v>
      </c>
    </row>
    <row r="45" spans="1:50" ht="20.100000000000001" customHeight="1">
      <c r="A45" s="88" t="s">
        <v>156</v>
      </c>
      <c r="B45" s="90">
        <v>471.17</v>
      </c>
      <c r="C45" s="61">
        <v>784.59</v>
      </c>
      <c r="D45" s="61">
        <v>1051.3100000000002</v>
      </c>
      <c r="E45" s="61">
        <v>784.38</v>
      </c>
      <c r="F45" s="61">
        <v>1338.3100000000002</v>
      </c>
      <c r="G45" s="61">
        <v>1599.6399999999999</v>
      </c>
      <c r="H45" s="61">
        <v>838.63</v>
      </c>
      <c r="I45" s="61">
        <v>80.16</v>
      </c>
      <c r="J45" s="61">
        <v>210.39</v>
      </c>
      <c r="K45" s="61">
        <v>971.75</v>
      </c>
      <c r="L45" s="82">
        <v>1854.7800000000002</v>
      </c>
      <c r="M45" s="42">
        <f t="shared" si="31"/>
        <v>0.90870079753022914</v>
      </c>
      <c r="O45" s="361">
        <f t="shared" si="21"/>
        <v>5.342870374528217E-3</v>
      </c>
      <c r="P45" s="362">
        <f t="shared" si="22"/>
        <v>6.1502001571729768E-2</v>
      </c>
      <c r="Q45" s="362">
        <f t="shared" si="23"/>
        <v>2.2385039261066799E-2</v>
      </c>
      <c r="R45" s="363">
        <f t="shared" si="24"/>
        <v>5.6087517792133446E-2</v>
      </c>
      <c r="T45" s="97">
        <v>76.029999999999987</v>
      </c>
      <c r="U45" s="61">
        <v>129.15099999999998</v>
      </c>
      <c r="V45" s="61">
        <v>190.05600000000001</v>
      </c>
      <c r="W45" s="61">
        <v>142.68799999999999</v>
      </c>
      <c r="X45" s="61">
        <v>243.74199999999999</v>
      </c>
      <c r="Y45" s="61">
        <v>271.02699999999999</v>
      </c>
      <c r="Z45" s="61">
        <v>147.18700000000001</v>
      </c>
      <c r="AA45" s="61">
        <v>21.51</v>
      </c>
      <c r="AB45" s="61">
        <v>49.435000000000002</v>
      </c>
      <c r="AC45" s="61">
        <v>144.441</v>
      </c>
      <c r="AD45" s="82">
        <v>345.87599999999998</v>
      </c>
      <c r="AE45" s="42">
        <f t="shared" si="25"/>
        <v>1.3945832554468605</v>
      </c>
      <c r="AG45" s="361">
        <f t="shared" si="26"/>
        <v>2.108610847839058E-3</v>
      </c>
      <c r="AH45" s="362">
        <f t="shared" si="27"/>
        <v>6.3302915147509131E-2</v>
      </c>
      <c r="AI45" s="362">
        <f t="shared" si="28"/>
        <v>1.8980956755020019E-2</v>
      </c>
      <c r="AJ45" s="363">
        <f t="shared" si="29"/>
        <v>5.5571934980662527E-2</v>
      </c>
      <c r="AL45" s="102">
        <f t="shared" si="30"/>
        <v>1.6136426342933547</v>
      </c>
      <c r="AM45" s="74">
        <f t="shared" si="30"/>
        <v>1.646095412890809</v>
      </c>
      <c r="AN45" s="74">
        <f t="shared" si="30"/>
        <v>1.8078016950281075</v>
      </c>
      <c r="AO45" s="74">
        <f t="shared" si="30"/>
        <v>1.8191182845049592</v>
      </c>
      <c r="AP45" s="74">
        <f t="shared" si="30"/>
        <v>1.8212671204728348</v>
      </c>
      <c r="AQ45" s="74">
        <f t="shared" si="30"/>
        <v>1.694299967492686</v>
      </c>
      <c r="AR45" s="74">
        <f t="shared" si="30"/>
        <v>1.7550886564992907</v>
      </c>
      <c r="AS45" s="74">
        <f t="shared" si="30"/>
        <v>2.6833832335329344</v>
      </c>
      <c r="AT45" s="74">
        <f t="shared" si="30"/>
        <v>2.3496839203384194</v>
      </c>
      <c r="AU45" s="74">
        <f t="shared" si="30"/>
        <v>1.4864008232570105</v>
      </c>
      <c r="AV45" s="103">
        <f t="shared" si="30"/>
        <v>1.8647818070067608</v>
      </c>
      <c r="AW45" s="42">
        <f t="shared" si="32"/>
        <v>0.25456187713933015</v>
      </c>
    </row>
    <row r="46" spans="1:50" ht="20.100000000000001" customHeight="1">
      <c r="A46" s="88" t="s">
        <v>138</v>
      </c>
      <c r="B46" s="90">
        <v>9119.83</v>
      </c>
      <c r="C46" s="61">
        <v>1132.22</v>
      </c>
      <c r="D46" s="61">
        <v>3235.08</v>
      </c>
      <c r="E46" s="61">
        <v>1912.7199999999998</v>
      </c>
      <c r="F46" s="61">
        <v>2781.3100000000004</v>
      </c>
      <c r="G46" s="61">
        <v>1675.0200000000002</v>
      </c>
      <c r="H46" s="61">
        <v>1786.68</v>
      </c>
      <c r="I46" s="61">
        <v>1219.77</v>
      </c>
      <c r="J46" s="61">
        <v>1537.31</v>
      </c>
      <c r="K46" s="61">
        <v>1376.88</v>
      </c>
      <c r="L46" s="82">
        <v>1324.69</v>
      </c>
      <c r="M46" s="42">
        <f t="shared" si="31"/>
        <v>-3.7904537795595876E-2</v>
      </c>
      <c r="O46" s="361">
        <f t="shared" si="21"/>
        <v>0.10341505088977157</v>
      </c>
      <c r="P46" s="362">
        <f t="shared" si="22"/>
        <v>6.4400166707933554E-2</v>
      </c>
      <c r="Q46" s="362">
        <f t="shared" si="23"/>
        <v>3.1717533169825222E-2</v>
      </c>
      <c r="R46" s="363">
        <f t="shared" si="24"/>
        <v>4.0057890393502868E-2</v>
      </c>
      <c r="T46" s="97">
        <v>3202.1249999999995</v>
      </c>
      <c r="U46" s="61">
        <v>255.446</v>
      </c>
      <c r="V46" s="61">
        <v>609.54399999999987</v>
      </c>
      <c r="W46" s="61">
        <v>387.83800000000002</v>
      </c>
      <c r="X46" s="61">
        <v>562.61599999999999</v>
      </c>
      <c r="Y46" s="61">
        <v>376.80399999999997</v>
      </c>
      <c r="Z46" s="61">
        <v>448.495</v>
      </c>
      <c r="AA46" s="61">
        <v>256.73700000000002</v>
      </c>
      <c r="AB46" s="61">
        <v>293.85199999999998</v>
      </c>
      <c r="AC46" s="61">
        <v>287.53999999999996</v>
      </c>
      <c r="AD46" s="82">
        <v>285.83</v>
      </c>
      <c r="AE46" s="42">
        <f t="shared" si="25"/>
        <v>-5.9469986784446678E-3</v>
      </c>
      <c r="AG46" s="361">
        <f t="shared" si="26"/>
        <v>8.8807516916173126E-2</v>
      </c>
      <c r="AH46" s="362">
        <f t="shared" si="27"/>
        <v>8.800891290993898E-2</v>
      </c>
      <c r="AI46" s="362">
        <f t="shared" si="28"/>
        <v>3.7785561615735527E-2</v>
      </c>
      <c r="AJ46" s="363">
        <f t="shared" si="29"/>
        <v>4.5924337553119532E-2</v>
      </c>
      <c r="AL46" s="102">
        <f t="shared" si="30"/>
        <v>3.5111674230769645</v>
      </c>
      <c r="AM46" s="74">
        <f t="shared" si="30"/>
        <v>2.2561516313084029</v>
      </c>
      <c r="AN46" s="74">
        <f t="shared" si="30"/>
        <v>1.8841697886914694</v>
      </c>
      <c r="AO46" s="74">
        <f t="shared" si="30"/>
        <v>2.0276778618930114</v>
      </c>
      <c r="AP46" s="74">
        <f t="shared" si="30"/>
        <v>2.0228453498531267</v>
      </c>
      <c r="AQ46" s="74">
        <f t="shared" si="30"/>
        <v>2.2495492591133237</v>
      </c>
      <c r="AR46" s="74">
        <f t="shared" si="30"/>
        <v>2.5102144760113729</v>
      </c>
      <c r="AS46" s="74">
        <f t="shared" si="30"/>
        <v>2.1047984456085986</v>
      </c>
      <c r="AT46" s="74">
        <f t="shared" si="30"/>
        <v>1.9114687343476591</v>
      </c>
      <c r="AU46" s="74">
        <f t="shared" si="30"/>
        <v>2.0883446632967284</v>
      </c>
      <c r="AV46" s="103">
        <f t="shared" si="30"/>
        <v>2.1577123704413861</v>
      </c>
      <c r="AW46" s="42">
        <f t="shared" si="32"/>
        <v>3.3216598947393851E-2</v>
      </c>
    </row>
    <row r="47" spans="1:50" ht="20.100000000000001" customHeight="1">
      <c r="A47" s="88" t="s">
        <v>159</v>
      </c>
      <c r="B47" s="90"/>
      <c r="C47" s="61">
        <v>18.46</v>
      </c>
      <c r="D47" s="61">
        <v>106.17</v>
      </c>
      <c r="E47" s="61">
        <v>185.63</v>
      </c>
      <c r="F47" s="61">
        <v>27.45</v>
      </c>
      <c r="G47" s="61">
        <v>30.15</v>
      </c>
      <c r="H47" s="61">
        <v>30.78</v>
      </c>
      <c r="I47" s="61">
        <v>176.76</v>
      </c>
      <c r="J47" s="61">
        <v>617.6</v>
      </c>
      <c r="K47" s="61">
        <v>980.49</v>
      </c>
      <c r="L47" s="82">
        <v>1031.7399999999998</v>
      </c>
      <c r="M47" s="42">
        <f t="shared" si="31"/>
        <v>5.22697834756089E-2</v>
      </c>
      <c r="O47" s="361">
        <f t="shared" si="21"/>
        <v>0</v>
      </c>
      <c r="P47" s="362">
        <f t="shared" si="22"/>
        <v>1.1591891596782105E-3</v>
      </c>
      <c r="Q47" s="362">
        <f t="shared" si="23"/>
        <v>2.2586372158562785E-2</v>
      </c>
      <c r="R47" s="363">
        <f t="shared" si="24"/>
        <v>3.1199244981537293E-2</v>
      </c>
      <c r="T47" s="97"/>
      <c r="U47" s="61">
        <v>2.9169999999999998</v>
      </c>
      <c r="V47" s="61">
        <v>34.997</v>
      </c>
      <c r="W47" s="61">
        <v>89.055999999999997</v>
      </c>
      <c r="X47" s="61">
        <v>8.8060000000000009</v>
      </c>
      <c r="Y47" s="61">
        <v>8.213000000000001</v>
      </c>
      <c r="Z47" s="61">
        <v>5.3159999999999998</v>
      </c>
      <c r="AA47" s="61">
        <v>35.925000000000004</v>
      </c>
      <c r="AB47" s="61">
        <v>127.56099999999999</v>
      </c>
      <c r="AC47" s="61">
        <v>184.59900000000002</v>
      </c>
      <c r="AD47" s="82">
        <v>202.732</v>
      </c>
      <c r="AE47" s="42">
        <f t="shared" si="25"/>
        <v>9.8229134502353641E-2</v>
      </c>
      <c r="AG47" s="361">
        <f t="shared" si="26"/>
        <v>0</v>
      </c>
      <c r="AH47" s="362">
        <f t="shared" si="27"/>
        <v>1.9182843115501135E-3</v>
      </c>
      <c r="AI47" s="362">
        <f t="shared" si="28"/>
        <v>2.4258109788909941E-2</v>
      </c>
      <c r="AJ47" s="363">
        <f t="shared" si="29"/>
        <v>3.2572972748903299E-2</v>
      </c>
      <c r="AL47" s="102"/>
      <c r="AM47" s="74">
        <f t="shared" si="30"/>
        <v>1.5801733477789814</v>
      </c>
      <c r="AN47" s="74">
        <f t="shared" si="30"/>
        <v>3.2963172270886316</v>
      </c>
      <c r="AO47" s="74">
        <f t="shared" si="30"/>
        <v>4.7975004040295213</v>
      </c>
      <c r="AP47" s="74">
        <f t="shared" si="30"/>
        <v>3.2080145719489987</v>
      </c>
      <c r="AQ47" s="74">
        <f t="shared" si="30"/>
        <v>2.7240464344941961</v>
      </c>
      <c r="AR47" s="74">
        <f t="shared" si="30"/>
        <v>1.7270955165692006</v>
      </c>
      <c r="AS47" s="74">
        <f t="shared" si="30"/>
        <v>2.0324168363883235</v>
      </c>
      <c r="AT47" s="74">
        <f t="shared" si="30"/>
        <v>2.065430699481865</v>
      </c>
      <c r="AU47" s="74">
        <f t="shared" si="30"/>
        <v>1.8827219043539456</v>
      </c>
      <c r="AV47" s="103">
        <f t="shared" si="30"/>
        <v>1.9649524104910157</v>
      </c>
      <c r="AW47" s="42">
        <f t="shared" si="32"/>
        <v>4.3676395301348231E-2</v>
      </c>
    </row>
    <row r="48" spans="1:50" ht="20.100000000000001" customHeight="1">
      <c r="A48" s="88" t="s">
        <v>147</v>
      </c>
      <c r="B48" s="90">
        <v>1291.92</v>
      </c>
      <c r="C48" s="61">
        <v>799.07999999999993</v>
      </c>
      <c r="D48" s="61">
        <v>386.90000000000003</v>
      </c>
      <c r="E48" s="61">
        <v>485.14</v>
      </c>
      <c r="F48" s="61">
        <v>688.51</v>
      </c>
      <c r="G48" s="61">
        <v>720.19</v>
      </c>
      <c r="H48" s="61">
        <v>481.65000000000003</v>
      </c>
      <c r="I48" s="61">
        <v>774.3900000000001</v>
      </c>
      <c r="J48" s="61">
        <v>979.67000000000007</v>
      </c>
      <c r="K48" s="61">
        <v>628.16</v>
      </c>
      <c r="L48" s="82">
        <v>978.27</v>
      </c>
      <c r="M48" s="42">
        <f t="shared" si="31"/>
        <v>0.55735799796230268</v>
      </c>
      <c r="O48" s="361">
        <f t="shared" si="21"/>
        <v>1.4649831471147345E-2</v>
      </c>
      <c r="P48" s="362">
        <f t="shared" si="22"/>
        <v>2.7689434192658392E-2</v>
      </c>
      <c r="Q48" s="362">
        <f t="shared" si="23"/>
        <v>1.4470168523006659E-2</v>
      </c>
      <c r="R48" s="363">
        <f t="shared" si="24"/>
        <v>2.9582341857530479E-2</v>
      </c>
      <c r="T48" s="97">
        <v>348.28600000000006</v>
      </c>
      <c r="U48" s="61">
        <v>156.268</v>
      </c>
      <c r="V48" s="61">
        <v>62.345999999999997</v>
      </c>
      <c r="W48" s="61">
        <v>88.975000000000009</v>
      </c>
      <c r="X48" s="61">
        <v>127.517</v>
      </c>
      <c r="Y48" s="61">
        <v>102.89400000000001</v>
      </c>
      <c r="Z48" s="61">
        <v>81.855000000000004</v>
      </c>
      <c r="AA48" s="61">
        <v>101.358</v>
      </c>
      <c r="AB48" s="61">
        <v>164.56200000000001</v>
      </c>
      <c r="AC48" s="61">
        <v>97.804000000000002</v>
      </c>
      <c r="AD48" s="82">
        <v>168.8</v>
      </c>
      <c r="AE48" s="42">
        <f t="shared" si="25"/>
        <v>0.72590078115414514</v>
      </c>
      <c r="AG48" s="361">
        <f t="shared" si="26"/>
        <v>9.6593402308361737E-3</v>
      </c>
      <c r="AH48" s="362">
        <f t="shared" si="27"/>
        <v>2.4032624613738871E-2</v>
      </c>
      <c r="AI48" s="362">
        <f t="shared" si="28"/>
        <v>1.2852399903545239E-2</v>
      </c>
      <c r="AJ48" s="363">
        <f t="shared" si="29"/>
        <v>2.7121114574980155E-2</v>
      </c>
      <c r="AL48" s="102">
        <f t="shared" si="30"/>
        <v>2.6958790017957774</v>
      </c>
      <c r="AM48" s="74">
        <f t="shared" si="30"/>
        <v>1.9555989387795967</v>
      </c>
      <c r="AN48" s="74">
        <f t="shared" si="30"/>
        <v>1.6114241406048071</v>
      </c>
      <c r="AO48" s="74">
        <f t="shared" si="30"/>
        <v>1.8340066784845612</v>
      </c>
      <c r="AP48" s="74">
        <f t="shared" si="30"/>
        <v>1.8520718653323844</v>
      </c>
      <c r="AQ48" s="74">
        <f t="shared" si="30"/>
        <v>1.4287063136116855</v>
      </c>
      <c r="AR48" s="74">
        <f t="shared" si="30"/>
        <v>1.6994705699159141</v>
      </c>
      <c r="AS48" s="74">
        <f t="shared" si="30"/>
        <v>1.3088753728741331</v>
      </c>
      <c r="AT48" s="74">
        <f t="shared" si="30"/>
        <v>1.6797697183745548</v>
      </c>
      <c r="AU48" s="74">
        <f t="shared" si="30"/>
        <v>1.5569918492103922</v>
      </c>
      <c r="AV48" s="103">
        <f t="shared" si="30"/>
        <v>1.7254950064910508</v>
      </c>
      <c r="AW48" s="42">
        <f t="shared" si="32"/>
        <v>0.10822353204103972</v>
      </c>
    </row>
    <row r="49" spans="1:49" ht="20.100000000000001" customHeight="1">
      <c r="A49" s="88" t="s">
        <v>143</v>
      </c>
      <c r="B49" s="90">
        <v>2824.4199999999996</v>
      </c>
      <c r="C49" s="61">
        <v>362.59000000000003</v>
      </c>
      <c r="D49" s="61">
        <v>405.68</v>
      </c>
      <c r="E49" s="61">
        <v>255.01</v>
      </c>
      <c r="F49" s="61">
        <v>461.25</v>
      </c>
      <c r="G49" s="61">
        <v>300.84999999999997</v>
      </c>
      <c r="H49" s="61">
        <v>429.1</v>
      </c>
      <c r="I49" s="61">
        <v>301.77</v>
      </c>
      <c r="J49" s="61">
        <v>588.83000000000004</v>
      </c>
      <c r="K49" s="61">
        <v>1125.3699999999999</v>
      </c>
      <c r="L49" s="82">
        <v>505.55000000000007</v>
      </c>
      <c r="M49" s="42">
        <f t="shared" si="31"/>
        <v>-0.55076996898797714</v>
      </c>
      <c r="O49" s="361">
        <f t="shared" si="21"/>
        <v>3.2027739336598221E-2</v>
      </c>
      <c r="P49" s="362">
        <f t="shared" si="22"/>
        <v>1.1566900785711098E-2</v>
      </c>
      <c r="Q49" s="362">
        <f t="shared" si="23"/>
        <v>2.5923798953667861E-2</v>
      </c>
      <c r="R49" s="363">
        <f t="shared" si="24"/>
        <v>1.5287551418396286E-2</v>
      </c>
      <c r="T49" s="97">
        <v>1324.19</v>
      </c>
      <c r="U49" s="61">
        <v>74.543999999999997</v>
      </c>
      <c r="V49" s="61">
        <v>87.783000000000001</v>
      </c>
      <c r="W49" s="61">
        <v>55.741</v>
      </c>
      <c r="X49" s="61">
        <v>94.727000000000004</v>
      </c>
      <c r="Y49" s="61">
        <v>66.724999999999994</v>
      </c>
      <c r="Z49" s="61">
        <v>100.03</v>
      </c>
      <c r="AA49" s="61">
        <v>69.085999999999999</v>
      </c>
      <c r="AB49" s="61">
        <v>161.06200000000001</v>
      </c>
      <c r="AC49" s="61">
        <v>290.39199999999994</v>
      </c>
      <c r="AD49" s="82">
        <v>149.77199999999999</v>
      </c>
      <c r="AE49" s="42">
        <f t="shared" si="25"/>
        <v>-0.48424199013746927</v>
      </c>
      <c r="AG49" s="361">
        <f t="shared" si="26"/>
        <v>3.6724995378140245E-2</v>
      </c>
      <c r="AH49" s="362">
        <f t="shared" si="27"/>
        <v>1.5584746217969231E-2</v>
      </c>
      <c r="AI49" s="362">
        <f t="shared" si="28"/>
        <v>3.8160342243571919E-2</v>
      </c>
      <c r="AJ49" s="363">
        <f t="shared" si="29"/>
        <v>2.4063883721113313E-2</v>
      </c>
      <c r="AL49" s="102">
        <f t="shared" si="30"/>
        <v>4.6883607961988663</v>
      </c>
      <c r="AM49" s="74">
        <f t="shared" si="30"/>
        <v>2.0558757825643288</v>
      </c>
      <c r="AN49" s="74">
        <f t="shared" si="30"/>
        <v>2.1638483533819759</v>
      </c>
      <c r="AO49" s="74">
        <f t="shared" si="30"/>
        <v>2.1858358495745263</v>
      </c>
      <c r="AP49" s="74">
        <f t="shared" si="30"/>
        <v>2.0537018970189704</v>
      </c>
      <c r="AQ49" s="74">
        <f t="shared" si="30"/>
        <v>2.217882665780289</v>
      </c>
      <c r="AR49" s="74">
        <f t="shared" si="30"/>
        <v>2.3311582381729199</v>
      </c>
      <c r="AS49" s="74">
        <f t="shared" si="30"/>
        <v>2.2893594459356463</v>
      </c>
      <c r="AT49" s="74">
        <f t="shared" si="30"/>
        <v>2.7352886232019431</v>
      </c>
      <c r="AU49" s="74">
        <f t="shared" si="30"/>
        <v>2.5804135528759424</v>
      </c>
      <c r="AV49" s="103">
        <f t="shared" si="30"/>
        <v>2.9625556324794773</v>
      </c>
      <c r="AW49" s="42">
        <f t="shared" si="32"/>
        <v>0.14809334696666235</v>
      </c>
    </row>
    <row r="50" spans="1:49" ht="20.100000000000001" customHeight="1">
      <c r="A50" s="88" t="s">
        <v>160</v>
      </c>
      <c r="B50" s="90">
        <v>6.75</v>
      </c>
      <c r="C50" s="61">
        <v>31</v>
      </c>
      <c r="D50" s="61">
        <v>13.420000000000002</v>
      </c>
      <c r="E50" s="61">
        <v>54.92</v>
      </c>
      <c r="F50" s="61">
        <v>23.13</v>
      </c>
      <c r="G50" s="61">
        <v>24.540000000000003</v>
      </c>
      <c r="H50" s="61">
        <v>311.07000000000005</v>
      </c>
      <c r="I50" s="61">
        <v>923.2399999999999</v>
      </c>
      <c r="J50" s="61">
        <v>321.16999999999996</v>
      </c>
      <c r="K50" s="61">
        <v>565.75999999999988</v>
      </c>
      <c r="L50" s="82">
        <v>691.38</v>
      </c>
      <c r="M50" s="42">
        <f t="shared" si="31"/>
        <v>0.22203761312217221</v>
      </c>
      <c r="O50" s="361">
        <f t="shared" si="21"/>
        <v>7.6542171674906008E-5</v>
      </c>
      <c r="P50" s="362">
        <f t="shared" si="22"/>
        <v>9.4349923643460333E-4</v>
      </c>
      <c r="Q50" s="362">
        <f t="shared" si="23"/>
        <v>1.3032734563767585E-2</v>
      </c>
      <c r="R50" s="363">
        <f t="shared" si="24"/>
        <v>2.0906947482248684E-2</v>
      </c>
      <c r="T50" s="97">
        <v>6.2859999999999996</v>
      </c>
      <c r="U50" s="61">
        <v>16.968</v>
      </c>
      <c r="V50" s="61">
        <v>7.1270000000000007</v>
      </c>
      <c r="W50" s="61">
        <v>15.431000000000001</v>
      </c>
      <c r="X50" s="61">
        <v>9.5440000000000005</v>
      </c>
      <c r="Y50" s="61">
        <v>5.4190000000000005</v>
      </c>
      <c r="Z50" s="61">
        <v>50.105000000000004</v>
      </c>
      <c r="AA50" s="61">
        <v>127.60099999999998</v>
      </c>
      <c r="AB50" s="61">
        <v>53.138000000000005</v>
      </c>
      <c r="AC50" s="61">
        <v>90.332999999999998</v>
      </c>
      <c r="AD50" s="82">
        <v>138.25800000000001</v>
      </c>
      <c r="AE50" s="42">
        <f t="shared" si="25"/>
        <v>0.53053701305170886</v>
      </c>
      <c r="AG50" s="361">
        <f t="shared" si="26"/>
        <v>1.7433549637664499E-4</v>
      </c>
      <c r="AH50" s="362">
        <f t="shared" si="27"/>
        <v>1.2656986100438407E-3</v>
      </c>
      <c r="AI50" s="362">
        <f t="shared" si="28"/>
        <v>1.1870637606712937E-2</v>
      </c>
      <c r="AJ50" s="363">
        <f t="shared" si="29"/>
        <v>2.2213928074097194E-2</v>
      </c>
      <c r="AL50" s="102">
        <f t="shared" si="30"/>
        <v>9.3125925925925923</v>
      </c>
      <c r="AM50" s="74">
        <f t="shared" si="30"/>
        <v>5.4735483870967734</v>
      </c>
      <c r="AN50" s="74">
        <f t="shared" si="30"/>
        <v>5.3107302533532046</v>
      </c>
      <c r="AO50" s="74">
        <f t="shared" si="30"/>
        <v>2.8097232337946103</v>
      </c>
      <c r="AP50" s="74">
        <f t="shared" si="30"/>
        <v>4.1262429744920022</v>
      </c>
      <c r="AQ50" s="74">
        <f t="shared" si="30"/>
        <v>2.2082314588427057</v>
      </c>
      <c r="AR50" s="74">
        <f t="shared" si="30"/>
        <v>1.6107307037001317</v>
      </c>
      <c r="AS50" s="74">
        <f t="shared" si="30"/>
        <v>1.382099995667432</v>
      </c>
      <c r="AT50" s="74">
        <f t="shared" si="30"/>
        <v>1.6545131861630915</v>
      </c>
      <c r="AU50" s="74">
        <f t="shared" si="30"/>
        <v>1.5966664309954752</v>
      </c>
      <c r="AV50" s="103">
        <f t="shared" si="30"/>
        <v>1.9997396511325176</v>
      </c>
      <c r="AW50" s="42">
        <f t="shared" si="32"/>
        <v>0.25244673045811949</v>
      </c>
    </row>
    <row r="51" spans="1:49" ht="20.100000000000001" customHeight="1">
      <c r="A51" s="88" t="s">
        <v>144</v>
      </c>
      <c r="B51" s="90">
        <v>2694.9200000000005</v>
      </c>
      <c r="C51" s="61">
        <v>413.71</v>
      </c>
      <c r="D51" s="61">
        <v>552.91999999999996</v>
      </c>
      <c r="E51" s="61">
        <v>369.55</v>
      </c>
      <c r="F51" s="61">
        <v>346.33</v>
      </c>
      <c r="G51" s="61">
        <v>292.02</v>
      </c>
      <c r="H51" s="61">
        <v>287.77</v>
      </c>
      <c r="I51" s="61">
        <v>1336.78</v>
      </c>
      <c r="J51" s="61">
        <v>1105.25</v>
      </c>
      <c r="K51" s="61">
        <v>607.18000000000006</v>
      </c>
      <c r="L51" s="82">
        <v>303.66000000000003</v>
      </c>
      <c r="M51" s="42">
        <f t="shared" si="31"/>
        <v>-0.4998847129352087</v>
      </c>
      <c r="O51" s="361">
        <f t="shared" si="21"/>
        <v>3.0559263598538926E-2</v>
      </c>
      <c r="P51" s="362">
        <f t="shared" si="22"/>
        <v>1.1227410229161891E-2</v>
      </c>
      <c r="Q51" s="362">
        <f t="shared" si="23"/>
        <v>1.398687742581378E-2</v>
      </c>
      <c r="R51" s="363">
        <f t="shared" si="24"/>
        <v>9.1825098678868875E-3</v>
      </c>
      <c r="T51" s="97">
        <v>970.51799999999992</v>
      </c>
      <c r="U51" s="61">
        <v>115.614</v>
      </c>
      <c r="V51" s="61">
        <v>154.346</v>
      </c>
      <c r="W51" s="61">
        <v>102.85599999999999</v>
      </c>
      <c r="X51" s="61">
        <v>97.293999999999997</v>
      </c>
      <c r="Y51" s="61">
        <v>79.471000000000004</v>
      </c>
      <c r="Z51" s="61">
        <v>86.286999999999992</v>
      </c>
      <c r="AA51" s="61">
        <v>140.99299999999999</v>
      </c>
      <c r="AB51" s="61">
        <v>191.518</v>
      </c>
      <c r="AC51" s="61">
        <v>144.38800000000001</v>
      </c>
      <c r="AD51" s="82">
        <v>106.54799999999999</v>
      </c>
      <c r="AE51" s="42">
        <f t="shared" si="25"/>
        <v>-0.26207164030251834</v>
      </c>
      <c r="AG51" s="361">
        <f t="shared" si="26"/>
        <v>2.6916280189702314E-2</v>
      </c>
      <c r="AH51" s="362">
        <f t="shared" si="27"/>
        <v>1.8561788935005364E-2</v>
      </c>
      <c r="AI51" s="362">
        <f t="shared" si="28"/>
        <v>1.8973992037882807E-2</v>
      </c>
      <c r="AJ51" s="363">
        <f t="shared" si="29"/>
        <v>1.7119078884685932E-2</v>
      </c>
      <c r="AL51" s="102">
        <f t="shared" si="30"/>
        <v>3.6012868656583485</v>
      </c>
      <c r="AM51" s="74">
        <f t="shared" si="30"/>
        <v>2.7945662420536128</v>
      </c>
      <c r="AN51" s="74">
        <f t="shared" si="30"/>
        <v>2.7914707371771685</v>
      </c>
      <c r="AO51" s="74">
        <f t="shared" si="30"/>
        <v>2.7832769584629951</v>
      </c>
      <c r="AP51" s="74">
        <f t="shared" si="30"/>
        <v>2.80928594115439</v>
      </c>
      <c r="AQ51" s="74">
        <f t="shared" si="30"/>
        <v>2.721423190192453</v>
      </c>
      <c r="AR51" s="74">
        <f t="shared" si="30"/>
        <v>2.9984710011467492</v>
      </c>
      <c r="AS51" s="74">
        <f t="shared" si="30"/>
        <v>1.0547210460958423</v>
      </c>
      <c r="AT51" s="74">
        <f t="shared" si="30"/>
        <v>1.7328025333634924</v>
      </c>
      <c r="AU51" s="74">
        <f t="shared" si="30"/>
        <v>2.3780098158700875</v>
      </c>
      <c r="AV51" s="103">
        <f t="shared" si="30"/>
        <v>3.5087927287097402</v>
      </c>
      <c r="AW51" s="42">
        <f t="shared" si="32"/>
        <v>0.47551650346149293</v>
      </c>
    </row>
    <row r="52" spans="1:49" ht="20.100000000000001" customHeight="1">
      <c r="A52" s="88" t="s">
        <v>162</v>
      </c>
      <c r="B52" s="90">
        <v>167.22</v>
      </c>
      <c r="C52" s="61">
        <v>421.55</v>
      </c>
      <c r="D52" s="61">
        <v>208.53</v>
      </c>
      <c r="E52" s="61">
        <v>216.37</v>
      </c>
      <c r="F52" s="61">
        <v>325.97000000000003</v>
      </c>
      <c r="G52" s="61">
        <v>291.45</v>
      </c>
      <c r="H52" s="61">
        <v>299.81</v>
      </c>
      <c r="I52" s="61">
        <v>325.86</v>
      </c>
      <c r="J52" s="61">
        <v>555.75</v>
      </c>
      <c r="K52" s="61">
        <v>60</v>
      </c>
      <c r="L52" s="82">
        <v>417.38</v>
      </c>
      <c r="M52" s="42">
        <f t="shared" si="31"/>
        <v>5.9563333333333333</v>
      </c>
      <c r="O52" s="361">
        <f t="shared" si="21"/>
        <v>1.8962047329596715E-3</v>
      </c>
      <c r="P52" s="362">
        <f t="shared" si="22"/>
        <v>1.1205495210222701E-2</v>
      </c>
      <c r="Q52" s="362">
        <f t="shared" si="23"/>
        <v>1.3821480377298771E-3</v>
      </c>
      <c r="R52" s="363">
        <f t="shared" si="24"/>
        <v>1.2621339552982377E-2</v>
      </c>
      <c r="T52" s="97">
        <v>44.106999999999999</v>
      </c>
      <c r="U52" s="61">
        <v>88.694000000000003</v>
      </c>
      <c r="V52" s="61">
        <v>48.298000000000002</v>
      </c>
      <c r="W52" s="61">
        <v>49.954000000000001</v>
      </c>
      <c r="X52" s="61">
        <v>76.02</v>
      </c>
      <c r="Y52" s="61">
        <v>67.712999999999994</v>
      </c>
      <c r="Z52" s="61">
        <v>69.700999999999993</v>
      </c>
      <c r="AA52" s="61">
        <v>75.825000000000003</v>
      </c>
      <c r="AB52" s="61">
        <v>128.922</v>
      </c>
      <c r="AC52" s="61">
        <v>13.701000000000001</v>
      </c>
      <c r="AD52" s="82">
        <v>100.443</v>
      </c>
      <c r="AE52" s="42">
        <f t="shared" si="25"/>
        <v>6.331070724764615</v>
      </c>
      <c r="AG52" s="361">
        <f t="shared" si="26"/>
        <v>1.223260537493586E-3</v>
      </c>
      <c r="AH52" s="362">
        <f t="shared" si="27"/>
        <v>1.5815510238401657E-2</v>
      </c>
      <c r="AI52" s="362">
        <f t="shared" si="28"/>
        <v>1.8004450848479951E-3</v>
      </c>
      <c r="AJ52" s="363">
        <f t="shared" si="29"/>
        <v>1.6138187862883482E-2</v>
      </c>
      <c r="AL52" s="102">
        <f t="shared" si="30"/>
        <v>2.6376629589761991</v>
      </c>
      <c r="AM52" s="74">
        <f t="shared" si="30"/>
        <v>2.1039971533625903</v>
      </c>
      <c r="AN52" s="74">
        <f t="shared" si="30"/>
        <v>2.3161175849997604</v>
      </c>
      <c r="AO52" s="74">
        <f t="shared" si="30"/>
        <v>2.3087304154919814</v>
      </c>
      <c r="AP52" s="74">
        <f t="shared" si="30"/>
        <v>2.3321164524342728</v>
      </c>
      <c r="AQ52" s="74">
        <f t="shared" si="30"/>
        <v>2.3233144621718989</v>
      </c>
      <c r="AR52" s="74">
        <f t="shared" si="30"/>
        <v>2.3248390647410027</v>
      </c>
      <c r="AS52" s="74">
        <f t="shared" si="30"/>
        <v>2.326919535997054</v>
      </c>
      <c r="AT52" s="74">
        <f t="shared" si="30"/>
        <v>2.319784075573549</v>
      </c>
      <c r="AU52" s="74">
        <f t="shared" si="30"/>
        <v>2.2835000000000001</v>
      </c>
      <c r="AV52" s="103">
        <f t="shared" si="30"/>
        <v>2.406512051368058</v>
      </c>
      <c r="AW52" s="42">
        <f t="shared" si="32"/>
        <v>5.3869958996303008E-2</v>
      </c>
    </row>
    <row r="53" spans="1:49" ht="20.100000000000001" customHeight="1">
      <c r="A53" s="88" t="s">
        <v>140</v>
      </c>
      <c r="B53" s="90">
        <v>75.78</v>
      </c>
      <c r="C53" s="61">
        <v>9.98</v>
      </c>
      <c r="D53" s="61">
        <v>21.58</v>
      </c>
      <c r="E53" s="61">
        <v>38.39</v>
      </c>
      <c r="F53" s="61">
        <v>298.43</v>
      </c>
      <c r="G53" s="61">
        <v>242.13</v>
      </c>
      <c r="H53" s="61">
        <v>123.43</v>
      </c>
      <c r="I53" s="61">
        <v>492.02000000000004</v>
      </c>
      <c r="J53" s="61">
        <v>6306.52</v>
      </c>
      <c r="K53" s="61">
        <v>7629.78</v>
      </c>
      <c r="L53" s="82">
        <v>306.42999999999995</v>
      </c>
      <c r="M53" s="42">
        <f t="shared" si="31"/>
        <v>-0.95983763620969409</v>
      </c>
      <c r="O53" s="361">
        <f t="shared" si="21"/>
        <v>8.5931344733694483E-4</v>
      </c>
      <c r="P53" s="362">
        <f t="shared" si="22"/>
        <v>9.3092693609580467E-3</v>
      </c>
      <c r="Q53" s="362">
        <f t="shared" si="23"/>
        <v>0.17575809092184436</v>
      </c>
      <c r="R53" s="363">
        <f t="shared" si="24"/>
        <v>9.2662731305294677E-3</v>
      </c>
      <c r="T53" s="97">
        <v>103.43300000000001</v>
      </c>
      <c r="U53" s="61">
        <v>3.9130000000000003</v>
      </c>
      <c r="V53" s="61">
        <v>8.9310000000000009</v>
      </c>
      <c r="W53" s="61">
        <v>12.003</v>
      </c>
      <c r="X53" s="61">
        <v>60.822999999999993</v>
      </c>
      <c r="Y53" s="61">
        <v>68.938999999999993</v>
      </c>
      <c r="Z53" s="61">
        <v>34.774999999999999</v>
      </c>
      <c r="AA53" s="61">
        <v>103.82900000000001</v>
      </c>
      <c r="AB53" s="61">
        <v>831.21199999999999</v>
      </c>
      <c r="AC53" s="61">
        <v>1081.9179999999999</v>
      </c>
      <c r="AD53" s="82">
        <v>62.365000000000002</v>
      </c>
      <c r="AE53" s="42">
        <f t="shared" si="25"/>
        <v>-0.94235699932896944</v>
      </c>
      <c r="AG53" s="361">
        <f t="shared" si="26"/>
        <v>2.868603785670621E-3</v>
      </c>
      <c r="AH53" s="362">
        <f t="shared" si="27"/>
        <v>1.6101863162541488E-2</v>
      </c>
      <c r="AI53" s="362">
        <f t="shared" si="28"/>
        <v>0.14217458180487358</v>
      </c>
      <c r="AJ53" s="363">
        <f t="shared" si="29"/>
        <v>1.0020191412728894E-2</v>
      </c>
      <c r="AL53" s="102">
        <f t="shared" si="30"/>
        <v>13.649115861704937</v>
      </c>
      <c r="AM53" s="74">
        <f t="shared" si="30"/>
        <v>3.9208416833667337</v>
      </c>
      <c r="AN53" s="74">
        <f t="shared" si="30"/>
        <v>4.1385542168674707</v>
      </c>
      <c r="AO53" s="74">
        <f t="shared" si="30"/>
        <v>3.1265954675696794</v>
      </c>
      <c r="AP53" s="74">
        <f t="shared" si="30"/>
        <v>2.0380993867908721</v>
      </c>
      <c r="AQ53" s="74">
        <f t="shared" si="30"/>
        <v>2.8471895262875311</v>
      </c>
      <c r="AR53" s="74">
        <f t="shared" si="30"/>
        <v>2.8173863728429067</v>
      </c>
      <c r="AS53" s="74">
        <f t="shared" si="30"/>
        <v>2.1102597455387992</v>
      </c>
      <c r="AT53" s="74">
        <f t="shared" si="30"/>
        <v>1.3180200808052618</v>
      </c>
      <c r="AU53" s="74">
        <f t="shared" si="30"/>
        <v>1.4180199166948457</v>
      </c>
      <c r="AV53" s="103">
        <f t="shared" si="30"/>
        <v>2.0352119570538139</v>
      </c>
      <c r="AW53" s="42">
        <f t="shared" si="32"/>
        <v>0.43524920425485553</v>
      </c>
    </row>
    <row r="54" spans="1:49" ht="20.100000000000001" customHeight="1">
      <c r="A54" s="88" t="s">
        <v>161</v>
      </c>
      <c r="B54" s="90">
        <v>32.76</v>
      </c>
      <c r="C54" s="61">
        <v>45.5</v>
      </c>
      <c r="D54" s="61">
        <v>4.0999999999999996</v>
      </c>
      <c r="E54" s="61">
        <v>38.299999999999997</v>
      </c>
      <c r="F54" s="61">
        <v>28.54</v>
      </c>
      <c r="G54" s="61">
        <v>21.88</v>
      </c>
      <c r="H54" s="61">
        <v>78.290000000000006</v>
      </c>
      <c r="I54" s="61">
        <v>77.819999999999993</v>
      </c>
      <c r="J54" s="61">
        <v>114.67</v>
      </c>
      <c r="K54" s="61">
        <v>180.44</v>
      </c>
      <c r="L54" s="82">
        <v>132.87</v>
      </c>
      <c r="M54" s="42">
        <f t="shared" si="31"/>
        <v>-0.26363334072267786</v>
      </c>
      <c r="O54" s="361">
        <f t="shared" si="21"/>
        <v>3.7148467319554385E-4</v>
      </c>
      <c r="P54" s="362">
        <f t="shared" si="22"/>
        <v>8.4122914805171626E-4</v>
      </c>
      <c r="Q54" s="362">
        <f t="shared" si="23"/>
        <v>4.1565798654663172E-3</v>
      </c>
      <c r="R54" s="363">
        <f t="shared" si="24"/>
        <v>4.0179150567942129E-3</v>
      </c>
      <c r="T54" s="97">
        <v>8.1189999999999998</v>
      </c>
      <c r="U54" s="61">
        <v>11.481</v>
      </c>
      <c r="V54" s="61">
        <v>1.0149999999999999</v>
      </c>
      <c r="W54" s="61">
        <v>8.51</v>
      </c>
      <c r="X54" s="61">
        <v>7.07</v>
      </c>
      <c r="Y54" s="61">
        <v>5.66</v>
      </c>
      <c r="Z54" s="61">
        <v>20.513999999999999</v>
      </c>
      <c r="AA54" s="61">
        <v>20.332000000000001</v>
      </c>
      <c r="AB54" s="61">
        <v>33.948999999999998</v>
      </c>
      <c r="AC54" s="61">
        <v>53.558999999999997</v>
      </c>
      <c r="AD54" s="82">
        <v>37.607999999999997</v>
      </c>
      <c r="AE54" s="42">
        <f t="shared" si="25"/>
        <v>-0.29782109449392263</v>
      </c>
      <c r="AG54" s="361">
        <f t="shared" si="26"/>
        <v>2.2517179368151141E-4</v>
      </c>
      <c r="AH54" s="362">
        <f t="shared" si="27"/>
        <v>1.321988214218147E-3</v>
      </c>
      <c r="AI54" s="362">
        <f t="shared" si="28"/>
        <v>7.0381751915461477E-3</v>
      </c>
      <c r="AJ54" s="363">
        <f t="shared" si="29"/>
        <v>6.0424814984351514E-3</v>
      </c>
      <c r="AL54" s="102">
        <f t="shared" si="30"/>
        <v>2.4783272283272284</v>
      </c>
      <c r="AM54" s="74">
        <f t="shared" si="30"/>
        <v>2.5232967032967037</v>
      </c>
      <c r="AN54" s="74">
        <f t="shared" si="30"/>
        <v>2.475609756097561</v>
      </c>
      <c r="AO54" s="74">
        <f t="shared" si="30"/>
        <v>2.2219321148825069</v>
      </c>
      <c r="AP54" s="74">
        <f t="shared" si="30"/>
        <v>2.4772249474421866</v>
      </c>
      <c r="AQ54" s="74">
        <f t="shared" si="30"/>
        <v>2.586837294332724</v>
      </c>
      <c r="AR54" s="74">
        <f t="shared" si="30"/>
        <v>2.6202580150721673</v>
      </c>
      <c r="AS54" s="74">
        <f t="shared" si="30"/>
        <v>2.6126959650475463</v>
      </c>
      <c r="AT54" s="74">
        <f t="shared" si="30"/>
        <v>2.9605825412051971</v>
      </c>
      <c r="AU54" s="74">
        <f t="shared" si="30"/>
        <v>2.9682442917313234</v>
      </c>
      <c r="AV54" s="103">
        <f t="shared" si="30"/>
        <v>2.830435764280876</v>
      </c>
      <c r="AW54" s="42">
        <f t="shared" si="32"/>
        <v>-4.6427623169138225E-2</v>
      </c>
    </row>
    <row r="55" spans="1:49" ht="20.100000000000001" customHeight="1">
      <c r="A55" s="88" t="s">
        <v>164</v>
      </c>
      <c r="B55" s="90">
        <v>163.4</v>
      </c>
      <c r="C55" s="61">
        <v>120.14999999999999</v>
      </c>
      <c r="D55" s="61">
        <v>106.42999999999999</v>
      </c>
      <c r="E55" s="61">
        <v>60.98</v>
      </c>
      <c r="F55" s="61">
        <v>81.680000000000007</v>
      </c>
      <c r="G55" s="61">
        <v>63</v>
      </c>
      <c r="H55" s="61">
        <v>51.120000000000005</v>
      </c>
      <c r="I55" s="61">
        <v>70.92</v>
      </c>
      <c r="J55" s="61">
        <v>30.42</v>
      </c>
      <c r="K55" s="61">
        <v>57.38</v>
      </c>
      <c r="L55" s="82">
        <v>61.86</v>
      </c>
      <c r="M55" s="42">
        <f t="shared" si="31"/>
        <v>7.8075984663645806E-2</v>
      </c>
      <c r="O55" s="361">
        <f t="shared" si="21"/>
        <v>1.8528875335821692E-3</v>
      </c>
      <c r="P55" s="362">
        <f t="shared" si="22"/>
        <v>2.422186303805216E-3</v>
      </c>
      <c r="Q55" s="362">
        <f t="shared" si="23"/>
        <v>1.3217942400823393E-3</v>
      </c>
      <c r="R55" s="363">
        <f t="shared" si="24"/>
        <v>1.8706120675343568E-3</v>
      </c>
      <c r="T55" s="97">
        <v>71.731999999999999</v>
      </c>
      <c r="U55" s="61">
        <v>30.648000000000003</v>
      </c>
      <c r="V55" s="61">
        <v>29.002000000000002</v>
      </c>
      <c r="W55" s="61">
        <v>19.167000000000002</v>
      </c>
      <c r="X55" s="61">
        <v>24.396000000000001</v>
      </c>
      <c r="Y55" s="61">
        <v>26.039000000000001</v>
      </c>
      <c r="Z55" s="61">
        <v>19.645</v>
      </c>
      <c r="AA55" s="61">
        <v>21.696000000000002</v>
      </c>
      <c r="AB55" s="61">
        <v>11.998999999999999</v>
      </c>
      <c r="AC55" s="61">
        <v>21.489000000000001</v>
      </c>
      <c r="AD55" s="82">
        <v>22.819000000000003</v>
      </c>
      <c r="AE55" s="42">
        <f t="shared" si="25"/>
        <v>6.1892130857648185E-2</v>
      </c>
      <c r="AG55" s="361">
        <f t="shared" si="26"/>
        <v>1.9894104082229555E-3</v>
      </c>
      <c r="AH55" s="362">
        <f t="shared" si="27"/>
        <v>6.0818464858703762E-3</v>
      </c>
      <c r="AI55" s="362">
        <f t="shared" si="28"/>
        <v>2.8238642747462645E-3</v>
      </c>
      <c r="AJ55" s="363">
        <f t="shared" si="29"/>
        <v>3.6663312410336029E-3</v>
      </c>
      <c r="AL55" s="102">
        <f t="shared" si="30"/>
        <v>4.3899632802937578</v>
      </c>
      <c r="AM55" s="74">
        <f t="shared" si="30"/>
        <v>2.5508114856429471</v>
      </c>
      <c r="AN55" s="74">
        <f t="shared" si="30"/>
        <v>2.7249835572676884</v>
      </c>
      <c r="AO55" s="74">
        <f t="shared" si="30"/>
        <v>3.1431616923581505</v>
      </c>
      <c r="AP55" s="74">
        <f t="shared" si="30"/>
        <v>2.9867776689520076</v>
      </c>
      <c r="AQ55" s="74">
        <f t="shared" si="30"/>
        <v>4.1331746031746039</v>
      </c>
      <c r="AR55" s="74">
        <f t="shared" si="30"/>
        <v>3.8429186228481997</v>
      </c>
      <c r="AS55" s="74">
        <f t="shared" si="30"/>
        <v>3.0592216582064298</v>
      </c>
      <c r="AT55" s="74">
        <f t="shared" si="30"/>
        <v>3.9444444444444438</v>
      </c>
      <c r="AU55" s="74">
        <f t="shared" si="30"/>
        <v>3.7450331125827812</v>
      </c>
      <c r="AV55" s="103">
        <f t="shared" si="30"/>
        <v>3.6888134497251861</v>
      </c>
      <c r="AW55" s="42">
        <f t="shared" si="32"/>
        <v>-1.5011793265246426E-2</v>
      </c>
    </row>
    <row r="56" spans="1:49" ht="20.100000000000001" customHeight="1">
      <c r="A56" s="88" t="s">
        <v>154</v>
      </c>
      <c r="B56" s="90">
        <v>282.36</v>
      </c>
      <c r="C56" s="61">
        <v>165.91</v>
      </c>
      <c r="D56" s="61">
        <v>255.03</v>
      </c>
      <c r="E56" s="61">
        <v>169.82</v>
      </c>
      <c r="F56" s="61">
        <v>159.77000000000001</v>
      </c>
      <c r="G56" s="61">
        <v>159.29000000000002</v>
      </c>
      <c r="H56" s="61">
        <v>128.21</v>
      </c>
      <c r="I56" s="61">
        <v>114.97</v>
      </c>
      <c r="J56" s="61">
        <v>176.61999999999998</v>
      </c>
      <c r="K56" s="61">
        <v>95.47</v>
      </c>
      <c r="L56" s="82">
        <v>120.28</v>
      </c>
      <c r="M56" s="42">
        <f t="shared" si="31"/>
        <v>0.25987221116581127</v>
      </c>
      <c r="O56" s="361">
        <f t="shared" si="21"/>
        <v>3.2018440880187352E-3</v>
      </c>
      <c r="P56" s="362">
        <f t="shared" si="22"/>
        <v>6.1242866084624276E-3</v>
      </c>
      <c r="Q56" s="362">
        <f t="shared" si="23"/>
        <v>2.1992278860345229E-3</v>
      </c>
      <c r="R56" s="363">
        <f t="shared" si="24"/>
        <v>3.6372004442779254E-3</v>
      </c>
      <c r="T56" s="97">
        <v>130.821</v>
      </c>
      <c r="U56" s="61">
        <v>45.453000000000003</v>
      </c>
      <c r="V56" s="61">
        <v>65.201000000000008</v>
      </c>
      <c r="W56" s="61">
        <v>51.696000000000005</v>
      </c>
      <c r="X56" s="61">
        <v>49.926000000000002</v>
      </c>
      <c r="Y56" s="61">
        <v>48.860999999999997</v>
      </c>
      <c r="Z56" s="61">
        <v>41.775000000000006</v>
      </c>
      <c r="AA56" s="61">
        <v>36.436</v>
      </c>
      <c r="AB56" s="61">
        <v>44.170999999999999</v>
      </c>
      <c r="AC56" s="61">
        <v>25.247</v>
      </c>
      <c r="AD56" s="82">
        <v>22.542999999999999</v>
      </c>
      <c r="AE56" s="42">
        <f t="shared" si="25"/>
        <v>-0.10710183388125324</v>
      </c>
      <c r="AG56" s="361">
        <f t="shared" si="26"/>
        <v>3.6281807145226021E-3</v>
      </c>
      <c r="AH56" s="362">
        <f t="shared" si="27"/>
        <v>1.1412308504401569E-2</v>
      </c>
      <c r="AI56" s="362">
        <f t="shared" si="28"/>
        <v>3.3177021427017979E-3</v>
      </c>
      <c r="AJ56" s="363">
        <f t="shared" si="29"/>
        <v>3.6219862906621894E-3</v>
      </c>
      <c r="AL56" s="102">
        <f t="shared" si="30"/>
        <v>4.6331279218019548</v>
      </c>
      <c r="AM56" s="74">
        <f t="shared" si="30"/>
        <v>2.7396178651075886</v>
      </c>
      <c r="AN56" s="74">
        <f t="shared" si="30"/>
        <v>2.5566011841744114</v>
      </c>
      <c r="AO56" s="74">
        <f t="shared" si="30"/>
        <v>3.0441644093746323</v>
      </c>
      <c r="AP56" s="74">
        <f t="shared" si="30"/>
        <v>3.1248669963071918</v>
      </c>
      <c r="AQ56" s="74">
        <f t="shared" si="30"/>
        <v>3.0674241948647119</v>
      </c>
      <c r="AR56" s="74">
        <f t="shared" si="30"/>
        <v>3.258326183605023</v>
      </c>
      <c r="AS56" s="74">
        <f t="shared" si="30"/>
        <v>3.1691745672784206</v>
      </c>
      <c r="AT56" s="74">
        <f t="shared" si="30"/>
        <v>2.5009058996716114</v>
      </c>
      <c r="AU56" s="74">
        <f t="shared" si="30"/>
        <v>2.6444956530847383</v>
      </c>
      <c r="AV56" s="103">
        <f t="shared" si="30"/>
        <v>1.874210176255404</v>
      </c>
      <c r="AW56" s="42">
        <f t="shared" si="32"/>
        <v>-0.29127878351050246</v>
      </c>
    </row>
    <row r="57" spans="1:49" ht="20.100000000000001" customHeight="1">
      <c r="A57" s="88" t="s">
        <v>158</v>
      </c>
      <c r="B57" s="90">
        <v>231.42</v>
      </c>
      <c r="C57" s="61">
        <v>2.08</v>
      </c>
      <c r="D57" s="61">
        <v>8.08</v>
      </c>
      <c r="E57" s="61">
        <v>23.26</v>
      </c>
      <c r="F57" s="61">
        <v>27.8</v>
      </c>
      <c r="G57" s="61">
        <v>162.79</v>
      </c>
      <c r="H57" s="61">
        <v>255.34</v>
      </c>
      <c r="I57" s="61">
        <v>76.010000000000005</v>
      </c>
      <c r="J57" s="61">
        <v>69.600000000000009</v>
      </c>
      <c r="K57" s="61">
        <v>121.76</v>
      </c>
      <c r="L57" s="82">
        <v>33.47</v>
      </c>
      <c r="M57" s="42">
        <f t="shared" si="31"/>
        <v>-0.72511498028909327</v>
      </c>
      <c r="O57" s="361">
        <f t="shared" si="21"/>
        <v>2.6242058324454443E-3</v>
      </c>
      <c r="P57" s="362">
        <f t="shared" si="22"/>
        <v>6.2588525142293827E-3</v>
      </c>
      <c r="Q57" s="362">
        <f t="shared" si="23"/>
        <v>2.8048390845664974E-3</v>
      </c>
      <c r="R57" s="363">
        <f t="shared" si="24"/>
        <v>1.012114224060377E-3</v>
      </c>
      <c r="T57" s="97">
        <v>91.09</v>
      </c>
      <c r="U57" s="61">
        <v>0.50700000000000001</v>
      </c>
      <c r="V57" s="61">
        <v>1.1259999999999999</v>
      </c>
      <c r="W57" s="61">
        <v>4.0979999999999999</v>
      </c>
      <c r="X57" s="61">
        <v>5.1539999999999999</v>
      </c>
      <c r="Y57" s="61">
        <v>22.330000000000002</v>
      </c>
      <c r="Z57" s="61">
        <v>41.470999999999997</v>
      </c>
      <c r="AA57" s="61">
        <v>10.548999999999999</v>
      </c>
      <c r="AB57" s="61">
        <v>14.016</v>
      </c>
      <c r="AC57" s="61">
        <v>18.737000000000002</v>
      </c>
      <c r="AD57" s="82">
        <v>9.6349999999999998</v>
      </c>
      <c r="AE57" s="42">
        <f t="shared" si="25"/>
        <v>-0.48577680525164119</v>
      </c>
      <c r="AG57" s="361">
        <f t="shared" si="26"/>
        <v>2.5262838633389427E-3</v>
      </c>
      <c r="AH57" s="362">
        <f t="shared" si="27"/>
        <v>5.2155471419595804E-3</v>
      </c>
      <c r="AI57" s="362">
        <f t="shared" si="28"/>
        <v>2.462224622640456E-3</v>
      </c>
      <c r="AJ57" s="363">
        <f t="shared" si="29"/>
        <v>1.5480565102484229E-3</v>
      </c>
      <c r="AL57" s="102">
        <f t="shared" si="30"/>
        <v>3.9361334370408785</v>
      </c>
      <c r="AM57" s="74">
        <f t="shared" si="30"/>
        <v>2.4375</v>
      </c>
      <c r="AN57" s="74">
        <f t="shared" si="30"/>
        <v>1.3935643564356435</v>
      </c>
      <c r="AO57" s="74">
        <f t="shared" si="30"/>
        <v>1.7618228718830609</v>
      </c>
      <c r="AP57" s="74">
        <f t="shared" si="30"/>
        <v>1.853956834532374</v>
      </c>
      <c r="AQ57" s="74">
        <f t="shared" si="30"/>
        <v>1.3717058787394802</v>
      </c>
      <c r="AR57" s="74">
        <f t="shared" si="30"/>
        <v>1.6241481945641103</v>
      </c>
      <c r="AS57" s="74">
        <f t="shared" si="30"/>
        <v>1.3878437047756873</v>
      </c>
      <c r="AT57" s="74">
        <f t="shared" si="30"/>
        <v>2.0137931034482754</v>
      </c>
      <c r="AU57" s="74">
        <f t="shared" si="30"/>
        <v>1.53884691195795</v>
      </c>
      <c r="AV57" s="103">
        <f t="shared" si="30"/>
        <v>2.8786973409023004</v>
      </c>
      <c r="AW57" s="42">
        <f t="shared" si="32"/>
        <v>0.87068467859456755</v>
      </c>
    </row>
    <row r="58" spans="1:49" ht="20.100000000000001" customHeight="1">
      <c r="A58" s="88" t="s">
        <v>157</v>
      </c>
      <c r="B58" s="90">
        <v>333.2</v>
      </c>
      <c r="C58" s="61">
        <v>57.71</v>
      </c>
      <c r="D58" s="61">
        <v>6.18</v>
      </c>
      <c r="E58" s="61">
        <v>33.01</v>
      </c>
      <c r="F58" s="61">
        <v>8.6999999999999993</v>
      </c>
      <c r="G58" s="61">
        <v>12.06</v>
      </c>
      <c r="H58" s="61">
        <v>16.560000000000002</v>
      </c>
      <c r="I58" s="61">
        <v>25.47</v>
      </c>
      <c r="J58" s="61">
        <v>30.12</v>
      </c>
      <c r="K58" s="61">
        <v>30.17</v>
      </c>
      <c r="L58" s="82">
        <v>20.48</v>
      </c>
      <c r="M58" s="42">
        <f t="shared" si="31"/>
        <v>-0.32117998011269477</v>
      </c>
      <c r="O58" s="361">
        <f t="shared" si="21"/>
        <v>3.7783483854931382E-3</v>
      </c>
      <c r="P58" s="362">
        <f t="shared" si="22"/>
        <v>4.6367566387128426E-4</v>
      </c>
      <c r="Q58" s="362">
        <f t="shared" si="23"/>
        <v>6.9499010497183985E-4</v>
      </c>
      <c r="R58" s="363">
        <f t="shared" si="24"/>
        <v>6.193038335451605E-4</v>
      </c>
      <c r="T58" s="97">
        <v>186.755</v>
      </c>
      <c r="U58" s="61">
        <v>12.585000000000001</v>
      </c>
      <c r="V58" s="61">
        <v>3.0289999999999999</v>
      </c>
      <c r="W58" s="61">
        <v>8.8960000000000008</v>
      </c>
      <c r="X58" s="61">
        <v>4.4779999999999998</v>
      </c>
      <c r="Y58" s="61">
        <v>3.3740000000000001</v>
      </c>
      <c r="Z58" s="61">
        <v>7.4359999999999991</v>
      </c>
      <c r="AA58" s="61">
        <v>7.3260000000000005</v>
      </c>
      <c r="AB58" s="61">
        <v>8.2070000000000007</v>
      </c>
      <c r="AC58" s="61">
        <v>11.585999999999999</v>
      </c>
      <c r="AD58" s="82">
        <v>8.8360000000000003</v>
      </c>
      <c r="AE58" s="42">
        <f t="shared" si="25"/>
        <v>-0.23735542896599332</v>
      </c>
      <c r="AG58" s="361">
        <f t="shared" si="26"/>
        <v>5.1794504654502603E-3</v>
      </c>
      <c r="AH58" s="362">
        <f t="shared" si="27"/>
        <v>7.8805445844028763E-4</v>
      </c>
      <c r="AI58" s="362">
        <f t="shared" si="28"/>
        <v>1.5225134481460382E-3</v>
      </c>
      <c r="AJ58" s="363">
        <f t="shared" si="29"/>
        <v>1.4196810923253829E-3</v>
      </c>
      <c r="AL58" s="102">
        <f t="shared" si="30"/>
        <v>5.6048919567827129</v>
      </c>
      <c r="AM58" s="74">
        <f t="shared" si="30"/>
        <v>2.1807312424189917</v>
      </c>
      <c r="AN58" s="74">
        <f t="shared" si="30"/>
        <v>4.9012944983818771</v>
      </c>
      <c r="AO58" s="74">
        <f t="shared" si="30"/>
        <v>2.694940926991821</v>
      </c>
      <c r="AP58" s="74">
        <f t="shared" si="30"/>
        <v>5.1471264367816092</v>
      </c>
      <c r="AQ58" s="74">
        <f t="shared" si="30"/>
        <v>2.7976782752902158</v>
      </c>
      <c r="AR58" s="74">
        <f t="shared" si="30"/>
        <v>4.4903381642512059</v>
      </c>
      <c r="AS58" s="74">
        <f t="shared" si="30"/>
        <v>2.8763250883392226</v>
      </c>
      <c r="AT58" s="74">
        <f t="shared" si="30"/>
        <v>2.7247675962815405</v>
      </c>
      <c r="AU58" s="74">
        <f t="shared" si="30"/>
        <v>3.8402386476632411</v>
      </c>
      <c r="AV58" s="103">
        <f t="shared" si="30"/>
        <v>4.314453125</v>
      </c>
      <c r="AW58" s="42">
        <f t="shared" si="32"/>
        <v>0.12348567910624908</v>
      </c>
    </row>
    <row r="59" spans="1:49" ht="20.100000000000001" customHeight="1">
      <c r="A59" s="88" t="s">
        <v>165</v>
      </c>
      <c r="B59" s="90">
        <v>3.79</v>
      </c>
      <c r="C59" s="61"/>
      <c r="D59" s="61">
        <v>3.87</v>
      </c>
      <c r="E59" s="61">
        <v>6.44</v>
      </c>
      <c r="F59" s="61">
        <v>5.03</v>
      </c>
      <c r="G59" s="61">
        <v>2.12</v>
      </c>
      <c r="H59" s="61">
        <v>1.44</v>
      </c>
      <c r="I59" s="61">
        <v>6.57</v>
      </c>
      <c r="J59" s="61">
        <v>4.32</v>
      </c>
      <c r="K59" s="61">
        <v>33.479999999999997</v>
      </c>
      <c r="L59" s="82">
        <v>26.43</v>
      </c>
      <c r="M59" s="42">
        <f t="shared" si="31"/>
        <v>-0.21057347670250889</v>
      </c>
      <c r="O59" s="361">
        <f t="shared" si="21"/>
        <v>4.2977011947836118E-5</v>
      </c>
      <c r="P59" s="362">
        <f t="shared" si="22"/>
        <v>8.1508491493127914E-5</v>
      </c>
      <c r="Q59" s="362">
        <f t="shared" si="23"/>
        <v>7.7123860505327131E-4</v>
      </c>
      <c r="R59" s="363">
        <f t="shared" si="24"/>
        <v>7.992285312792281E-4</v>
      </c>
      <c r="T59" s="97">
        <v>0.3</v>
      </c>
      <c r="U59" s="61"/>
      <c r="V59" s="61">
        <v>0.56799999999999995</v>
      </c>
      <c r="W59" s="61">
        <v>1.0289999999999999</v>
      </c>
      <c r="X59" s="61">
        <v>0.76300000000000001</v>
      </c>
      <c r="Y59" s="61">
        <v>0.46100000000000002</v>
      </c>
      <c r="Z59" s="61">
        <v>0.20899999999999999</v>
      </c>
      <c r="AA59" s="61">
        <v>1.143</v>
      </c>
      <c r="AB59" s="61">
        <v>0.72199999999999998</v>
      </c>
      <c r="AC59" s="61">
        <v>8.2680000000000007</v>
      </c>
      <c r="AD59" s="82">
        <v>6.7569999999999997</v>
      </c>
      <c r="AE59" s="42">
        <f t="shared" si="25"/>
        <v>-0.1827527818093857</v>
      </c>
      <c r="AG59" s="361">
        <f t="shared" si="26"/>
        <v>8.3201795916311646E-6</v>
      </c>
      <c r="AH59" s="362">
        <f t="shared" si="27"/>
        <v>1.0767430508031198E-4</v>
      </c>
      <c r="AI59" s="362">
        <f t="shared" si="28"/>
        <v>1.0864958734050963E-3</v>
      </c>
      <c r="AJ59" s="363">
        <f t="shared" si="29"/>
        <v>1.0856479335494128E-3</v>
      </c>
      <c r="AL59" s="102">
        <f t="shared" si="30"/>
        <v>0.79155672823218992</v>
      </c>
      <c r="AM59" s="74"/>
      <c r="AN59" s="74">
        <f t="shared" si="30"/>
        <v>1.4677002583979326</v>
      </c>
      <c r="AO59" s="74">
        <f t="shared" si="30"/>
        <v>1.5978260869565215</v>
      </c>
      <c r="AP59" s="74">
        <f t="shared" si="30"/>
        <v>1.5168986083499005</v>
      </c>
      <c r="AQ59" s="74">
        <f t="shared" si="30"/>
        <v>2.1745283018867925</v>
      </c>
      <c r="AR59" s="74">
        <f t="shared" si="30"/>
        <v>1.4513888888888891</v>
      </c>
      <c r="AS59" s="74">
        <f t="shared" si="30"/>
        <v>1.7397260273972603</v>
      </c>
      <c r="AT59" s="74">
        <f t="shared" si="30"/>
        <v>1.6712962962962961</v>
      </c>
      <c r="AU59" s="74">
        <f t="shared" si="30"/>
        <v>2.4695340501792118</v>
      </c>
      <c r="AV59" s="103">
        <f t="shared" si="30"/>
        <v>2.5565645100264849</v>
      </c>
      <c r="AW59" s="42">
        <f t="shared" si="32"/>
        <v>3.5241652100710001E-2</v>
      </c>
    </row>
    <row r="60" spans="1:49" ht="20.100000000000001" customHeight="1">
      <c r="A60" s="88" t="s">
        <v>180</v>
      </c>
      <c r="B60" s="90"/>
      <c r="C60" s="61">
        <v>23.93</v>
      </c>
      <c r="D60" s="61">
        <v>13.18</v>
      </c>
      <c r="E60" s="61">
        <v>18.23</v>
      </c>
      <c r="F60" s="61">
        <v>12.15</v>
      </c>
      <c r="G60" s="61">
        <v>26.39</v>
      </c>
      <c r="H60" s="61">
        <v>9.49</v>
      </c>
      <c r="I60" s="61">
        <v>7.96</v>
      </c>
      <c r="J60" s="61">
        <v>16.919999999999998</v>
      </c>
      <c r="K60" s="61">
        <v>6.88</v>
      </c>
      <c r="L60" s="82">
        <v>25.01</v>
      </c>
      <c r="M60" s="42">
        <f t="shared" si="31"/>
        <v>2.6351744186046515</v>
      </c>
      <c r="O60" s="361">
        <f t="shared" si="21"/>
        <v>0</v>
      </c>
      <c r="P60" s="362">
        <f t="shared" si="22"/>
        <v>1.0146269294828516E-3</v>
      </c>
      <c r="Q60" s="362">
        <f t="shared" si="23"/>
        <v>1.5848630832635924E-4</v>
      </c>
      <c r="R60" s="363">
        <f t="shared" si="24"/>
        <v>7.5628851938303054E-4</v>
      </c>
      <c r="T60" s="97"/>
      <c r="U60" s="61">
        <v>4.7270000000000003</v>
      </c>
      <c r="V60" s="61">
        <v>2.5939999999999999</v>
      </c>
      <c r="W60" s="61">
        <v>2.9889999999999999</v>
      </c>
      <c r="X60" s="61">
        <v>2.1029999999999998</v>
      </c>
      <c r="Y60" s="61">
        <v>4.5650000000000004</v>
      </c>
      <c r="Z60" s="61">
        <v>2.4430000000000001</v>
      </c>
      <c r="AA60" s="61">
        <v>1.536</v>
      </c>
      <c r="AB60" s="61">
        <v>6.4930000000000012</v>
      </c>
      <c r="AC60" s="61">
        <v>4.3090000000000002</v>
      </c>
      <c r="AD60" s="82">
        <v>4.3049999999999997</v>
      </c>
      <c r="AE60" s="42">
        <f t="shared" si="25"/>
        <v>-9.2828962636352919E-4</v>
      </c>
      <c r="AG60" s="361">
        <f t="shared" si="26"/>
        <v>0</v>
      </c>
      <c r="AH60" s="362">
        <f t="shared" si="27"/>
        <v>1.0662325437996187E-3</v>
      </c>
      <c r="AI60" s="362">
        <f t="shared" si="28"/>
        <v>5.6624464423107878E-4</v>
      </c>
      <c r="AJ60" s="363">
        <f t="shared" si="29"/>
        <v>6.9168482372801866E-4</v>
      </c>
      <c r="AL60" s="102"/>
      <c r="AM60" s="74">
        <f t="shared" si="30"/>
        <v>1.975344755536983</v>
      </c>
      <c r="AN60" s="74">
        <f t="shared" si="30"/>
        <v>1.9681335356600909</v>
      </c>
      <c r="AO60" s="74">
        <f t="shared" si="30"/>
        <v>1.6396050466264398</v>
      </c>
      <c r="AP60" s="74">
        <f t="shared" si="30"/>
        <v>1.7308641975308638</v>
      </c>
      <c r="AQ60" s="74">
        <f t="shared" si="30"/>
        <v>1.7298219022356953</v>
      </c>
      <c r="AR60" s="74">
        <f t="shared" si="30"/>
        <v>2.5742887249736564</v>
      </c>
      <c r="AS60" s="74">
        <f t="shared" si="30"/>
        <v>1.9296482412060301</v>
      </c>
      <c r="AT60" s="74">
        <f t="shared" si="30"/>
        <v>3.837470449172578</v>
      </c>
      <c r="AU60" s="74">
        <f t="shared" si="30"/>
        <v>6.2630813953488378</v>
      </c>
      <c r="AV60" s="103">
        <f t="shared" si="30"/>
        <v>1.7213114754098358</v>
      </c>
      <c r="AW60" s="42">
        <f t="shared" si="32"/>
        <v>-0.72516539914551703</v>
      </c>
    </row>
    <row r="61" spans="1:49" ht="20.100000000000001" customHeight="1">
      <c r="A61" s="88" t="s">
        <v>181</v>
      </c>
      <c r="B61" s="90"/>
      <c r="C61" s="61"/>
      <c r="D61" s="61"/>
      <c r="E61" s="61"/>
      <c r="F61" s="61"/>
      <c r="G61" s="61"/>
      <c r="H61" s="61"/>
      <c r="I61" s="61">
        <v>156.33000000000001</v>
      </c>
      <c r="J61" s="61">
        <v>1398.8700000000001</v>
      </c>
      <c r="K61" s="61">
        <v>389.98</v>
      </c>
      <c r="L61" s="82">
        <v>9.7200000000000006</v>
      </c>
      <c r="M61" s="42">
        <f t="shared" si="31"/>
        <v>-0.97507564490486687</v>
      </c>
      <c r="O61" s="361">
        <f t="shared" si="21"/>
        <v>0</v>
      </c>
      <c r="P61" s="362">
        <f t="shared" si="22"/>
        <v>0</v>
      </c>
      <c r="Q61" s="362">
        <f t="shared" si="23"/>
        <v>8.9835015292316252E-3</v>
      </c>
      <c r="R61" s="363">
        <f t="shared" si="24"/>
        <v>2.939274053739727E-4</v>
      </c>
      <c r="T61" s="97"/>
      <c r="U61" s="61"/>
      <c r="V61" s="61"/>
      <c r="W61" s="61"/>
      <c r="X61" s="61"/>
      <c r="Y61" s="61"/>
      <c r="Z61" s="61"/>
      <c r="AA61" s="61">
        <v>20.856999999999999</v>
      </c>
      <c r="AB61" s="61">
        <v>204.72300000000001</v>
      </c>
      <c r="AC61" s="61">
        <v>59.614999999999995</v>
      </c>
      <c r="AD61" s="82">
        <v>2.5569999999999999</v>
      </c>
      <c r="AE61" s="42">
        <f t="shared" si="25"/>
        <v>-0.95710811037490562</v>
      </c>
      <c r="AG61" s="361">
        <f t="shared" si="26"/>
        <v>0</v>
      </c>
      <c r="AH61" s="362">
        <f t="shared" si="27"/>
        <v>0</v>
      </c>
      <c r="AI61" s="362">
        <f t="shared" si="28"/>
        <v>7.833992681790615E-3</v>
      </c>
      <c r="AJ61" s="363">
        <f t="shared" si="29"/>
        <v>4.1083347137573607E-4</v>
      </c>
      <c r="AL61" s="102"/>
      <c r="AM61" s="74"/>
      <c r="AN61" s="74"/>
      <c r="AO61" s="74"/>
      <c r="AP61" s="74"/>
      <c r="AQ61" s="74"/>
      <c r="AR61" s="74"/>
      <c r="AS61" s="74">
        <f t="shared" si="30"/>
        <v>1.3341649075673254</v>
      </c>
      <c r="AT61" s="74">
        <f t="shared" si="30"/>
        <v>1.463488387055266</v>
      </c>
      <c r="AU61" s="74">
        <f t="shared" si="30"/>
        <v>1.5286681368275292</v>
      </c>
      <c r="AV61" s="103">
        <f t="shared" si="30"/>
        <v>2.6306584362139915</v>
      </c>
      <c r="AW61" s="42">
        <f t="shared" si="32"/>
        <v>0.72088262510229417</v>
      </c>
    </row>
    <row r="62" spans="1:49" ht="20.100000000000001" customHeight="1">
      <c r="A62" s="88" t="s">
        <v>182</v>
      </c>
      <c r="B62" s="90">
        <v>0.04</v>
      </c>
      <c r="C62" s="61"/>
      <c r="D62" s="61"/>
      <c r="E62" s="61">
        <v>0.27</v>
      </c>
      <c r="F62" s="61">
        <v>0.26</v>
      </c>
      <c r="G62" s="61">
        <v>0.19</v>
      </c>
      <c r="H62" s="61">
        <v>0.27</v>
      </c>
      <c r="I62" s="61">
        <v>0.48</v>
      </c>
      <c r="J62" s="61">
        <v>0.86</v>
      </c>
      <c r="K62" s="61">
        <v>9.44</v>
      </c>
      <c r="L62" s="82">
        <v>2.54</v>
      </c>
      <c r="M62" s="42">
        <f t="shared" si="31"/>
        <v>-0.73093220338983045</v>
      </c>
      <c r="O62" s="361">
        <f t="shared" si="21"/>
        <v>4.535832395549986E-7</v>
      </c>
      <c r="P62" s="362">
        <f t="shared" si="22"/>
        <v>7.3050063130633503E-6</v>
      </c>
      <c r="Q62" s="362">
        <f t="shared" si="23"/>
        <v>2.1745795793616732E-4</v>
      </c>
      <c r="R62" s="363">
        <f t="shared" si="24"/>
        <v>7.6808190293198625E-5</v>
      </c>
      <c r="T62" s="97">
        <v>0.115</v>
      </c>
      <c r="U62" s="61"/>
      <c r="V62" s="61"/>
      <c r="W62" s="61">
        <v>7.1999999999999995E-2</v>
      </c>
      <c r="X62" s="61">
        <v>0.104</v>
      </c>
      <c r="Y62" s="61">
        <v>7.0000000000000007E-2</v>
      </c>
      <c r="Z62" s="61">
        <v>0.111</v>
      </c>
      <c r="AA62" s="61">
        <v>0.13900000000000001</v>
      </c>
      <c r="AB62" s="61">
        <v>0.313</v>
      </c>
      <c r="AC62" s="61">
        <v>3.2309999999999999</v>
      </c>
      <c r="AD62" s="82">
        <v>1.837</v>
      </c>
      <c r="AE62" s="42">
        <f t="shared" si="25"/>
        <v>-0.43144537294955121</v>
      </c>
      <c r="AG62" s="361">
        <f t="shared" si="26"/>
        <v>3.1894021767919468E-6</v>
      </c>
      <c r="AH62" s="362">
        <f t="shared" si="27"/>
        <v>1.6349677561001817E-5</v>
      </c>
      <c r="AI62" s="362">
        <f t="shared" si="28"/>
        <v>4.2458492585532967E-4</v>
      </c>
      <c r="AJ62" s="363">
        <f t="shared" si="29"/>
        <v>2.9515099214596292E-4</v>
      </c>
      <c r="AL62" s="102">
        <f t="shared" si="30"/>
        <v>28.75</v>
      </c>
      <c r="AM62" s="74"/>
      <c r="AN62" s="74"/>
      <c r="AO62" s="74">
        <f t="shared" ref="AN62:AV65" si="33">(W62/E62)*10</f>
        <v>2.6666666666666661</v>
      </c>
      <c r="AP62" s="74">
        <f t="shared" si="33"/>
        <v>3.9999999999999996</v>
      </c>
      <c r="AQ62" s="74">
        <f t="shared" si="33"/>
        <v>3.6842105263157898</v>
      </c>
      <c r="AR62" s="74">
        <f t="shared" si="33"/>
        <v>4.1111111111111107</v>
      </c>
      <c r="AS62" s="74">
        <f t="shared" si="33"/>
        <v>2.8958333333333335</v>
      </c>
      <c r="AT62" s="74">
        <f t="shared" si="33"/>
        <v>3.63953488372093</v>
      </c>
      <c r="AU62" s="74">
        <f t="shared" si="33"/>
        <v>3.4226694915254234</v>
      </c>
      <c r="AV62" s="103">
        <f t="shared" si="33"/>
        <v>7.2322834645669287</v>
      </c>
      <c r="AW62" s="42">
        <f t="shared" si="32"/>
        <v>1.1130534170693844</v>
      </c>
    </row>
    <row r="63" spans="1:49" ht="20.100000000000001" customHeight="1">
      <c r="A63" s="88" t="s">
        <v>163</v>
      </c>
      <c r="B63" s="90">
        <v>0.45</v>
      </c>
      <c r="C63" s="61"/>
      <c r="D63" s="61">
        <v>0.22</v>
      </c>
      <c r="E63" s="61">
        <v>4.46</v>
      </c>
      <c r="F63" s="61">
        <v>5.24</v>
      </c>
      <c r="G63" s="61">
        <v>7.6199999999999992</v>
      </c>
      <c r="H63" s="61">
        <v>7.2</v>
      </c>
      <c r="I63" s="61">
        <v>6.98</v>
      </c>
      <c r="J63" s="61">
        <v>3.11</v>
      </c>
      <c r="K63" s="61">
        <v>11.350000000000001</v>
      </c>
      <c r="L63" s="82">
        <v>6.22</v>
      </c>
      <c r="M63" s="42">
        <f t="shared" si="31"/>
        <v>-0.45198237885462567</v>
      </c>
      <c r="O63" s="361">
        <f t="shared" si="21"/>
        <v>5.1028114449937341E-6</v>
      </c>
      <c r="P63" s="362">
        <f t="shared" si="22"/>
        <v>2.9296920055548804E-4</v>
      </c>
      <c r="Q63" s="362">
        <f t="shared" si="23"/>
        <v>2.6145633713723509E-4</v>
      </c>
      <c r="R63" s="363">
        <f t="shared" si="24"/>
        <v>1.8808934788334464E-4</v>
      </c>
      <c r="T63" s="97">
        <v>0.43</v>
      </c>
      <c r="U63" s="61"/>
      <c r="V63" s="61">
        <v>5.7000000000000002E-2</v>
      </c>
      <c r="W63" s="61">
        <v>3.1590000000000003</v>
      </c>
      <c r="X63" s="61">
        <v>3.37</v>
      </c>
      <c r="Y63" s="61">
        <v>3.6680000000000001</v>
      </c>
      <c r="Z63" s="61">
        <v>3.4809999999999999</v>
      </c>
      <c r="AA63" s="61">
        <v>2.6929999999999996</v>
      </c>
      <c r="AB63" s="61">
        <v>0.68500000000000005</v>
      </c>
      <c r="AC63" s="61">
        <v>3.2759999999999998</v>
      </c>
      <c r="AD63" s="82">
        <v>1.1079999999999999</v>
      </c>
      <c r="AE63" s="42">
        <f t="shared" si="25"/>
        <v>-0.66178266178266187</v>
      </c>
      <c r="AG63" s="361">
        <f t="shared" si="26"/>
        <v>1.1925590748004669E-5</v>
      </c>
      <c r="AH63" s="362">
        <f t="shared" si="27"/>
        <v>8.5672310419649528E-4</v>
      </c>
      <c r="AI63" s="362">
        <f t="shared" si="28"/>
        <v>4.3049836493409469E-4</v>
      </c>
      <c r="AJ63" s="363">
        <f t="shared" si="29"/>
        <v>1.7802248192581757E-4</v>
      </c>
      <c r="AL63" s="102">
        <f t="shared" ref="AL63:AM65" si="34">(T63/B63)*10</f>
        <v>9.5555555555555554</v>
      </c>
      <c r="AM63" s="74"/>
      <c r="AN63" s="74">
        <f t="shared" si="33"/>
        <v>2.5909090909090908</v>
      </c>
      <c r="AO63" s="74">
        <f t="shared" si="33"/>
        <v>7.0829596412556057</v>
      </c>
      <c r="AP63" s="74">
        <f t="shared" si="33"/>
        <v>6.4312977099236646</v>
      </c>
      <c r="AQ63" s="74">
        <f t="shared" si="33"/>
        <v>4.8136482939632552</v>
      </c>
      <c r="AR63" s="74">
        <f t="shared" si="33"/>
        <v>4.8347222222222221</v>
      </c>
      <c r="AS63" s="74">
        <f t="shared" si="33"/>
        <v>3.8581661891117469</v>
      </c>
      <c r="AT63" s="74">
        <f t="shared" si="33"/>
        <v>2.202572347266881</v>
      </c>
      <c r="AU63" s="74">
        <f t="shared" si="33"/>
        <v>2.8863436123348012</v>
      </c>
      <c r="AV63" s="103">
        <f t="shared" si="33"/>
        <v>1.7813504823151125</v>
      </c>
      <c r="AW63" s="42">
        <f t="shared" si="32"/>
        <v>-0.38283492142013031</v>
      </c>
    </row>
    <row r="64" spans="1:49" ht="20.100000000000001" customHeight="1" thickBot="1">
      <c r="A64" s="47" t="s">
        <v>33</v>
      </c>
      <c r="B64" s="91">
        <f t="shared" ref="B64:L64" si="35">B65-SUM(B39:B63)</f>
        <v>35196.410000000003</v>
      </c>
      <c r="C64" s="92">
        <f t="shared" si="35"/>
        <v>873.77000000000407</v>
      </c>
      <c r="D64" s="92">
        <f t="shared" si="35"/>
        <v>1938.3000000000138</v>
      </c>
      <c r="E64" s="92">
        <f t="shared" si="35"/>
        <v>2382.3500000000095</v>
      </c>
      <c r="F64" s="92">
        <f t="shared" si="35"/>
        <v>3371.7499999999964</v>
      </c>
      <c r="G64" s="92">
        <f t="shared" si="35"/>
        <v>2755.2299999999996</v>
      </c>
      <c r="H64" s="92">
        <f t="shared" si="35"/>
        <v>2789.1100000000006</v>
      </c>
      <c r="I64" s="92">
        <f t="shared" si="35"/>
        <v>3619.4999999999964</v>
      </c>
      <c r="J64" s="92">
        <f t="shared" si="35"/>
        <v>5464.6399999999921</v>
      </c>
      <c r="K64" s="92">
        <f t="shared" si="35"/>
        <v>3779.6299999999974</v>
      </c>
      <c r="L64" s="93">
        <f t="shared" si="35"/>
        <v>0</v>
      </c>
      <c r="M64" s="42">
        <f t="shared" si="31"/>
        <v>-1</v>
      </c>
      <c r="O64" s="361">
        <f t="shared" si="21"/>
        <v>0.39911254171264876</v>
      </c>
      <c r="P64" s="370">
        <f t="shared" si="22"/>
        <v>0.10593143444179753</v>
      </c>
      <c r="Q64" s="370">
        <f t="shared" si="23"/>
        <v>8.706680313074952E-2</v>
      </c>
      <c r="R64" s="363">
        <f t="shared" si="24"/>
        <v>0</v>
      </c>
      <c r="T64" s="98">
        <f t="shared" ref="T64:AD64" si="36">T65-SUM(T39:T63)</f>
        <v>16948.296999999995</v>
      </c>
      <c r="U64" s="92">
        <f t="shared" si="36"/>
        <v>142.49499999999989</v>
      </c>
      <c r="V64" s="92">
        <f t="shared" si="36"/>
        <v>321.07999999999902</v>
      </c>
      <c r="W64" s="92">
        <f t="shared" si="36"/>
        <v>382.45299999999952</v>
      </c>
      <c r="X64" s="92">
        <f t="shared" si="36"/>
        <v>632.221</v>
      </c>
      <c r="Y64" s="92">
        <f t="shared" si="36"/>
        <v>479.27799999999888</v>
      </c>
      <c r="Z64" s="92">
        <f t="shared" si="36"/>
        <v>498.76200000000017</v>
      </c>
      <c r="AA64" s="92">
        <f t="shared" si="36"/>
        <v>702.86299999999937</v>
      </c>
      <c r="AB64" s="92">
        <f t="shared" si="36"/>
        <v>1106.3150000000005</v>
      </c>
      <c r="AC64" s="92">
        <f t="shared" si="36"/>
        <v>871.97400000000016</v>
      </c>
      <c r="AD64" s="93">
        <f t="shared" si="36"/>
        <v>0</v>
      </c>
      <c r="AE64" s="42">
        <f t="shared" si="25"/>
        <v>-1</v>
      </c>
      <c r="AG64" s="361">
        <f t="shared" si="26"/>
        <v>0.47004291604101217</v>
      </c>
      <c r="AH64" s="370">
        <f t="shared" si="27"/>
        <v>0.11194343945831157</v>
      </c>
      <c r="AI64" s="370">
        <f t="shared" si="28"/>
        <v>0.1145858917170459</v>
      </c>
      <c r="AJ64" s="363">
        <f t="shared" si="29"/>
        <v>0</v>
      </c>
      <c r="AL64" s="104">
        <f t="shared" si="34"/>
        <v>4.8153482130705925</v>
      </c>
      <c r="AM64" s="76">
        <f t="shared" si="34"/>
        <v>1.6308067340375527</v>
      </c>
      <c r="AN64" s="76">
        <f t="shared" si="33"/>
        <v>1.6565031212918369</v>
      </c>
      <c r="AO64" s="76">
        <f t="shared" si="33"/>
        <v>1.6053602535311686</v>
      </c>
      <c r="AP64" s="76">
        <f t="shared" si="33"/>
        <v>1.8750530140134967</v>
      </c>
      <c r="AQ64" s="76">
        <f t="shared" si="33"/>
        <v>1.73952083855068</v>
      </c>
      <c r="AR64" s="76">
        <f t="shared" si="33"/>
        <v>1.7882478640139687</v>
      </c>
      <c r="AS64" s="76">
        <f t="shared" si="33"/>
        <v>1.9418787125293551</v>
      </c>
      <c r="AT64" s="76">
        <f t="shared" si="33"/>
        <v>2.0244974966329017</v>
      </c>
      <c r="AU64" s="76">
        <f t="shared" si="33"/>
        <v>2.3070353447295124</v>
      </c>
      <c r="AV64" s="105"/>
      <c r="AW64" s="42">
        <f t="shared" si="32"/>
        <v>-1</v>
      </c>
    </row>
    <row r="65" spans="1:49" s="6" customFormat="1" ht="26.25" customHeight="1" thickBot="1">
      <c r="A65" s="56" t="s">
        <v>34</v>
      </c>
      <c r="B65" s="84">
        <v>88186.68</v>
      </c>
      <c r="C65" s="69">
        <v>14676.6</v>
      </c>
      <c r="D65" s="69">
        <v>19602.440000000006</v>
      </c>
      <c r="E65" s="69">
        <v>20892.749999999993</v>
      </c>
      <c r="F65" s="69">
        <v>24873.670000000002</v>
      </c>
      <c r="G65" s="69">
        <v>26009.56</v>
      </c>
      <c r="H65" s="69">
        <v>23296.13</v>
      </c>
      <c r="I65" s="69">
        <v>27366.929999999997</v>
      </c>
      <c r="J65" s="69">
        <v>45376.729999999996</v>
      </c>
      <c r="K65" s="69">
        <v>43410.69</v>
      </c>
      <c r="L65" s="108">
        <v>33069.390000000007</v>
      </c>
      <c r="M65" s="158">
        <f t="shared" si="31"/>
        <v>-0.23822012504293286</v>
      </c>
      <c r="N65"/>
      <c r="O65" s="355">
        <f>SUM(O39:O64)</f>
        <v>1</v>
      </c>
      <c r="P65" s="359">
        <f>SUM(P39:P64)</f>
        <v>0.99999999999999967</v>
      </c>
      <c r="Q65" s="359">
        <f>SUM(Q39:Q64)</f>
        <v>1</v>
      </c>
      <c r="R65" s="356">
        <f>SUM(R39:R64)</f>
        <v>0.99999999999999978</v>
      </c>
      <c r="T65" s="99">
        <v>36056.913999999997</v>
      </c>
      <c r="U65" s="95">
        <v>2599.5969999999998</v>
      </c>
      <c r="V65" s="95">
        <v>3383.5769999999984</v>
      </c>
      <c r="W65" s="95">
        <v>3603.4470000000006</v>
      </c>
      <c r="X65" s="95">
        <v>4352.4629999999997</v>
      </c>
      <c r="Y65" s="95">
        <v>4281.4299999999994</v>
      </c>
      <c r="Z65" s="95">
        <v>3995.9340000000002</v>
      </c>
      <c r="AA65" s="95">
        <v>4321.0330000000004</v>
      </c>
      <c r="AB65" s="95">
        <v>7464.9089999999997</v>
      </c>
      <c r="AC65" s="95">
        <v>7609.7849999999999</v>
      </c>
      <c r="AD65" s="96">
        <v>6223.9330000000018</v>
      </c>
      <c r="AE65" s="140">
        <f t="shared" si="25"/>
        <v>-0.18211447498188163</v>
      </c>
      <c r="AF65"/>
      <c r="AG65" s="355">
        <f>SUM(AG39:AG64)</f>
        <v>1</v>
      </c>
      <c r="AH65" s="359">
        <f>SUM(AH39:AH64)</f>
        <v>1.0000000000000002</v>
      </c>
      <c r="AI65" s="359">
        <f>SUM(AI39:AI64)</f>
        <v>1</v>
      </c>
      <c r="AJ65" s="356">
        <f>SUM(AJ39:AJ64)</f>
        <v>0.99999999999999956</v>
      </c>
      <c r="AL65" s="72">
        <f t="shared" si="34"/>
        <v>4.0887029651189959</v>
      </c>
      <c r="AM65" s="77">
        <f t="shared" si="34"/>
        <v>1.7712528787321313</v>
      </c>
      <c r="AN65" s="77">
        <f t="shared" si="33"/>
        <v>1.7260999140923259</v>
      </c>
      <c r="AO65" s="77">
        <f t="shared" si="33"/>
        <v>1.7247356140287908</v>
      </c>
      <c r="AP65" s="77">
        <f t="shared" si="33"/>
        <v>1.7498274279589621</v>
      </c>
      <c r="AQ65" s="77">
        <f t="shared" si="33"/>
        <v>1.6460985883652008</v>
      </c>
      <c r="AR65" s="77">
        <f t="shared" si="33"/>
        <v>1.715278031157965</v>
      </c>
      <c r="AS65" s="77">
        <f t="shared" si="33"/>
        <v>1.5789250018178878</v>
      </c>
      <c r="AT65" s="77">
        <f t="shared" si="33"/>
        <v>1.6450962861360878</v>
      </c>
      <c r="AU65" s="77">
        <f>(AC65/K65)*10</f>
        <v>1.7529749008827087</v>
      </c>
      <c r="AV65" s="87">
        <f t="shared" si="33"/>
        <v>1.8820827962051916</v>
      </c>
      <c r="AW65" s="86">
        <f t="shared" si="32"/>
        <v>7.3650738100968102E-2</v>
      </c>
    </row>
    <row r="67" spans="1:49" ht="15.75" thickBot="1"/>
    <row r="68" spans="1:49" ht="15" customHeight="1">
      <c r="A68" s="489" t="s">
        <v>31</v>
      </c>
      <c r="B68" s="505" t="s">
        <v>19</v>
      </c>
      <c r="C68" s="506"/>
      <c r="D68" s="506"/>
      <c r="E68" s="506"/>
      <c r="F68" s="506"/>
      <c r="G68" s="506"/>
      <c r="H68" s="506"/>
      <c r="I68" s="506"/>
      <c r="J68" s="506"/>
      <c r="K68" s="506"/>
      <c r="L68" s="507"/>
      <c r="M68" s="510" t="s">
        <v>121</v>
      </c>
      <c r="O68" s="480" t="s">
        <v>122</v>
      </c>
      <c r="P68" s="474"/>
      <c r="Q68" s="474"/>
      <c r="R68" s="519"/>
      <c r="T68" s="509" t="s">
        <v>35</v>
      </c>
      <c r="U68" s="506"/>
      <c r="V68" s="506"/>
      <c r="W68" s="506"/>
      <c r="X68" s="506"/>
      <c r="Y68" s="506"/>
      <c r="Z68" s="506"/>
      <c r="AA68" s="506"/>
      <c r="AB68" s="506"/>
      <c r="AC68" s="506"/>
      <c r="AD68" s="506"/>
      <c r="AE68" s="510" t="s">
        <v>121</v>
      </c>
      <c r="AG68" s="480" t="s">
        <v>122</v>
      </c>
      <c r="AH68" s="474"/>
      <c r="AI68" s="474"/>
      <c r="AJ68" s="519"/>
      <c r="AL68" s="509" t="s">
        <v>42</v>
      </c>
      <c r="AM68" s="506"/>
      <c r="AN68" s="506"/>
      <c r="AO68" s="506"/>
      <c r="AP68" s="506"/>
      <c r="AQ68" s="506"/>
      <c r="AR68" s="506"/>
      <c r="AS68" s="506"/>
      <c r="AT68" s="506"/>
      <c r="AU68" s="506"/>
      <c r="AV68" s="506"/>
      <c r="AW68" s="510" t="s">
        <v>121</v>
      </c>
    </row>
    <row r="69" spans="1:49" ht="15" customHeight="1" thickBot="1">
      <c r="A69" s="503"/>
      <c r="B69" s="501" t="s">
        <v>70</v>
      </c>
      <c r="C69" s="499"/>
      <c r="D69" s="499"/>
      <c r="E69" s="499"/>
      <c r="F69" s="499"/>
      <c r="G69" s="499"/>
      <c r="H69" s="499"/>
      <c r="I69" s="499"/>
      <c r="J69" s="499"/>
      <c r="K69" s="499"/>
      <c r="L69" s="500"/>
      <c r="M69" s="511"/>
      <c r="O69" s="520"/>
      <c r="P69" s="521"/>
      <c r="Q69" s="521"/>
      <c r="R69" s="522"/>
      <c r="T69" s="498" t="str">
        <f>B69</f>
        <v>jan-dez</v>
      </c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511"/>
      <c r="AG69" s="520"/>
      <c r="AH69" s="521"/>
      <c r="AI69" s="521"/>
      <c r="AJ69" s="522"/>
      <c r="AL69" s="498" t="str">
        <f>B69</f>
        <v>jan-dez</v>
      </c>
      <c r="AM69" s="499"/>
      <c r="AN69" s="499"/>
      <c r="AO69" s="499"/>
      <c r="AP69" s="499"/>
      <c r="AQ69" s="499"/>
      <c r="AR69" s="499"/>
      <c r="AS69" s="499"/>
      <c r="AT69" s="499"/>
      <c r="AU69" s="499"/>
      <c r="AV69" s="500"/>
      <c r="AW69" s="511"/>
    </row>
    <row r="70" spans="1:49" ht="24.75" customHeight="1" thickBot="1">
      <c r="A70" s="490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30">
        <v>2020</v>
      </c>
      <c r="M70" s="512"/>
      <c r="O70" s="298">
        <v>2010</v>
      </c>
      <c r="P70" s="360">
        <v>2015</v>
      </c>
      <c r="Q70" s="408">
        <v>2019</v>
      </c>
      <c r="R70" s="302">
        <v>2020</v>
      </c>
      <c r="T70" s="51">
        <v>2010</v>
      </c>
      <c r="U70" s="78">
        <v>2011</v>
      </c>
      <c r="V70" s="78">
        <v>2012</v>
      </c>
      <c r="W70" s="78">
        <v>2013</v>
      </c>
      <c r="X70" s="78">
        <v>2014</v>
      </c>
      <c r="Y70" s="78">
        <v>2015</v>
      </c>
      <c r="Z70" s="78">
        <v>2016</v>
      </c>
      <c r="AA70" s="78">
        <v>2017</v>
      </c>
      <c r="AB70" s="78">
        <v>2018</v>
      </c>
      <c r="AC70" s="78">
        <v>2019</v>
      </c>
      <c r="AD70" s="29">
        <v>2020</v>
      </c>
      <c r="AE70" s="512"/>
      <c r="AG70" s="298">
        <v>2010</v>
      </c>
      <c r="AH70" s="360">
        <v>2015</v>
      </c>
      <c r="AI70" s="408">
        <v>2019</v>
      </c>
      <c r="AJ70" s="302">
        <v>2020</v>
      </c>
      <c r="AL70" s="51">
        <v>2010</v>
      </c>
      <c r="AM70" s="70">
        <v>2011</v>
      </c>
      <c r="AN70" s="70">
        <v>2012</v>
      </c>
      <c r="AO70" s="70">
        <v>2013</v>
      </c>
      <c r="AP70" s="70">
        <v>2014</v>
      </c>
      <c r="AQ70" s="70">
        <v>2015</v>
      </c>
      <c r="AR70" s="70">
        <v>2016</v>
      </c>
      <c r="AS70" s="70">
        <v>2017</v>
      </c>
      <c r="AT70" s="70">
        <v>2018</v>
      </c>
      <c r="AU70" s="70">
        <v>2019</v>
      </c>
      <c r="AV70" s="29">
        <v>2020</v>
      </c>
      <c r="AW70" s="512"/>
    </row>
    <row r="71" spans="1:49" ht="20.100000000000001" customHeight="1">
      <c r="A71" s="88" t="s">
        <v>149</v>
      </c>
      <c r="B71" s="89"/>
      <c r="C71" s="60">
        <v>40.409999999999997</v>
      </c>
      <c r="D71" s="60">
        <v>54.5</v>
      </c>
      <c r="E71" s="60">
        <v>63.67</v>
      </c>
      <c r="F71" s="60">
        <v>248.57999999999998</v>
      </c>
      <c r="G71" s="60">
        <v>86.4</v>
      </c>
      <c r="H71" s="60">
        <v>1657.8</v>
      </c>
      <c r="I71" s="60">
        <v>3049.92</v>
      </c>
      <c r="J71" s="60">
        <v>3991.9700000000003</v>
      </c>
      <c r="K71" s="60">
        <v>3643.54</v>
      </c>
      <c r="L71" s="80">
        <v>8142.17</v>
      </c>
      <c r="M71" s="42">
        <f t="shared" ref="M71:M99" si="37">(L71-K71)/K71</f>
        <v>1.2346865960027886</v>
      </c>
      <c r="O71" s="361">
        <f>B71/$B$99</f>
        <v>0</v>
      </c>
      <c r="P71" s="362">
        <f>G71/$G$99</f>
        <v>2.4561140182707596E-3</v>
      </c>
      <c r="Q71" s="362">
        <f>K71/$K$99</f>
        <v>0.11745383133511965</v>
      </c>
      <c r="R71" s="363">
        <f>L71/$L$99</f>
        <v>0.19893546582227145</v>
      </c>
      <c r="T71" s="97"/>
      <c r="U71" s="60">
        <v>5.0119999999999996</v>
      </c>
      <c r="V71" s="60">
        <v>6.7119999999999997</v>
      </c>
      <c r="W71" s="60">
        <v>19.842000000000002</v>
      </c>
      <c r="X71" s="60">
        <v>43.010999999999996</v>
      </c>
      <c r="Y71" s="60">
        <v>6.1269999999999998</v>
      </c>
      <c r="Z71" s="60">
        <v>122.008</v>
      </c>
      <c r="AA71" s="60">
        <v>269.51400000000001</v>
      </c>
      <c r="AB71" s="60">
        <v>403.678</v>
      </c>
      <c r="AC71" s="60">
        <v>306.70400000000001</v>
      </c>
      <c r="AD71" s="38">
        <v>1502.674</v>
      </c>
      <c r="AE71" s="42">
        <f t="shared" ref="AE71:AE99" si="38">(AD71-AC71)/AC71</f>
        <v>3.899427461004747</v>
      </c>
      <c r="AG71" s="361">
        <f>T71/$T$99</f>
        <v>0</v>
      </c>
      <c r="AH71" s="362">
        <f>Y71/$Y$99</f>
        <v>1.7201290756559203E-3</v>
      </c>
      <c r="AI71" s="362">
        <f>AC71/$AC$99</f>
        <v>8.1196600429777763E-2</v>
      </c>
      <c r="AJ71" s="363">
        <f>AD71/$AD$99</f>
        <v>0.22168273784909881</v>
      </c>
      <c r="AL71" s="109" t="e">
        <f t="shared" ref="AL71:AV94" si="39">(T71/B71)*10</f>
        <v>#DIV/0!</v>
      </c>
      <c r="AM71" s="73">
        <f t="shared" si="39"/>
        <v>1.2402870576589953</v>
      </c>
      <c r="AN71" s="73">
        <f t="shared" si="39"/>
        <v>1.2315596330275229</v>
      </c>
      <c r="AO71" s="73">
        <f t="shared" si="39"/>
        <v>3.1163813412910324</v>
      </c>
      <c r="AP71" s="73">
        <f t="shared" si="39"/>
        <v>1.7302679217958001</v>
      </c>
      <c r="AQ71" s="73">
        <f t="shared" si="39"/>
        <v>0.70914351851851842</v>
      </c>
      <c r="AR71" s="73">
        <f t="shared" si="39"/>
        <v>0.73596332488840632</v>
      </c>
      <c r="AS71" s="73">
        <f t="shared" si="39"/>
        <v>0.88367563739376775</v>
      </c>
      <c r="AT71" s="73">
        <f t="shared" si="39"/>
        <v>1.0112250342562694</v>
      </c>
      <c r="AU71" s="73">
        <f t="shared" si="39"/>
        <v>0.84177475751604214</v>
      </c>
      <c r="AV71" s="110">
        <f t="shared" si="39"/>
        <v>1.8455448608908929</v>
      </c>
      <c r="AW71" s="42">
        <f>(AV71-AU71)/AU71</f>
        <v>1.1924450031464877</v>
      </c>
    </row>
    <row r="72" spans="1:49" ht="20.100000000000001" customHeight="1">
      <c r="A72" s="88" t="s">
        <v>134</v>
      </c>
      <c r="B72" s="90">
        <v>675.01999999999987</v>
      </c>
      <c r="C72" s="61">
        <v>656.33</v>
      </c>
      <c r="D72" s="61">
        <v>962.84</v>
      </c>
      <c r="E72" s="61">
        <v>739.66</v>
      </c>
      <c r="F72" s="61">
        <v>1201.8700000000001</v>
      </c>
      <c r="G72" s="61">
        <v>1205.0899999999999</v>
      </c>
      <c r="H72" s="61">
        <v>1886.37</v>
      </c>
      <c r="I72" s="61">
        <v>3503.02</v>
      </c>
      <c r="J72" s="61">
        <v>4440.7</v>
      </c>
      <c r="K72" s="61">
        <v>4805.76</v>
      </c>
      <c r="L72" s="82">
        <v>7964.57</v>
      </c>
      <c r="M72" s="42">
        <f t="shared" si="37"/>
        <v>0.65729666067385795</v>
      </c>
      <c r="O72" s="361">
        <f t="shared" ref="O72:O98" si="40">B72/$B$99</f>
        <v>2.3128354796952771E-2</v>
      </c>
      <c r="P72" s="362">
        <f t="shared" ref="P72:P98" si="41">G72/$G$99</f>
        <v>3.4257389378216541E-2</v>
      </c>
      <c r="Q72" s="362">
        <f t="shared" ref="Q72:Q98" si="42">K72/$K$99</f>
        <v>0.15491937085281474</v>
      </c>
      <c r="R72" s="363">
        <f t="shared" ref="R72:R98" si="43">L72/$L$99</f>
        <v>0.19459621243772712</v>
      </c>
      <c r="T72" s="97">
        <v>148.38500000000002</v>
      </c>
      <c r="U72" s="61">
        <v>128.976</v>
      </c>
      <c r="V72" s="61">
        <v>189.547</v>
      </c>
      <c r="W72" s="61">
        <v>128.66499999999999</v>
      </c>
      <c r="X72" s="61">
        <v>211.535</v>
      </c>
      <c r="Y72" s="61">
        <v>176.53900000000002</v>
      </c>
      <c r="Z72" s="61">
        <v>264.59499999999997</v>
      </c>
      <c r="AA72" s="61">
        <v>530.63099999999997</v>
      </c>
      <c r="AB72" s="61">
        <v>700.75599999999997</v>
      </c>
      <c r="AC72" s="61">
        <v>784.06</v>
      </c>
      <c r="AD72" s="38">
        <v>1216.627</v>
      </c>
      <c r="AE72" s="42">
        <f t="shared" si="38"/>
        <v>0.5517014004030304</v>
      </c>
      <c r="AG72" s="361">
        <f t="shared" ref="AG72:AG98" si="44">T72/$T$99</f>
        <v>3.4880214078974049E-2</v>
      </c>
      <c r="AH72" s="362">
        <f t="shared" ref="AH72:AH98" si="45">Y72/$Y$99</f>
        <v>4.9562570081152363E-2</v>
      </c>
      <c r="AI72" s="362">
        <f t="shared" ref="AI72:AI98" si="46">AC72/$AC$99</f>
        <v>0.20757149086080243</v>
      </c>
      <c r="AJ72" s="363">
        <f t="shared" ref="AJ72:AJ98" si="47">AD72/$AD$99</f>
        <v>0.17948351026312795</v>
      </c>
      <c r="AL72" s="52">
        <f t="shared" si="39"/>
        <v>2.1982311635210818</v>
      </c>
      <c r="AM72" s="74">
        <f t="shared" si="39"/>
        <v>1.9651090152819464</v>
      </c>
      <c r="AN72" s="74">
        <f t="shared" si="39"/>
        <v>1.9686240704582274</v>
      </c>
      <c r="AO72" s="74">
        <f t="shared" si="39"/>
        <v>1.7395154530459942</v>
      </c>
      <c r="AP72" s="74">
        <f t="shared" si="39"/>
        <v>1.7600489237604731</v>
      </c>
      <c r="AQ72" s="74">
        <f t="shared" si="39"/>
        <v>1.4649445269647912</v>
      </c>
      <c r="AR72" s="74">
        <f t="shared" si="39"/>
        <v>1.4026675572660718</v>
      </c>
      <c r="AS72" s="74">
        <f t="shared" si="39"/>
        <v>1.5147815313643656</v>
      </c>
      <c r="AT72" s="74">
        <f t="shared" si="39"/>
        <v>1.5780304906884048</v>
      </c>
      <c r="AU72" s="74">
        <f t="shared" si="39"/>
        <v>1.6315005326941001</v>
      </c>
      <c r="AV72" s="111">
        <f t="shared" si="39"/>
        <v>1.5275488821116521</v>
      </c>
      <c r="AW72" s="42">
        <f t="shared" ref="AW72:AW99" si="48">(AV72-AU72)/AU72</f>
        <v>-6.3715364168954625E-2</v>
      </c>
    </row>
    <row r="73" spans="1:49" ht="20.100000000000001" customHeight="1">
      <c r="A73" s="88" t="s">
        <v>132</v>
      </c>
      <c r="B73" s="90"/>
      <c r="C73" s="61"/>
      <c r="D73" s="61"/>
      <c r="E73" s="61"/>
      <c r="F73" s="61"/>
      <c r="G73" s="61"/>
      <c r="H73" s="61"/>
      <c r="I73" s="61"/>
      <c r="J73" s="61"/>
      <c r="K73" s="61"/>
      <c r="L73" s="82">
        <v>5090.6499999999996</v>
      </c>
      <c r="M73" s="42" t="e">
        <f t="shared" si="37"/>
        <v>#DIV/0!</v>
      </c>
      <c r="O73" s="361">
        <f t="shared" si="40"/>
        <v>0</v>
      </c>
      <c r="P73" s="362">
        <f t="shared" si="41"/>
        <v>0</v>
      </c>
      <c r="Q73" s="362">
        <f t="shared" si="42"/>
        <v>0</v>
      </c>
      <c r="R73" s="363">
        <f t="shared" si="43"/>
        <v>0.12437849235377622</v>
      </c>
      <c r="T73" s="97"/>
      <c r="U73" s="61"/>
      <c r="V73" s="61"/>
      <c r="W73" s="61"/>
      <c r="X73" s="61"/>
      <c r="Y73" s="61"/>
      <c r="Z73" s="61"/>
      <c r="AA73" s="61"/>
      <c r="AB73" s="61"/>
      <c r="AC73" s="61"/>
      <c r="AD73" s="38">
        <v>1167.6570000000002</v>
      </c>
      <c r="AE73" s="42" t="e">
        <f t="shared" si="38"/>
        <v>#DIV/0!</v>
      </c>
      <c r="AG73" s="361">
        <f t="shared" si="44"/>
        <v>0</v>
      </c>
      <c r="AH73" s="362">
        <f t="shared" si="45"/>
        <v>0</v>
      </c>
      <c r="AI73" s="362">
        <f t="shared" si="46"/>
        <v>0</v>
      </c>
      <c r="AJ73" s="363">
        <f t="shared" si="47"/>
        <v>0.17225918637619683</v>
      </c>
      <c r="AL73" s="52" t="e">
        <f t="shared" si="39"/>
        <v>#DIV/0!</v>
      </c>
      <c r="AM73" s="74" t="e">
        <f t="shared" si="39"/>
        <v>#DIV/0!</v>
      </c>
      <c r="AN73" s="74" t="e">
        <f t="shared" si="39"/>
        <v>#DIV/0!</v>
      </c>
      <c r="AO73" s="74" t="e">
        <f t="shared" si="39"/>
        <v>#DIV/0!</v>
      </c>
      <c r="AP73" s="74" t="e">
        <f t="shared" si="39"/>
        <v>#DIV/0!</v>
      </c>
      <c r="AQ73" s="74" t="e">
        <f t="shared" si="39"/>
        <v>#DIV/0!</v>
      </c>
      <c r="AR73" s="74" t="e">
        <f t="shared" si="39"/>
        <v>#DIV/0!</v>
      </c>
      <c r="AS73" s="74" t="e">
        <f t="shared" si="39"/>
        <v>#DIV/0!</v>
      </c>
      <c r="AT73" s="74" t="e">
        <f t="shared" si="39"/>
        <v>#DIV/0!</v>
      </c>
      <c r="AU73" s="74" t="e">
        <f t="shared" si="39"/>
        <v>#DIV/0!</v>
      </c>
      <c r="AV73" s="111">
        <f t="shared" si="39"/>
        <v>2.2937286986927017</v>
      </c>
      <c r="AW73" s="42" t="e">
        <f t="shared" si="48"/>
        <v>#DIV/0!</v>
      </c>
    </row>
    <row r="74" spans="1:49" ht="20.100000000000001" customHeight="1">
      <c r="A74" s="88" t="s">
        <v>133</v>
      </c>
      <c r="B74" s="90">
        <v>1944.4599999999998</v>
      </c>
      <c r="C74" s="61">
        <v>1578.07</v>
      </c>
      <c r="D74" s="61">
        <v>893.24</v>
      </c>
      <c r="E74" s="61">
        <v>959.56999999999994</v>
      </c>
      <c r="F74" s="61">
        <v>1143.3599999999999</v>
      </c>
      <c r="G74" s="61">
        <v>959.6</v>
      </c>
      <c r="H74" s="61">
        <v>1278.1799999999998</v>
      </c>
      <c r="I74" s="61">
        <v>1196.96</v>
      </c>
      <c r="J74" s="61">
        <v>865.53</v>
      </c>
      <c r="K74" s="61">
        <v>842.42</v>
      </c>
      <c r="L74" s="82">
        <v>1081.08</v>
      </c>
      <c r="M74" s="42">
        <f t="shared" si="37"/>
        <v>0.28330286555399919</v>
      </c>
      <c r="O74" s="361">
        <f t="shared" si="40"/>
        <v>6.6623449332586876E-2</v>
      </c>
      <c r="P74" s="362">
        <f t="shared" si="41"/>
        <v>2.7278784860331261E-2</v>
      </c>
      <c r="Q74" s="362">
        <f t="shared" si="42"/>
        <v>2.7156407393175725E-2</v>
      </c>
      <c r="R74" s="363">
        <f t="shared" si="43"/>
        <v>2.6413739014432419E-2</v>
      </c>
      <c r="T74" s="97">
        <v>944.48500000000001</v>
      </c>
      <c r="U74" s="61">
        <v>301.71400000000006</v>
      </c>
      <c r="V74" s="61">
        <v>164.03200000000001</v>
      </c>
      <c r="W74" s="61">
        <v>185.136</v>
      </c>
      <c r="X74" s="61">
        <v>231.13800000000001</v>
      </c>
      <c r="Y74" s="61">
        <v>228.78100000000001</v>
      </c>
      <c r="Z74" s="61">
        <v>330.73</v>
      </c>
      <c r="AA74" s="61">
        <v>295.28200000000004</v>
      </c>
      <c r="AB74" s="61">
        <v>266.36900000000003</v>
      </c>
      <c r="AC74" s="61">
        <v>244.26400000000001</v>
      </c>
      <c r="AD74" s="38">
        <v>472.90499999999997</v>
      </c>
      <c r="AE74" s="42">
        <f t="shared" si="38"/>
        <v>0.93604051354272411</v>
      </c>
      <c r="AG74" s="361">
        <f t="shared" si="44"/>
        <v>0.22201596518771979</v>
      </c>
      <c r="AH74" s="362">
        <f t="shared" si="45"/>
        <v>6.4229288405032989E-2</v>
      </c>
      <c r="AI74" s="362">
        <f t="shared" si="46"/>
        <v>6.4666278911847369E-2</v>
      </c>
      <c r="AJ74" s="363">
        <f t="shared" si="47"/>
        <v>6.9765548044704348E-2</v>
      </c>
      <c r="AL74" s="52">
        <f t="shared" si="39"/>
        <v>4.857312570070869</v>
      </c>
      <c r="AM74" s="74">
        <f t="shared" si="39"/>
        <v>1.9119177222810146</v>
      </c>
      <c r="AN74" s="74">
        <f t="shared" si="39"/>
        <v>1.8363709641305808</v>
      </c>
      <c r="AO74" s="74">
        <f t="shared" si="39"/>
        <v>1.9293641943787323</v>
      </c>
      <c r="AP74" s="74">
        <f t="shared" si="39"/>
        <v>2.0215680100755669</v>
      </c>
      <c r="AQ74" s="74">
        <f t="shared" si="39"/>
        <v>2.3841288036681951</v>
      </c>
      <c r="AR74" s="74">
        <f t="shared" si="39"/>
        <v>2.5875072368523999</v>
      </c>
      <c r="AS74" s="74">
        <f t="shared" si="39"/>
        <v>2.466932896671568</v>
      </c>
      <c r="AT74" s="74">
        <f t="shared" si="39"/>
        <v>3.0775247536191701</v>
      </c>
      <c r="AU74" s="74">
        <f t="shared" si="39"/>
        <v>2.8995512927043521</v>
      </c>
      <c r="AV74" s="111">
        <f t="shared" si="39"/>
        <v>4.3743756243756247</v>
      </c>
      <c r="AW74" s="42">
        <f t="shared" si="48"/>
        <v>0.50863881435107638</v>
      </c>
    </row>
    <row r="75" spans="1:49" ht="20.100000000000001" customHeight="1">
      <c r="A75" s="88" t="s">
        <v>135</v>
      </c>
      <c r="B75" s="90">
        <v>567.13</v>
      </c>
      <c r="C75" s="61">
        <v>57.02</v>
      </c>
      <c r="D75" s="61">
        <v>69.78</v>
      </c>
      <c r="E75" s="61">
        <v>103.43</v>
      </c>
      <c r="F75" s="61">
        <v>131.57000000000002</v>
      </c>
      <c r="G75" s="61">
        <v>382.42</v>
      </c>
      <c r="H75" s="61">
        <v>381.53999999999996</v>
      </c>
      <c r="I75" s="61">
        <v>382.28000000000003</v>
      </c>
      <c r="J75" s="61">
        <v>1290.01</v>
      </c>
      <c r="K75" s="61">
        <v>1335.25</v>
      </c>
      <c r="L75" s="82">
        <v>1419.05</v>
      </c>
      <c r="M75" s="42">
        <f t="shared" si="37"/>
        <v>6.2759782812207413E-2</v>
      </c>
      <c r="O75" s="361">
        <f t="shared" si="40"/>
        <v>1.9431696625278997E-2</v>
      </c>
      <c r="P75" s="362">
        <f t="shared" si="41"/>
        <v>1.0871147255406294E-2</v>
      </c>
      <c r="Q75" s="362">
        <f t="shared" si="42"/>
        <v>4.304336669563625E-2</v>
      </c>
      <c r="R75" s="363">
        <f t="shared" si="43"/>
        <v>3.4671269793567848E-2</v>
      </c>
      <c r="T75" s="97">
        <v>351.78199999999998</v>
      </c>
      <c r="U75" s="61">
        <v>12.374000000000001</v>
      </c>
      <c r="V75" s="61">
        <v>15.635999999999999</v>
      </c>
      <c r="W75" s="61">
        <v>34.070999999999998</v>
      </c>
      <c r="X75" s="61">
        <v>31.463999999999999</v>
      </c>
      <c r="Y75" s="61">
        <v>94.427000000000007</v>
      </c>
      <c r="Z75" s="61">
        <v>64.272000000000006</v>
      </c>
      <c r="AA75" s="61">
        <v>92.15100000000001</v>
      </c>
      <c r="AB75" s="61">
        <v>315.82499999999999</v>
      </c>
      <c r="AC75" s="61">
        <v>337.00700000000001</v>
      </c>
      <c r="AD75" s="38">
        <v>377.154</v>
      </c>
      <c r="AE75" s="42">
        <f t="shared" si="38"/>
        <v>0.11912808932752136</v>
      </c>
      <c r="AG75" s="361">
        <f t="shared" si="44"/>
        <v>8.2691858807356855E-2</v>
      </c>
      <c r="AH75" s="362">
        <f t="shared" si="45"/>
        <v>2.6509976860937097E-2</v>
      </c>
      <c r="AI75" s="362">
        <f t="shared" si="46"/>
        <v>8.921899525613658E-2</v>
      </c>
      <c r="AJ75" s="363">
        <f t="shared" si="47"/>
        <v>5.5639833597133516E-2</v>
      </c>
      <c r="AL75" s="52">
        <f t="shared" si="39"/>
        <v>6.2028459083455285</v>
      </c>
      <c r="AM75" s="74">
        <f t="shared" si="39"/>
        <v>2.1701157488600491</v>
      </c>
      <c r="AN75" s="74">
        <f t="shared" si="39"/>
        <v>2.2407566638005156</v>
      </c>
      <c r="AO75" s="74">
        <f t="shared" si="39"/>
        <v>3.2941119597795603</v>
      </c>
      <c r="AP75" s="74">
        <f t="shared" si="39"/>
        <v>2.3914266170099561</v>
      </c>
      <c r="AQ75" s="74">
        <f t="shared" si="39"/>
        <v>2.4691961717483397</v>
      </c>
      <c r="AR75" s="74">
        <f t="shared" si="39"/>
        <v>1.6845415945903448</v>
      </c>
      <c r="AS75" s="74">
        <f t="shared" si="39"/>
        <v>2.4105629381605107</v>
      </c>
      <c r="AT75" s="74">
        <f t="shared" si="39"/>
        <v>2.4482368353733692</v>
      </c>
      <c r="AU75" s="74">
        <f t="shared" si="39"/>
        <v>2.5239243587343196</v>
      </c>
      <c r="AV75" s="111">
        <f t="shared" si="39"/>
        <v>2.6577921849124415</v>
      </c>
      <c r="AW75" s="42">
        <f t="shared" si="48"/>
        <v>5.3039555529807159E-2</v>
      </c>
    </row>
    <row r="76" spans="1:49" ht="20.100000000000001" customHeight="1">
      <c r="A76" s="88" t="s">
        <v>153</v>
      </c>
      <c r="B76" s="90">
        <v>6746.08</v>
      </c>
      <c r="C76" s="61">
        <v>6156.6</v>
      </c>
      <c r="D76" s="61">
        <v>5484.78</v>
      </c>
      <c r="E76" s="61">
        <v>5271.99</v>
      </c>
      <c r="F76" s="61">
        <v>9179.89</v>
      </c>
      <c r="G76" s="61">
        <v>12568.01</v>
      </c>
      <c r="H76" s="61">
        <v>12641.13</v>
      </c>
      <c r="I76" s="61">
        <v>12764.98</v>
      </c>
      <c r="J76" s="61">
        <v>8077.22</v>
      </c>
      <c r="K76" s="61">
        <v>8714.06</v>
      </c>
      <c r="L76" s="82">
        <v>5745.9</v>
      </c>
      <c r="M76" s="42">
        <f t="shared" si="37"/>
        <v>-0.34061734713784392</v>
      </c>
      <c r="O76" s="361">
        <f t="shared" si="40"/>
        <v>0.23114238352734315</v>
      </c>
      <c r="P76" s="362">
        <f t="shared" si="41"/>
        <v>0.35727390674498943</v>
      </c>
      <c r="Q76" s="362">
        <f t="shared" si="42"/>
        <v>0.28090805466225499</v>
      </c>
      <c r="R76" s="363">
        <f t="shared" si="43"/>
        <v>0.14038804066584087</v>
      </c>
      <c r="T76" s="97">
        <v>377.82499999999993</v>
      </c>
      <c r="U76" s="61">
        <v>348.33600000000001</v>
      </c>
      <c r="V76" s="61">
        <v>306.72700000000003</v>
      </c>
      <c r="W76" s="61">
        <v>324.64699999999999</v>
      </c>
      <c r="X76" s="61">
        <v>525.9849999999999</v>
      </c>
      <c r="Y76" s="61">
        <v>611.23400000000004</v>
      </c>
      <c r="Z76" s="61">
        <v>640.64</v>
      </c>
      <c r="AA76" s="61">
        <v>532.33199999999999</v>
      </c>
      <c r="AB76" s="61">
        <v>418.31700000000001</v>
      </c>
      <c r="AC76" s="61">
        <v>420.34399999999994</v>
      </c>
      <c r="AD76" s="38">
        <v>282.25100000000003</v>
      </c>
      <c r="AE76" s="42">
        <f t="shared" si="38"/>
        <v>-0.32852378052261938</v>
      </c>
      <c r="AG76" s="361">
        <f t="shared" si="44"/>
        <v>8.8813673109737271E-2</v>
      </c>
      <c r="AH76" s="362">
        <f t="shared" si="45"/>
        <v>0.17160133432829619</v>
      </c>
      <c r="AI76" s="362">
        <f t="shared" si="46"/>
        <v>0.11128157380097585</v>
      </c>
      <c r="AJ76" s="363">
        <f t="shared" si="47"/>
        <v>4.1639220776193635E-2</v>
      </c>
      <c r="AL76" s="52">
        <f t="shared" si="39"/>
        <v>0.56006599388089073</v>
      </c>
      <c r="AM76" s="74">
        <f t="shared" si="39"/>
        <v>0.56579280771854601</v>
      </c>
      <c r="AN76" s="74">
        <f t="shared" si="39"/>
        <v>0.5592330047877947</v>
      </c>
      <c r="AO76" s="74">
        <f t="shared" si="39"/>
        <v>0.6157959328450926</v>
      </c>
      <c r="AP76" s="74">
        <f t="shared" si="39"/>
        <v>0.57297527530286296</v>
      </c>
      <c r="AQ76" s="74">
        <f t="shared" si="39"/>
        <v>0.48634111526009294</v>
      </c>
      <c r="AR76" s="74">
        <f t="shared" si="39"/>
        <v>0.50679013664126549</v>
      </c>
      <c r="AS76" s="74">
        <f t="shared" si="39"/>
        <v>0.41702533023945199</v>
      </c>
      <c r="AT76" s="74">
        <f t="shared" si="39"/>
        <v>0.51789724682502147</v>
      </c>
      <c r="AU76" s="74">
        <f t="shared" si="39"/>
        <v>0.48237446150244545</v>
      </c>
      <c r="AV76" s="111">
        <f t="shared" si="39"/>
        <v>0.49122156668233008</v>
      </c>
      <c r="AW76" s="42">
        <f t="shared" si="48"/>
        <v>1.8340741241417852E-2</v>
      </c>
    </row>
    <row r="77" spans="1:49" ht="20.100000000000001" customHeight="1">
      <c r="A77" s="88" t="s">
        <v>167</v>
      </c>
      <c r="B77" s="90">
        <v>1701.04</v>
      </c>
      <c r="C77" s="61">
        <v>3805.02</v>
      </c>
      <c r="D77" s="61">
        <v>3097.1400000000003</v>
      </c>
      <c r="E77" s="61">
        <v>3030.46</v>
      </c>
      <c r="F77" s="61">
        <v>3890.2400000000002</v>
      </c>
      <c r="G77" s="61">
        <v>3267.31</v>
      </c>
      <c r="H77" s="61">
        <v>4062.3799999999997</v>
      </c>
      <c r="I77" s="61">
        <v>2704.94</v>
      </c>
      <c r="J77" s="61">
        <v>1779.46</v>
      </c>
      <c r="K77" s="61">
        <v>1850.22</v>
      </c>
      <c r="L77" s="82">
        <v>1918.02</v>
      </c>
      <c r="M77" s="42">
        <f t="shared" si="37"/>
        <v>3.6644290949184394E-2</v>
      </c>
      <c r="O77" s="361">
        <f t="shared" si="40"/>
        <v>5.8283097750894117E-2</v>
      </c>
      <c r="P77" s="362">
        <f t="shared" si="41"/>
        <v>9.2880623761993464E-2</v>
      </c>
      <c r="Q77" s="362">
        <f t="shared" si="42"/>
        <v>5.9644035145178881E-2</v>
      </c>
      <c r="R77" s="363">
        <f t="shared" si="43"/>
        <v>4.6862470589097635E-2</v>
      </c>
      <c r="T77" s="97">
        <v>121.801</v>
      </c>
      <c r="U77" s="61">
        <v>277.70099999999996</v>
      </c>
      <c r="V77" s="61">
        <v>255.14600000000002</v>
      </c>
      <c r="W77" s="61">
        <v>316.815</v>
      </c>
      <c r="X77" s="61">
        <v>375.66500000000002</v>
      </c>
      <c r="Y77" s="61">
        <v>308.00700000000001</v>
      </c>
      <c r="Z77" s="61">
        <v>372.363</v>
      </c>
      <c r="AA77" s="61">
        <v>243.292</v>
      </c>
      <c r="AB77" s="61">
        <v>181.13200000000001</v>
      </c>
      <c r="AC77" s="61">
        <v>192.22299999999998</v>
      </c>
      <c r="AD77" s="38">
        <v>207.91900000000001</v>
      </c>
      <c r="AE77" s="42">
        <f t="shared" si="38"/>
        <v>8.1655160932874976E-2</v>
      </c>
      <c r="AG77" s="361">
        <f t="shared" si="44"/>
        <v>2.8631229268680242E-2</v>
      </c>
      <c r="AH77" s="362">
        <f t="shared" si="45"/>
        <v>8.647164945414608E-2</v>
      </c>
      <c r="AI77" s="362">
        <f t="shared" si="46"/>
        <v>5.0888981312317963E-2</v>
      </c>
      <c r="AJ77" s="363">
        <f t="shared" si="47"/>
        <v>3.0673355079575994E-2</v>
      </c>
      <c r="AL77" s="52">
        <f t="shared" si="39"/>
        <v>0.71603842355265013</v>
      </c>
      <c r="AM77" s="74">
        <f t="shared" si="39"/>
        <v>0.72982796411056972</v>
      </c>
      <c r="AN77" s="74">
        <f t="shared" si="39"/>
        <v>0.82381164558269881</v>
      </c>
      <c r="AO77" s="74">
        <f t="shared" si="39"/>
        <v>1.0454353464490538</v>
      </c>
      <c r="AP77" s="74">
        <f t="shared" si="39"/>
        <v>0.9656602163362672</v>
      </c>
      <c r="AQ77" s="74">
        <f t="shared" si="39"/>
        <v>0.94269291863949256</v>
      </c>
      <c r="AR77" s="74">
        <f t="shared" si="39"/>
        <v>0.91661292148937323</v>
      </c>
      <c r="AS77" s="74">
        <f t="shared" si="39"/>
        <v>0.89943584700584855</v>
      </c>
      <c r="AT77" s="74">
        <f t="shared" si="39"/>
        <v>1.0179043080485091</v>
      </c>
      <c r="AU77" s="74">
        <f t="shared" si="39"/>
        <v>1.0389196960361471</v>
      </c>
      <c r="AV77" s="111">
        <f t="shared" si="39"/>
        <v>1.0840293636145608</v>
      </c>
      <c r="AW77" s="42">
        <f t="shared" si="48"/>
        <v>4.3419782828762757E-2</v>
      </c>
    </row>
    <row r="78" spans="1:49" ht="20.100000000000001" customHeight="1">
      <c r="A78" s="88" t="s">
        <v>141</v>
      </c>
      <c r="B78" s="90">
        <v>9711.9800000000014</v>
      </c>
      <c r="C78" s="61">
        <v>9140.59</v>
      </c>
      <c r="D78" s="61">
        <v>8027.1799999999994</v>
      </c>
      <c r="E78" s="61">
        <v>8030.61</v>
      </c>
      <c r="F78" s="61">
        <v>6453.91</v>
      </c>
      <c r="G78" s="61">
        <v>6905.62</v>
      </c>
      <c r="H78" s="61">
        <v>1482.82</v>
      </c>
      <c r="I78" s="61">
        <v>2172.37</v>
      </c>
      <c r="J78" s="61">
        <v>924.33</v>
      </c>
      <c r="K78" s="61">
        <v>1272.26</v>
      </c>
      <c r="L78" s="82">
        <v>1138.3400000000001</v>
      </c>
      <c r="M78" s="42">
        <f t="shared" si="37"/>
        <v>-0.10526150315187136</v>
      </c>
      <c r="O78" s="361">
        <f t="shared" si="40"/>
        <v>0.33276365029319049</v>
      </c>
      <c r="P78" s="362">
        <f t="shared" si="41"/>
        <v>0.19630775563484865</v>
      </c>
      <c r="Q78" s="362">
        <f t="shared" si="42"/>
        <v>4.1012809370672289E-2</v>
      </c>
      <c r="R78" s="363">
        <f t="shared" si="43"/>
        <v>2.7812757307219639E-2</v>
      </c>
      <c r="T78" s="97">
        <v>960.62299999999993</v>
      </c>
      <c r="U78" s="61">
        <v>904.45099999999991</v>
      </c>
      <c r="V78" s="61">
        <v>843.93600000000004</v>
      </c>
      <c r="W78" s="61">
        <v>1081.1189999999999</v>
      </c>
      <c r="X78" s="61">
        <v>1027.9639999999999</v>
      </c>
      <c r="Y78" s="61">
        <v>834.61400000000003</v>
      </c>
      <c r="Z78" s="61">
        <v>404.85899999999998</v>
      </c>
      <c r="AA78" s="61">
        <v>291.67099999999999</v>
      </c>
      <c r="AB78" s="61">
        <v>203.20600000000002</v>
      </c>
      <c r="AC78" s="61">
        <v>209.63800000000001</v>
      </c>
      <c r="AD78" s="38">
        <v>206.89600000000002</v>
      </c>
      <c r="AE78" s="42">
        <f t="shared" si="38"/>
        <v>-1.3079689750903891E-2</v>
      </c>
      <c r="AG78" s="361">
        <f t="shared" si="44"/>
        <v>0.2258094543868065</v>
      </c>
      <c r="AH78" s="362">
        <f t="shared" si="45"/>
        <v>0.23431431505622496</v>
      </c>
      <c r="AI78" s="362">
        <f t="shared" si="46"/>
        <v>5.5499416117487058E-2</v>
      </c>
      <c r="AJ78" s="363">
        <f t="shared" si="47"/>
        <v>3.0522436489902102E-2</v>
      </c>
      <c r="AL78" s="52">
        <f t="shared" si="39"/>
        <v>0.98911138614371086</v>
      </c>
      <c r="AM78" s="74">
        <f t="shared" si="39"/>
        <v>0.98948864351207078</v>
      </c>
      <c r="AN78" s="74">
        <f t="shared" si="39"/>
        <v>1.0513480450170547</v>
      </c>
      <c r="AO78" s="74">
        <f t="shared" si="39"/>
        <v>1.3462476698532242</v>
      </c>
      <c r="AP78" s="74">
        <f t="shared" si="39"/>
        <v>1.5927770917164943</v>
      </c>
      <c r="AQ78" s="74">
        <f t="shared" si="39"/>
        <v>1.2086011103999352</v>
      </c>
      <c r="AR78" s="74">
        <f t="shared" si="39"/>
        <v>2.7303313955840895</v>
      </c>
      <c r="AS78" s="74">
        <f t="shared" si="39"/>
        <v>1.3426396055920491</v>
      </c>
      <c r="AT78" s="74">
        <f t="shared" si="39"/>
        <v>2.1984139863468677</v>
      </c>
      <c r="AU78" s="74">
        <f t="shared" si="39"/>
        <v>1.6477606778488674</v>
      </c>
      <c r="AV78" s="111">
        <f t="shared" si="39"/>
        <v>1.8175237626719609</v>
      </c>
      <c r="AW78" s="42">
        <f t="shared" si="48"/>
        <v>0.1030265420854182</v>
      </c>
    </row>
    <row r="79" spans="1:49" ht="20.100000000000001" customHeight="1">
      <c r="A79" s="88" t="s">
        <v>139</v>
      </c>
      <c r="B79" s="90">
        <v>435.53000000000003</v>
      </c>
      <c r="C79" s="61">
        <v>313.85000000000002</v>
      </c>
      <c r="D79" s="61">
        <v>415.24</v>
      </c>
      <c r="E79" s="61">
        <v>535.77</v>
      </c>
      <c r="F79" s="61">
        <v>1048.1500000000001</v>
      </c>
      <c r="G79" s="61">
        <v>993.55</v>
      </c>
      <c r="H79" s="61">
        <v>815.83</v>
      </c>
      <c r="I79" s="61">
        <v>845.39</v>
      </c>
      <c r="J79" s="61">
        <v>868.06</v>
      </c>
      <c r="K79" s="61">
        <v>551.52</v>
      </c>
      <c r="L79" s="82">
        <v>882.15</v>
      </c>
      <c r="M79" s="42">
        <f t="shared" si="37"/>
        <v>0.59948868581375114</v>
      </c>
      <c r="O79" s="361">
        <f t="shared" si="40"/>
        <v>1.4922657646761345E-2</v>
      </c>
      <c r="P79" s="362">
        <f t="shared" si="41"/>
        <v>2.824388984783464E-2</v>
      </c>
      <c r="Q79" s="362">
        <f t="shared" si="42"/>
        <v>1.7778901029752707E-2</v>
      </c>
      <c r="R79" s="363">
        <f t="shared" si="43"/>
        <v>2.1553335434548376E-2</v>
      </c>
      <c r="T79" s="97">
        <v>168.59399999999999</v>
      </c>
      <c r="U79" s="61">
        <v>74.12</v>
      </c>
      <c r="V79" s="61">
        <v>90.373999999999995</v>
      </c>
      <c r="W79" s="61">
        <v>127.419</v>
      </c>
      <c r="X79" s="61">
        <v>228.06200000000001</v>
      </c>
      <c r="Y79" s="61">
        <v>175.90600000000001</v>
      </c>
      <c r="Z79" s="61">
        <v>152.601</v>
      </c>
      <c r="AA79" s="61">
        <v>136.453</v>
      </c>
      <c r="AB79" s="61">
        <v>128.911</v>
      </c>
      <c r="AC79" s="61">
        <v>124.06400000000001</v>
      </c>
      <c r="AD79" s="38">
        <v>191.411</v>
      </c>
      <c r="AE79" s="42">
        <f t="shared" si="38"/>
        <v>0.54284079184936795</v>
      </c>
      <c r="AG79" s="361">
        <f t="shared" si="44"/>
        <v>3.9630655473468002E-2</v>
      </c>
      <c r="AH79" s="362">
        <f t="shared" si="45"/>
        <v>4.9384858035307705E-2</v>
      </c>
      <c r="AI79" s="362">
        <f t="shared" si="46"/>
        <v>3.2844615771949331E-2</v>
      </c>
      <c r="AJ79" s="363">
        <f t="shared" si="47"/>
        <v>2.8238004074359342E-2</v>
      </c>
      <c r="AL79" s="52">
        <f t="shared" si="39"/>
        <v>3.8710077376988949</v>
      </c>
      <c r="AM79" s="74">
        <f t="shared" si="39"/>
        <v>2.3616377250278795</v>
      </c>
      <c r="AN79" s="74">
        <f t="shared" si="39"/>
        <v>2.1764280897794044</v>
      </c>
      <c r="AO79" s="74">
        <f t="shared" si="39"/>
        <v>2.3782406629710509</v>
      </c>
      <c r="AP79" s="74">
        <f t="shared" si="39"/>
        <v>2.1758526928397655</v>
      </c>
      <c r="AQ79" s="74">
        <f t="shared" si="39"/>
        <v>1.7704795933772834</v>
      </c>
      <c r="AR79" s="74">
        <f t="shared" si="39"/>
        <v>1.8704999816138166</v>
      </c>
      <c r="AS79" s="74">
        <f t="shared" si="39"/>
        <v>1.6140834407788121</v>
      </c>
      <c r="AT79" s="74">
        <f t="shared" si="39"/>
        <v>1.4850471165587633</v>
      </c>
      <c r="AU79" s="74">
        <f t="shared" si="39"/>
        <v>2.2494923121554979</v>
      </c>
      <c r="AV79" s="111">
        <f t="shared" si="39"/>
        <v>2.169823726123675</v>
      </c>
      <c r="AW79" s="42">
        <f t="shared" si="48"/>
        <v>-3.5416251747703582E-2</v>
      </c>
    </row>
    <row r="80" spans="1:49" ht="20.100000000000001" customHeight="1">
      <c r="A80" s="88" t="s">
        <v>151</v>
      </c>
      <c r="B80" s="90">
        <v>106.33</v>
      </c>
      <c r="C80" s="61">
        <v>265.42</v>
      </c>
      <c r="D80" s="61">
        <v>229.72</v>
      </c>
      <c r="E80" s="61">
        <v>225.67</v>
      </c>
      <c r="F80" s="61">
        <v>290.48</v>
      </c>
      <c r="G80" s="61">
        <v>419.34999999999997</v>
      </c>
      <c r="H80" s="61">
        <v>355.69</v>
      </c>
      <c r="I80" s="61">
        <v>344</v>
      </c>
      <c r="J80" s="61">
        <v>275.82</v>
      </c>
      <c r="K80" s="61">
        <v>264.39999999999998</v>
      </c>
      <c r="L80" s="82">
        <v>354.94</v>
      </c>
      <c r="M80" s="42">
        <f t="shared" si="37"/>
        <v>0.34243570347957653</v>
      </c>
      <c r="O80" s="361">
        <f t="shared" si="40"/>
        <v>3.6432075576427196E-3</v>
      </c>
      <c r="P80" s="362">
        <f t="shared" si="41"/>
        <v>1.1920965434743552E-2</v>
      </c>
      <c r="Q80" s="362">
        <f t="shared" si="42"/>
        <v>8.5232474475388301E-3</v>
      </c>
      <c r="R80" s="363">
        <f t="shared" si="43"/>
        <v>8.6721542585032046E-3</v>
      </c>
      <c r="T80" s="97">
        <v>17.87</v>
      </c>
      <c r="U80" s="61">
        <v>35.742000000000004</v>
      </c>
      <c r="V80" s="61">
        <v>32.986000000000004</v>
      </c>
      <c r="W80" s="61">
        <v>36.811999999999998</v>
      </c>
      <c r="X80" s="61">
        <v>45.588999999999999</v>
      </c>
      <c r="Y80" s="61">
        <v>79.86699999999999</v>
      </c>
      <c r="Z80" s="61">
        <v>58.71</v>
      </c>
      <c r="AA80" s="61">
        <v>51.594999999999999</v>
      </c>
      <c r="AB80" s="61">
        <v>61.027000000000001</v>
      </c>
      <c r="AC80" s="61">
        <v>87.441999999999993</v>
      </c>
      <c r="AD80" s="38">
        <v>126.19800000000001</v>
      </c>
      <c r="AE80" s="42">
        <f t="shared" si="38"/>
        <v>0.44321950550078931</v>
      </c>
      <c r="AG80" s="361">
        <f t="shared" si="44"/>
        <v>4.200622876916576E-3</v>
      </c>
      <c r="AH80" s="362">
        <f t="shared" si="45"/>
        <v>2.2422319060782007E-2</v>
      </c>
      <c r="AI80" s="362">
        <f t="shared" si="46"/>
        <v>2.3149333346746785E-2</v>
      </c>
      <c r="AJ80" s="363">
        <f t="shared" si="47"/>
        <v>1.8617423440533725E-2</v>
      </c>
      <c r="AL80" s="52">
        <f t="shared" si="39"/>
        <v>1.6806169472397257</v>
      </c>
      <c r="AM80" s="74">
        <f t="shared" si="39"/>
        <v>1.346620450606586</v>
      </c>
      <c r="AN80" s="74">
        <f t="shared" si="39"/>
        <v>1.4359219919902491</v>
      </c>
      <c r="AO80" s="74">
        <f t="shared" si="39"/>
        <v>1.6312314441441043</v>
      </c>
      <c r="AP80" s="74">
        <f t="shared" si="39"/>
        <v>1.5694367942715504</v>
      </c>
      <c r="AQ80" s="74">
        <f t="shared" si="39"/>
        <v>1.9045427447239773</v>
      </c>
      <c r="AR80" s="74">
        <f t="shared" si="39"/>
        <v>1.6505946189097247</v>
      </c>
      <c r="AS80" s="74">
        <f t="shared" si="39"/>
        <v>1.4998546511627906</v>
      </c>
      <c r="AT80" s="74">
        <f t="shared" si="39"/>
        <v>2.2125661663403671</v>
      </c>
      <c r="AU80" s="74">
        <f t="shared" si="39"/>
        <v>3.3071860816944025</v>
      </c>
      <c r="AV80" s="111">
        <f t="shared" si="39"/>
        <v>3.5554741646475465</v>
      </c>
      <c r="AW80" s="42">
        <f t="shared" si="48"/>
        <v>7.5075328941253933E-2</v>
      </c>
    </row>
    <row r="81" spans="1:49" ht="20.100000000000001" customHeight="1">
      <c r="A81" s="88" t="s">
        <v>168</v>
      </c>
      <c r="B81" s="90">
        <v>2908.59</v>
      </c>
      <c r="C81" s="61">
        <v>2857.09</v>
      </c>
      <c r="D81" s="61">
        <v>3010.0899999999997</v>
      </c>
      <c r="E81" s="61">
        <v>1195.78</v>
      </c>
      <c r="F81" s="61">
        <v>2511.5100000000002</v>
      </c>
      <c r="G81" s="61">
        <v>1919.35</v>
      </c>
      <c r="H81" s="61">
        <v>1171.96</v>
      </c>
      <c r="I81" s="61">
        <v>1013.28</v>
      </c>
      <c r="J81" s="61">
        <v>803.02</v>
      </c>
      <c r="K81" s="61">
        <v>857.64</v>
      </c>
      <c r="L81" s="82">
        <v>883.68</v>
      </c>
      <c r="M81" s="42">
        <f t="shared" si="37"/>
        <v>3.0362389813907893E-2</v>
      </c>
      <c r="O81" s="361">
        <f t="shared" si="40"/>
        <v>9.9657641964488272E-2</v>
      </c>
      <c r="P81" s="362">
        <f t="shared" si="41"/>
        <v>5.4561833807499793E-2</v>
      </c>
      <c r="Q81" s="362">
        <f t="shared" si="42"/>
        <v>2.7647042136562796E-2</v>
      </c>
      <c r="R81" s="363">
        <f t="shared" si="43"/>
        <v>2.1590717516070633E-2</v>
      </c>
      <c r="T81" s="97">
        <v>165.786</v>
      </c>
      <c r="U81" s="61">
        <v>173.83600000000001</v>
      </c>
      <c r="V81" s="61">
        <v>239.82</v>
      </c>
      <c r="W81" s="61">
        <v>112.072</v>
      </c>
      <c r="X81" s="61">
        <v>203.029</v>
      </c>
      <c r="Y81" s="61">
        <v>161.334</v>
      </c>
      <c r="Z81" s="61">
        <v>105.062</v>
      </c>
      <c r="AA81" s="61">
        <v>83.376000000000005</v>
      </c>
      <c r="AB81" s="61">
        <v>109.16800000000001</v>
      </c>
      <c r="AC81" s="61">
        <v>101.526</v>
      </c>
      <c r="AD81" s="38">
        <v>118.44200000000001</v>
      </c>
      <c r="AE81" s="42">
        <f t="shared" si="38"/>
        <v>0.16661741819829415</v>
      </c>
      <c r="AG81" s="361">
        <f t="shared" si="44"/>
        <v>3.8970591173614524E-2</v>
      </c>
      <c r="AH81" s="362">
        <f t="shared" si="45"/>
        <v>4.5293831286416231E-2</v>
      </c>
      <c r="AI81" s="362">
        <f t="shared" si="46"/>
        <v>2.6877921563571446E-2</v>
      </c>
      <c r="AJ81" s="363">
        <f t="shared" si="47"/>
        <v>1.7473215638470461E-2</v>
      </c>
      <c r="AL81" s="52">
        <f t="shared" si="39"/>
        <v>0.56998751972605277</v>
      </c>
      <c r="AM81" s="74">
        <f t="shared" si="39"/>
        <v>0.60843725608923771</v>
      </c>
      <c r="AN81" s="74">
        <f t="shared" si="39"/>
        <v>0.79672036384294165</v>
      </c>
      <c r="AO81" s="74">
        <f t="shared" si="39"/>
        <v>0.93722925621769893</v>
      </c>
      <c r="AP81" s="74">
        <f t="shared" si="39"/>
        <v>0.80839415331812325</v>
      </c>
      <c r="AQ81" s="74">
        <f t="shared" si="39"/>
        <v>0.84056581655247875</v>
      </c>
      <c r="AR81" s="74">
        <f t="shared" si="39"/>
        <v>0.89646404314140404</v>
      </c>
      <c r="AS81" s="74">
        <f t="shared" si="39"/>
        <v>0.82283278067266707</v>
      </c>
      <c r="AT81" s="74">
        <f t="shared" si="39"/>
        <v>1.3594680082687853</v>
      </c>
      <c r="AU81" s="74">
        <f t="shared" si="39"/>
        <v>1.1837834056247376</v>
      </c>
      <c r="AV81" s="111">
        <f t="shared" si="39"/>
        <v>1.3403268151367012</v>
      </c>
      <c r="AW81" s="42">
        <f t="shared" si="48"/>
        <v>0.13223990872667141</v>
      </c>
    </row>
    <row r="82" spans="1:49" ht="20.100000000000001" customHeight="1">
      <c r="A82" s="88" t="s">
        <v>177</v>
      </c>
      <c r="B82" s="90"/>
      <c r="C82" s="61">
        <v>0.03</v>
      </c>
      <c r="D82" s="61"/>
      <c r="E82" s="61"/>
      <c r="F82" s="61"/>
      <c r="G82" s="61"/>
      <c r="H82" s="61"/>
      <c r="I82" s="61">
        <v>9</v>
      </c>
      <c r="J82" s="61"/>
      <c r="K82" s="61">
        <v>148.5</v>
      </c>
      <c r="L82" s="82">
        <v>658.12</v>
      </c>
      <c r="M82" s="42">
        <f t="shared" si="37"/>
        <v>3.4317845117845116</v>
      </c>
      <c r="O82" s="361">
        <f t="shared" si="40"/>
        <v>0</v>
      </c>
      <c r="P82" s="362">
        <f t="shared" si="41"/>
        <v>0</v>
      </c>
      <c r="Q82" s="362">
        <f t="shared" si="42"/>
        <v>4.7870735475019537E-3</v>
      </c>
      <c r="R82" s="363">
        <f t="shared" si="43"/>
        <v>1.6079670255835152E-2</v>
      </c>
      <c r="T82" s="97"/>
      <c r="U82" s="61">
        <v>4.0000000000000001E-3</v>
      </c>
      <c r="V82" s="61"/>
      <c r="W82" s="61"/>
      <c r="X82" s="61"/>
      <c r="Y82" s="61"/>
      <c r="Z82" s="61"/>
      <c r="AA82" s="61">
        <v>2.5179999999999998</v>
      </c>
      <c r="AB82" s="61"/>
      <c r="AC82" s="61">
        <v>19.824999999999999</v>
      </c>
      <c r="AD82" s="38">
        <v>106.081</v>
      </c>
      <c r="AE82" s="42">
        <f t="shared" si="38"/>
        <v>4.3508701134930643</v>
      </c>
      <c r="AG82" s="361">
        <f t="shared" si="44"/>
        <v>0</v>
      </c>
      <c r="AH82" s="362">
        <f t="shared" si="45"/>
        <v>0</v>
      </c>
      <c r="AI82" s="362">
        <f t="shared" si="46"/>
        <v>5.2484565037311023E-3</v>
      </c>
      <c r="AJ82" s="363">
        <f t="shared" si="47"/>
        <v>1.5649652894620024E-2</v>
      </c>
      <c r="AL82" s="52" t="e">
        <f t="shared" si="39"/>
        <v>#DIV/0!</v>
      </c>
      <c r="AM82" s="74">
        <f t="shared" si="39"/>
        <v>1.3333333333333333</v>
      </c>
      <c r="AN82" s="74" t="e">
        <f t="shared" si="39"/>
        <v>#DIV/0!</v>
      </c>
      <c r="AO82" s="74" t="e">
        <f t="shared" si="39"/>
        <v>#DIV/0!</v>
      </c>
      <c r="AP82" s="74" t="e">
        <f t="shared" si="39"/>
        <v>#DIV/0!</v>
      </c>
      <c r="AQ82" s="74" t="e">
        <f t="shared" si="39"/>
        <v>#DIV/0!</v>
      </c>
      <c r="AR82" s="74" t="e">
        <f t="shared" si="39"/>
        <v>#DIV/0!</v>
      </c>
      <c r="AS82" s="74">
        <f t="shared" si="39"/>
        <v>2.7977777777777773</v>
      </c>
      <c r="AT82" s="74" t="e">
        <f t="shared" si="39"/>
        <v>#DIV/0!</v>
      </c>
      <c r="AU82" s="74">
        <f t="shared" si="39"/>
        <v>1.3350168350168352</v>
      </c>
      <c r="AV82" s="111">
        <f t="shared" si="39"/>
        <v>1.6118792925302379</v>
      </c>
      <c r="AW82" s="42">
        <f t="shared" si="48"/>
        <v>0.20738499339591571</v>
      </c>
    </row>
    <row r="83" spans="1:49" ht="20.100000000000001" customHeight="1">
      <c r="A83" s="88" t="s">
        <v>146</v>
      </c>
      <c r="B83" s="90">
        <v>1283.6400000000001</v>
      </c>
      <c r="C83" s="61">
        <v>1462.73</v>
      </c>
      <c r="D83" s="61">
        <v>1913.98</v>
      </c>
      <c r="E83" s="61">
        <v>1206.1699999999998</v>
      </c>
      <c r="F83" s="61">
        <v>1786.71</v>
      </c>
      <c r="G83" s="61">
        <v>1420.35</v>
      </c>
      <c r="H83" s="61">
        <v>1314.47</v>
      </c>
      <c r="I83" s="61">
        <v>1125.8499999999999</v>
      </c>
      <c r="J83" s="61">
        <v>990.07999999999993</v>
      </c>
      <c r="K83" s="61">
        <v>1269.8400000000001</v>
      </c>
      <c r="L83" s="82">
        <v>491.78</v>
      </c>
      <c r="M83" s="42">
        <f t="shared" si="37"/>
        <v>-0.6127228627228628</v>
      </c>
      <c r="O83" s="361">
        <f t="shared" si="40"/>
        <v>4.3981632176173242E-2</v>
      </c>
      <c r="P83" s="362">
        <f t="shared" si="41"/>
        <v>4.0376638262162881E-2</v>
      </c>
      <c r="Q83" s="362">
        <f t="shared" si="42"/>
        <v>4.0934797801750043E-2</v>
      </c>
      <c r="R83" s="363">
        <f t="shared" si="43"/>
        <v>1.2015529445108203E-2</v>
      </c>
      <c r="T83" s="97">
        <v>166.63099999999997</v>
      </c>
      <c r="U83" s="61">
        <v>187.786</v>
      </c>
      <c r="V83" s="61">
        <v>238.303</v>
      </c>
      <c r="W83" s="61">
        <v>151.69</v>
      </c>
      <c r="X83" s="61">
        <v>239.56700000000001</v>
      </c>
      <c r="Y83" s="61">
        <v>230.536</v>
      </c>
      <c r="Z83" s="61">
        <v>183.38900000000001</v>
      </c>
      <c r="AA83" s="61">
        <v>192.583</v>
      </c>
      <c r="AB83" s="61">
        <v>177.75399999999999</v>
      </c>
      <c r="AC83" s="61">
        <v>223.69299999999998</v>
      </c>
      <c r="AD83" s="38">
        <v>77.218000000000004</v>
      </c>
      <c r="AE83" s="42">
        <f t="shared" si="38"/>
        <v>-0.65480368183179616</v>
      </c>
      <c r="AG83" s="361">
        <f t="shared" si="44"/>
        <v>3.9169221634218571E-2</v>
      </c>
      <c r="AH83" s="362">
        <f t="shared" si="45"/>
        <v>6.4721997157730249E-2</v>
      </c>
      <c r="AI83" s="362">
        <f t="shared" si="46"/>
        <v>5.9220326894785444E-2</v>
      </c>
      <c r="AJ83" s="363">
        <f t="shared" si="47"/>
        <v>1.1391624298571554E-2</v>
      </c>
      <c r="AL83" s="52">
        <f t="shared" si="39"/>
        <v>1.2981131781496367</v>
      </c>
      <c r="AM83" s="74">
        <f t="shared" si="39"/>
        <v>1.2838049400777998</v>
      </c>
      <c r="AN83" s="74">
        <f t="shared" si="39"/>
        <v>1.2450652566902474</v>
      </c>
      <c r="AO83" s="74">
        <f t="shared" si="39"/>
        <v>1.2576170854854625</v>
      </c>
      <c r="AP83" s="74">
        <f t="shared" si="39"/>
        <v>1.3408275545555797</v>
      </c>
      <c r="AQ83" s="74">
        <f t="shared" si="39"/>
        <v>1.6230928996374132</v>
      </c>
      <c r="AR83" s="74">
        <f t="shared" si="39"/>
        <v>1.3951554618971906</v>
      </c>
      <c r="AS83" s="74">
        <f t="shared" si="39"/>
        <v>1.710556468446063</v>
      </c>
      <c r="AT83" s="74">
        <f t="shared" si="39"/>
        <v>1.7953498707175177</v>
      </c>
      <c r="AU83" s="74">
        <f t="shared" si="39"/>
        <v>1.761584136584136</v>
      </c>
      <c r="AV83" s="111">
        <f t="shared" si="39"/>
        <v>1.5701736548863314</v>
      </c>
      <c r="AW83" s="42">
        <f t="shared" si="48"/>
        <v>-0.10865815473847652</v>
      </c>
    </row>
    <row r="84" spans="1:49" ht="20.100000000000001" customHeight="1">
      <c r="A84" s="88" t="s">
        <v>171</v>
      </c>
      <c r="B84" s="90">
        <v>1030.24</v>
      </c>
      <c r="C84" s="61">
        <v>1076.8600000000001</v>
      </c>
      <c r="D84" s="61">
        <v>1434.2500000000002</v>
      </c>
      <c r="E84" s="61">
        <v>1136.1100000000001</v>
      </c>
      <c r="F84" s="61">
        <v>692.73</v>
      </c>
      <c r="G84" s="61">
        <v>2487.19</v>
      </c>
      <c r="H84" s="61">
        <v>1702.8700000000001</v>
      </c>
      <c r="I84" s="61">
        <v>1462.97</v>
      </c>
      <c r="J84" s="61">
        <v>1411.39</v>
      </c>
      <c r="K84" s="61">
        <v>1608.6000000000001</v>
      </c>
      <c r="L84" s="82">
        <v>1381.57</v>
      </c>
      <c r="M84" s="42">
        <f t="shared" si="37"/>
        <v>-0.14113514857640194</v>
      </c>
      <c r="O84" s="361">
        <f t="shared" si="40"/>
        <v>3.5299333717538191E-2</v>
      </c>
      <c r="P84" s="362">
        <f t="shared" si="41"/>
        <v>7.0703960938690399E-2</v>
      </c>
      <c r="Q84" s="362">
        <f t="shared" si="42"/>
        <v>5.1855128003445404E-2</v>
      </c>
      <c r="R84" s="363">
        <f t="shared" si="43"/>
        <v>3.3755530959937656E-2</v>
      </c>
      <c r="T84" s="97">
        <v>83.408000000000015</v>
      </c>
      <c r="U84" s="61">
        <v>83.483999999999995</v>
      </c>
      <c r="V84" s="61">
        <v>124.996</v>
      </c>
      <c r="W84" s="61">
        <v>105.07</v>
      </c>
      <c r="X84" s="61">
        <v>52.027999999999999</v>
      </c>
      <c r="Y84" s="61">
        <v>213.048</v>
      </c>
      <c r="Z84" s="61">
        <v>135.55199999999999</v>
      </c>
      <c r="AA84" s="61">
        <v>99.969000000000008</v>
      </c>
      <c r="AB84" s="61">
        <v>112.13499999999999</v>
      </c>
      <c r="AC84" s="61">
        <v>99.822000000000003</v>
      </c>
      <c r="AD84" s="38">
        <v>74.243000000000009</v>
      </c>
      <c r="AE84" s="42">
        <f t="shared" si="38"/>
        <v>-0.25624611809020048</v>
      </c>
      <c r="AG84" s="361">
        <f t="shared" si="44"/>
        <v>1.9606354388240505E-2</v>
      </c>
      <c r="AH84" s="362">
        <f t="shared" si="45"/>
        <v>5.9812315865895624E-2</v>
      </c>
      <c r="AI84" s="362">
        <f t="shared" si="46"/>
        <v>2.642680580657988E-2</v>
      </c>
      <c r="AJ84" s="363">
        <f t="shared" si="47"/>
        <v>1.0952735926841513E-2</v>
      </c>
      <c r="AL84" s="52">
        <f t="shared" si="39"/>
        <v>0.80959776362789271</v>
      </c>
      <c r="AM84" s="74">
        <f t="shared" si="39"/>
        <v>0.77525397916163641</v>
      </c>
      <c r="AN84" s="74">
        <f t="shared" si="39"/>
        <v>0.87150775666724756</v>
      </c>
      <c r="AO84" s="74">
        <f t="shared" si="39"/>
        <v>0.92482242036422513</v>
      </c>
      <c r="AP84" s="74">
        <f t="shared" si="39"/>
        <v>0.75105741053512909</v>
      </c>
      <c r="AQ84" s="74">
        <f t="shared" si="39"/>
        <v>0.85658112166742395</v>
      </c>
      <c r="AR84" s="74">
        <f t="shared" si="39"/>
        <v>0.79602083541315538</v>
      </c>
      <c r="AS84" s="74">
        <f t="shared" si="39"/>
        <v>0.68332911816373554</v>
      </c>
      <c r="AT84" s="74">
        <f t="shared" si="39"/>
        <v>0.79450045699629435</v>
      </c>
      <c r="AU84" s="74">
        <f t="shared" si="39"/>
        <v>0.6205520328235733</v>
      </c>
      <c r="AV84" s="111">
        <f t="shared" si="39"/>
        <v>0.5373813849461121</v>
      </c>
      <c r="AW84" s="42">
        <f t="shared" si="48"/>
        <v>-0.13402687200785807</v>
      </c>
    </row>
    <row r="85" spans="1:49" ht="20.100000000000001" customHeight="1">
      <c r="A85" s="88" t="s">
        <v>170</v>
      </c>
      <c r="B85" s="90">
        <v>59.94</v>
      </c>
      <c r="C85" s="61">
        <v>216</v>
      </c>
      <c r="D85" s="61">
        <v>135</v>
      </c>
      <c r="E85" s="61">
        <v>364.95</v>
      </c>
      <c r="F85" s="61">
        <v>177.66</v>
      </c>
      <c r="G85" s="61">
        <v>63</v>
      </c>
      <c r="H85" s="61">
        <v>252.95</v>
      </c>
      <c r="I85" s="61">
        <v>131.85</v>
      </c>
      <c r="J85" s="61">
        <v>236.3</v>
      </c>
      <c r="K85" s="61">
        <v>355.23</v>
      </c>
      <c r="L85" s="82">
        <v>332.15</v>
      </c>
      <c r="M85" s="42">
        <f t="shared" si="37"/>
        <v>-6.4971989978324013E-2</v>
      </c>
      <c r="O85" s="361">
        <f t="shared" si="40"/>
        <v>2.0537370545011249E-3</v>
      </c>
      <c r="P85" s="362">
        <f t="shared" si="41"/>
        <v>1.7909164716557622E-3</v>
      </c>
      <c r="Q85" s="362">
        <f t="shared" si="42"/>
        <v>1.1451260176963764E-2</v>
      </c>
      <c r="R85" s="363">
        <f t="shared" si="43"/>
        <v>8.1153322729527223E-3</v>
      </c>
      <c r="T85" s="97">
        <v>16.68</v>
      </c>
      <c r="U85" s="61">
        <v>23.326000000000001</v>
      </c>
      <c r="V85" s="61">
        <v>14.771000000000001</v>
      </c>
      <c r="W85" s="61">
        <v>50.18</v>
      </c>
      <c r="X85" s="61">
        <v>26.66</v>
      </c>
      <c r="Y85" s="61">
        <v>8.4</v>
      </c>
      <c r="Z85" s="61">
        <v>36.200000000000003</v>
      </c>
      <c r="AA85" s="61">
        <v>18.681000000000001</v>
      </c>
      <c r="AB85" s="61">
        <v>32.841999999999999</v>
      </c>
      <c r="AC85" s="61">
        <v>54.9</v>
      </c>
      <c r="AD85" s="38">
        <v>53.348999999999997</v>
      </c>
      <c r="AE85" s="42">
        <f t="shared" si="38"/>
        <v>-2.8251366120218616E-2</v>
      </c>
      <c r="AG85" s="361">
        <f t="shared" si="44"/>
        <v>3.9208947726339389E-3</v>
      </c>
      <c r="AH85" s="362">
        <f t="shared" si="45"/>
        <v>2.358264115474087E-3</v>
      </c>
      <c r="AI85" s="362">
        <f t="shared" si="46"/>
        <v>1.4534187241101514E-2</v>
      </c>
      <c r="AJ85" s="363">
        <f t="shared" si="47"/>
        <v>7.8703380650171437E-3</v>
      </c>
      <c r="AL85" s="52">
        <f t="shared" si="39"/>
        <v>2.7827827827827827</v>
      </c>
      <c r="AM85" s="74">
        <f t="shared" si="39"/>
        <v>1.0799074074074075</v>
      </c>
      <c r="AN85" s="74">
        <f t="shared" si="39"/>
        <v>1.0941481481481483</v>
      </c>
      <c r="AO85" s="74">
        <f t="shared" si="39"/>
        <v>1.3749828743663517</v>
      </c>
      <c r="AP85" s="74">
        <f t="shared" si="39"/>
        <v>1.5006191601936283</v>
      </c>
      <c r="AQ85" s="74">
        <f t="shared" si="39"/>
        <v>1.3333333333333333</v>
      </c>
      <c r="AR85" s="74">
        <f t="shared" si="39"/>
        <v>1.4311128681557621</v>
      </c>
      <c r="AS85" s="74">
        <f t="shared" si="39"/>
        <v>1.4168373151308304</v>
      </c>
      <c r="AT85" s="74">
        <f t="shared" si="39"/>
        <v>1.3898434193821414</v>
      </c>
      <c r="AU85" s="74">
        <f t="shared" si="39"/>
        <v>1.5454775779072714</v>
      </c>
      <c r="AV85" s="111">
        <f t="shared" si="39"/>
        <v>1.6061719102814993</v>
      </c>
      <c r="AW85" s="42">
        <f t="shared" si="48"/>
        <v>3.9272218013291428E-2</v>
      </c>
    </row>
    <row r="86" spans="1:49" ht="20.100000000000001" customHeight="1">
      <c r="A86" s="88" t="s">
        <v>206</v>
      </c>
      <c r="B86" s="90">
        <v>223</v>
      </c>
      <c r="C86" s="61">
        <v>47.25</v>
      </c>
      <c r="D86" s="61">
        <v>154.28</v>
      </c>
      <c r="E86" s="61">
        <v>148.66</v>
      </c>
      <c r="F86" s="61">
        <v>31.770000000000003</v>
      </c>
      <c r="G86" s="61">
        <v>90.75</v>
      </c>
      <c r="H86" s="61">
        <v>13.65</v>
      </c>
      <c r="I86" s="61">
        <v>5.86</v>
      </c>
      <c r="J86" s="61">
        <v>18.23</v>
      </c>
      <c r="K86" s="61">
        <v>365.19</v>
      </c>
      <c r="L86" s="82">
        <v>235.67000000000002</v>
      </c>
      <c r="M86" s="42">
        <f t="shared" si="37"/>
        <v>-0.35466469509022697</v>
      </c>
      <c r="O86" s="361">
        <f t="shared" si="40"/>
        <v>7.6406967493118259E-3</v>
      </c>
      <c r="P86" s="362">
        <f t="shared" si="41"/>
        <v>2.5797725365517524E-3</v>
      </c>
      <c r="Q86" s="362">
        <f t="shared" si="42"/>
        <v>1.1772332584594198E-2</v>
      </c>
      <c r="R86" s="363">
        <f t="shared" si="43"/>
        <v>5.7580621910786334E-3</v>
      </c>
      <c r="T86" s="97">
        <v>23.914999999999999</v>
      </c>
      <c r="U86" s="61">
        <v>8.8460000000000001</v>
      </c>
      <c r="V86" s="61">
        <v>23.727</v>
      </c>
      <c r="W86" s="61">
        <v>22.465</v>
      </c>
      <c r="X86" s="61">
        <v>7.9809999999999999</v>
      </c>
      <c r="Y86" s="61">
        <v>15.542999999999999</v>
      </c>
      <c r="Z86" s="61">
        <v>1.7430000000000001</v>
      </c>
      <c r="AA86" s="61">
        <v>1.7310000000000001</v>
      </c>
      <c r="AB86" s="61">
        <v>5.0010000000000003</v>
      </c>
      <c r="AC86" s="61">
        <v>54.033999999999999</v>
      </c>
      <c r="AD86" s="38">
        <v>50.42</v>
      </c>
      <c r="AE86" s="42">
        <f t="shared" si="38"/>
        <v>-6.6883813894954972E-2</v>
      </c>
      <c r="AG86" s="361">
        <f t="shared" si="44"/>
        <v>5.621594633545602E-3</v>
      </c>
      <c r="AH86" s="362">
        <f t="shared" si="45"/>
        <v>4.3636308508111588E-3</v>
      </c>
      <c r="AI86" s="362">
        <f t="shared" si="46"/>
        <v>1.4304923012489604E-2</v>
      </c>
      <c r="AJ86" s="363">
        <f t="shared" si="47"/>
        <v>7.438235866429819E-3</v>
      </c>
      <c r="AL86" s="52">
        <f t="shared" si="39"/>
        <v>1.0724215246636772</v>
      </c>
      <c r="AM86" s="74">
        <f t="shared" si="39"/>
        <v>1.8721693121693121</v>
      </c>
      <c r="AN86" s="74">
        <f t="shared" si="39"/>
        <v>1.537918071039668</v>
      </c>
      <c r="AO86" s="74">
        <f t="shared" si="39"/>
        <v>1.5111664200188348</v>
      </c>
      <c r="AP86" s="74">
        <f t="shared" si="39"/>
        <v>2.5121183506452627</v>
      </c>
      <c r="AQ86" s="74">
        <f t="shared" si="39"/>
        <v>1.7127272727272727</v>
      </c>
      <c r="AR86" s="74">
        <f t="shared" si="39"/>
        <v>1.2769230769230768</v>
      </c>
      <c r="AS86" s="74">
        <f t="shared" si="39"/>
        <v>2.9539249146757678</v>
      </c>
      <c r="AT86" s="74">
        <f t="shared" si="39"/>
        <v>2.7432803071859575</v>
      </c>
      <c r="AU86" s="74">
        <f t="shared" si="39"/>
        <v>1.4796133519537773</v>
      </c>
      <c r="AV86" s="111">
        <f t="shared" si="39"/>
        <v>2.1394322569694912</v>
      </c>
      <c r="AW86" s="42">
        <f t="shared" si="48"/>
        <v>0.4459400857287793</v>
      </c>
    </row>
    <row r="87" spans="1:49" ht="20.100000000000001" customHeight="1">
      <c r="A87" s="88" t="s">
        <v>207</v>
      </c>
      <c r="B87" s="90">
        <v>4.5</v>
      </c>
      <c r="C87" s="61">
        <v>23.1</v>
      </c>
      <c r="D87" s="61">
        <v>87.3</v>
      </c>
      <c r="E87" s="61">
        <v>47.1</v>
      </c>
      <c r="F87" s="61">
        <v>55.58</v>
      </c>
      <c r="G87" s="61">
        <v>187.2</v>
      </c>
      <c r="H87" s="61">
        <v>341.13</v>
      </c>
      <c r="I87" s="61">
        <v>1096.83</v>
      </c>
      <c r="J87" s="61">
        <v>4.5</v>
      </c>
      <c r="K87" s="61">
        <v>598.5</v>
      </c>
      <c r="L87" s="82">
        <v>363.9</v>
      </c>
      <c r="M87" s="42">
        <f t="shared" si="37"/>
        <v>-0.39197994987468676</v>
      </c>
      <c r="O87" s="361">
        <f t="shared" si="40"/>
        <v>1.5418446355113552E-4</v>
      </c>
      <c r="P87" s="362">
        <f t="shared" si="41"/>
        <v>5.321580372919979E-3</v>
      </c>
      <c r="Q87" s="362">
        <f t="shared" si="42"/>
        <v>1.9293357024780598E-2</v>
      </c>
      <c r="R87" s="363">
        <f t="shared" si="43"/>
        <v>8.8910715463721077E-3</v>
      </c>
      <c r="T87" s="97">
        <v>1.0780000000000001</v>
      </c>
      <c r="U87" s="61">
        <v>2.7930000000000001</v>
      </c>
      <c r="V87" s="61">
        <v>9.6059999999999999</v>
      </c>
      <c r="W87" s="61">
        <v>5.83</v>
      </c>
      <c r="X87" s="61">
        <v>6.05</v>
      </c>
      <c r="Y87" s="61">
        <v>19.349</v>
      </c>
      <c r="Z87" s="61">
        <v>36.463999999999999</v>
      </c>
      <c r="AA87" s="61">
        <v>118.724</v>
      </c>
      <c r="AB87" s="61">
        <v>1.18</v>
      </c>
      <c r="AC87" s="61">
        <v>65.91</v>
      </c>
      <c r="AD87" s="38">
        <v>42.277999999999999</v>
      </c>
      <c r="AE87" s="42">
        <f t="shared" si="38"/>
        <v>-0.35854953724776206</v>
      </c>
      <c r="AG87" s="361">
        <f t="shared" si="44"/>
        <v>2.5340075329133012E-4</v>
      </c>
      <c r="AH87" s="362">
        <f t="shared" si="45"/>
        <v>5.4321490917033461E-3</v>
      </c>
      <c r="AI87" s="362">
        <f t="shared" si="46"/>
        <v>1.7448966868142093E-2</v>
      </c>
      <c r="AJ87" s="363">
        <f t="shared" si="47"/>
        <v>6.2370832201689777E-3</v>
      </c>
      <c r="AL87" s="52">
        <f t="shared" si="39"/>
        <v>2.3955555555555557</v>
      </c>
      <c r="AM87" s="74">
        <f t="shared" si="39"/>
        <v>1.209090909090909</v>
      </c>
      <c r="AN87" s="74">
        <f t="shared" si="39"/>
        <v>1.1003436426116839</v>
      </c>
      <c r="AO87" s="74">
        <f t="shared" si="39"/>
        <v>1.2377919320594479</v>
      </c>
      <c r="AP87" s="74">
        <f t="shared" si="39"/>
        <v>1.0885210507376755</v>
      </c>
      <c r="AQ87" s="74">
        <f t="shared" si="39"/>
        <v>1.0336004273504276</v>
      </c>
      <c r="AR87" s="74">
        <f t="shared" si="39"/>
        <v>1.0689180077976137</v>
      </c>
      <c r="AS87" s="74">
        <f t="shared" si="39"/>
        <v>1.0824284529051906</v>
      </c>
      <c r="AT87" s="74">
        <f t="shared" si="39"/>
        <v>2.6222222222222218</v>
      </c>
      <c r="AU87" s="74">
        <f t="shared" si="39"/>
        <v>1.1012531328320803</v>
      </c>
      <c r="AV87" s="111">
        <f t="shared" si="39"/>
        <v>1.1618026930475405</v>
      </c>
      <c r="AW87" s="42">
        <f t="shared" si="48"/>
        <v>5.498241812919577E-2</v>
      </c>
    </row>
    <row r="88" spans="1:49" ht="20.100000000000001" customHeight="1">
      <c r="A88" s="88" t="s">
        <v>197</v>
      </c>
      <c r="B88" s="90"/>
      <c r="C88" s="61"/>
      <c r="D88" s="61"/>
      <c r="E88" s="61"/>
      <c r="F88" s="61"/>
      <c r="G88" s="61">
        <v>107.78</v>
      </c>
      <c r="H88" s="61">
        <v>115.7</v>
      </c>
      <c r="I88" s="61">
        <v>118.8</v>
      </c>
      <c r="J88" s="61">
        <v>546.17999999999995</v>
      </c>
      <c r="K88" s="61">
        <v>15.75</v>
      </c>
      <c r="L88" s="82">
        <v>396.79</v>
      </c>
      <c r="M88" s="42">
        <f t="shared" si="37"/>
        <v>24.193015873015874</v>
      </c>
      <c r="O88" s="361">
        <f t="shared" si="40"/>
        <v>0</v>
      </c>
      <c r="P88" s="362">
        <f t="shared" si="41"/>
        <v>3.0638885288104454E-3</v>
      </c>
      <c r="Q88" s="362">
        <f t="shared" si="42"/>
        <v>5.0771992170475268E-4</v>
      </c>
      <c r="R88" s="363">
        <f t="shared" si="43"/>
        <v>9.6946641354355278E-3</v>
      </c>
      <c r="T88" s="97"/>
      <c r="U88" s="61"/>
      <c r="V88" s="61"/>
      <c r="W88" s="61"/>
      <c r="X88" s="61"/>
      <c r="Y88" s="61">
        <v>7.6859999999999999</v>
      </c>
      <c r="Z88" s="61">
        <v>10.7</v>
      </c>
      <c r="AA88" s="61">
        <v>11.860999999999999</v>
      </c>
      <c r="AB88" s="61">
        <v>65.427000000000007</v>
      </c>
      <c r="AC88" s="61">
        <v>1.5549999999999999</v>
      </c>
      <c r="AD88" s="38">
        <v>40.923000000000002</v>
      </c>
      <c r="AE88" s="42">
        <f t="shared" si="38"/>
        <v>25.317041800643089</v>
      </c>
      <c r="AG88" s="361">
        <f t="shared" si="44"/>
        <v>0</v>
      </c>
      <c r="AH88" s="362">
        <f t="shared" si="45"/>
        <v>2.1578116656587893E-3</v>
      </c>
      <c r="AI88" s="362">
        <f t="shared" si="46"/>
        <v>4.1166960218420504E-4</v>
      </c>
      <c r="AJ88" s="363">
        <f t="shared" si="47"/>
        <v>6.0371861634650435E-3</v>
      </c>
      <c r="AL88" s="52" t="e">
        <f t="shared" si="39"/>
        <v>#DIV/0!</v>
      </c>
      <c r="AM88" s="74" t="e">
        <f t="shared" si="39"/>
        <v>#DIV/0!</v>
      </c>
      <c r="AN88" s="74" t="e">
        <f t="shared" si="39"/>
        <v>#DIV/0!</v>
      </c>
      <c r="AO88" s="74" t="e">
        <f t="shared" si="39"/>
        <v>#DIV/0!</v>
      </c>
      <c r="AP88" s="74" t="e">
        <f t="shared" si="39"/>
        <v>#DIV/0!</v>
      </c>
      <c r="AQ88" s="74">
        <f t="shared" si="39"/>
        <v>0.71311931712748189</v>
      </c>
      <c r="AR88" s="74">
        <f t="shared" si="39"/>
        <v>0.92480553154710443</v>
      </c>
      <c r="AS88" s="74">
        <f t="shared" si="39"/>
        <v>0.99840067340067329</v>
      </c>
      <c r="AT88" s="74">
        <f t="shared" si="39"/>
        <v>1.1979017906184777</v>
      </c>
      <c r="AU88" s="74">
        <f t="shared" si="39"/>
        <v>0.98730158730158724</v>
      </c>
      <c r="AV88" s="111">
        <f t="shared" si="39"/>
        <v>1.0313515965624134</v>
      </c>
      <c r="AW88" s="42">
        <f t="shared" si="48"/>
        <v>4.4616568865466992E-2</v>
      </c>
    </row>
    <row r="89" spans="1:49" ht="20.100000000000001" customHeight="1">
      <c r="A89" s="88" t="s">
        <v>166</v>
      </c>
      <c r="B89" s="90">
        <v>54.5</v>
      </c>
      <c r="C89" s="61"/>
      <c r="D89" s="61">
        <v>0.1</v>
      </c>
      <c r="E89" s="61"/>
      <c r="F89" s="61">
        <v>1.35</v>
      </c>
      <c r="G89" s="61">
        <v>73.5</v>
      </c>
      <c r="H89" s="61">
        <v>0.14000000000000001</v>
      </c>
      <c r="I89" s="61">
        <v>148.66000000000003</v>
      </c>
      <c r="J89" s="61">
        <v>30.669999999999998</v>
      </c>
      <c r="K89" s="61">
        <v>86.179999999999993</v>
      </c>
      <c r="L89" s="82">
        <v>72.289999999999992</v>
      </c>
      <c r="M89" s="42">
        <f t="shared" si="37"/>
        <v>-0.16117428637734976</v>
      </c>
      <c r="O89" s="361">
        <f t="shared" si="40"/>
        <v>1.8673451696748634E-3</v>
      </c>
      <c r="P89" s="362">
        <f t="shared" si="41"/>
        <v>2.0894025502650559E-3</v>
      </c>
      <c r="Q89" s="362">
        <f t="shared" si="42"/>
        <v>2.7781144668263861E-3</v>
      </c>
      <c r="R89" s="363">
        <f t="shared" si="43"/>
        <v>1.7662422700940907E-3</v>
      </c>
      <c r="T89" s="97">
        <v>7.42</v>
      </c>
      <c r="U89" s="61"/>
      <c r="V89" s="61">
        <v>1.2E-2</v>
      </c>
      <c r="W89" s="61"/>
      <c r="X89" s="61">
        <v>1.258</v>
      </c>
      <c r="Y89" s="61">
        <v>11.95</v>
      </c>
      <c r="Z89" s="61">
        <v>1.7000000000000001E-2</v>
      </c>
      <c r="AA89" s="61">
        <v>15.839</v>
      </c>
      <c r="AB89" s="61">
        <v>5.8</v>
      </c>
      <c r="AC89" s="61">
        <v>18.006</v>
      </c>
      <c r="AD89" s="38">
        <v>34.265999999999998</v>
      </c>
      <c r="AE89" s="42">
        <f t="shared" si="38"/>
        <v>0.90303232255914678</v>
      </c>
      <c r="AG89" s="361">
        <f t="shared" si="44"/>
        <v>1.7441870031740905E-3</v>
      </c>
      <c r="AH89" s="362">
        <f t="shared" si="45"/>
        <v>3.3549114499899211E-3</v>
      </c>
      <c r="AI89" s="362">
        <f t="shared" si="46"/>
        <v>4.7668957279284859E-3</v>
      </c>
      <c r="AJ89" s="363">
        <f t="shared" si="47"/>
        <v>5.0551088893114665E-3</v>
      </c>
      <c r="AL89" s="52">
        <f t="shared" si="39"/>
        <v>1.3614678899082568</v>
      </c>
      <c r="AM89" s="74" t="e">
        <f t="shared" si="39"/>
        <v>#DIV/0!</v>
      </c>
      <c r="AN89" s="74">
        <f t="shared" si="39"/>
        <v>1.2</v>
      </c>
      <c r="AO89" s="74" t="e">
        <f t="shared" si="39"/>
        <v>#DIV/0!</v>
      </c>
      <c r="AP89" s="74">
        <f t="shared" si="39"/>
        <v>9.318518518518518</v>
      </c>
      <c r="AQ89" s="74">
        <f t="shared" si="39"/>
        <v>1.6258503401360545</v>
      </c>
      <c r="AR89" s="74">
        <f t="shared" si="39"/>
        <v>1.2142857142857142</v>
      </c>
      <c r="AS89" s="74">
        <f t="shared" si="39"/>
        <v>1.0654513655320865</v>
      </c>
      <c r="AT89" s="74">
        <f t="shared" si="39"/>
        <v>1.8910987936093904</v>
      </c>
      <c r="AU89" s="74">
        <f t="shared" si="39"/>
        <v>2.08934787653748</v>
      </c>
      <c r="AV89" s="111">
        <f t="shared" si="39"/>
        <v>4.7400746991285105</v>
      </c>
      <c r="AW89" s="42">
        <f t="shared" si="48"/>
        <v>1.2686862022153447</v>
      </c>
    </row>
    <row r="90" spans="1:49" ht="20.100000000000001" customHeight="1">
      <c r="A90" s="88" t="s">
        <v>205</v>
      </c>
      <c r="B90" s="90">
        <v>0.42</v>
      </c>
      <c r="C90" s="61">
        <v>1.17</v>
      </c>
      <c r="D90" s="61"/>
      <c r="E90" s="61"/>
      <c r="F90" s="61">
        <v>0.18</v>
      </c>
      <c r="G90" s="61"/>
      <c r="H90" s="61">
        <v>0.14000000000000001</v>
      </c>
      <c r="I90" s="61">
        <v>0.23</v>
      </c>
      <c r="J90" s="61">
        <v>305.27</v>
      </c>
      <c r="K90" s="61">
        <v>144</v>
      </c>
      <c r="L90" s="82">
        <v>639.24</v>
      </c>
      <c r="M90" s="42">
        <f t="shared" si="37"/>
        <v>3.4391666666666669</v>
      </c>
      <c r="O90" s="361">
        <f t="shared" si="40"/>
        <v>1.4390549931439314E-5</v>
      </c>
      <c r="P90" s="362">
        <f t="shared" si="41"/>
        <v>0</v>
      </c>
      <c r="Q90" s="362">
        <f t="shared" si="42"/>
        <v>4.6420107127291667E-3</v>
      </c>
      <c r="R90" s="363">
        <f t="shared" si="43"/>
        <v>1.5618380256397104E-2</v>
      </c>
      <c r="T90" s="97">
        <v>0.28000000000000003</v>
      </c>
      <c r="U90" s="61">
        <v>0.47900000000000004</v>
      </c>
      <c r="V90" s="61"/>
      <c r="W90" s="61"/>
      <c r="X90" s="61">
        <v>8.7999999999999995E-2</v>
      </c>
      <c r="Y90" s="61"/>
      <c r="Z90" s="61">
        <v>1.4E-2</v>
      </c>
      <c r="AA90" s="61">
        <v>0.12</v>
      </c>
      <c r="AB90" s="61">
        <v>14.975</v>
      </c>
      <c r="AC90" s="61">
        <v>6.4589999999999996</v>
      </c>
      <c r="AD90" s="38">
        <v>29.754999999999999</v>
      </c>
      <c r="AE90" s="42">
        <f t="shared" si="38"/>
        <v>3.6067502709397741</v>
      </c>
      <c r="AG90" s="361">
        <f t="shared" si="44"/>
        <v>6.5818377478267569E-5</v>
      </c>
      <c r="AH90" s="362">
        <f t="shared" si="45"/>
        <v>0</v>
      </c>
      <c r="AI90" s="362">
        <f t="shared" si="46"/>
        <v>1.7099511000050033E-3</v>
      </c>
      <c r="AJ90" s="363">
        <f t="shared" si="47"/>
        <v>4.3896213448159308E-3</v>
      </c>
      <c r="AL90" s="52">
        <f t="shared" si="39"/>
        <v>6.6666666666666679</v>
      </c>
      <c r="AM90" s="74">
        <f t="shared" si="39"/>
        <v>4.0940170940170946</v>
      </c>
      <c r="AN90" s="74" t="e">
        <f t="shared" si="39"/>
        <v>#DIV/0!</v>
      </c>
      <c r="AO90" s="74" t="e">
        <f t="shared" si="39"/>
        <v>#DIV/0!</v>
      </c>
      <c r="AP90" s="74">
        <f t="shared" si="39"/>
        <v>4.8888888888888884</v>
      </c>
      <c r="AQ90" s="74" t="e">
        <f t="shared" si="39"/>
        <v>#DIV/0!</v>
      </c>
      <c r="AR90" s="74">
        <f t="shared" si="39"/>
        <v>0.99999999999999989</v>
      </c>
      <c r="AS90" s="74">
        <f t="shared" si="39"/>
        <v>5.2173913043478262</v>
      </c>
      <c r="AT90" s="74">
        <f t="shared" si="39"/>
        <v>0.49054934975595377</v>
      </c>
      <c r="AU90" s="74">
        <f t="shared" si="39"/>
        <v>0.44854166666666667</v>
      </c>
      <c r="AV90" s="111">
        <f t="shared" si="39"/>
        <v>0.46547462611851576</v>
      </c>
      <c r="AW90" s="42">
        <f t="shared" si="48"/>
        <v>3.7751140440722523E-2</v>
      </c>
    </row>
    <row r="91" spans="1:49" ht="20.100000000000001" customHeight="1">
      <c r="A91" s="88" t="s">
        <v>175</v>
      </c>
      <c r="B91" s="90">
        <v>350.62</v>
      </c>
      <c r="C91" s="61">
        <v>159.72999999999999</v>
      </c>
      <c r="D91" s="61">
        <v>187.68</v>
      </c>
      <c r="E91" s="61">
        <v>75.400000000000006</v>
      </c>
      <c r="F91" s="61">
        <v>140.18</v>
      </c>
      <c r="G91" s="61">
        <v>65.910000000000011</v>
      </c>
      <c r="H91" s="61">
        <v>83.15</v>
      </c>
      <c r="I91" s="61">
        <v>81.22</v>
      </c>
      <c r="J91" s="61">
        <v>67.889999999999986</v>
      </c>
      <c r="K91" s="61">
        <v>84.68</v>
      </c>
      <c r="L91" s="82">
        <v>76.86</v>
      </c>
      <c r="M91" s="42">
        <f t="shared" si="37"/>
        <v>-9.2347661785545668E-2</v>
      </c>
      <c r="O91" s="361">
        <f t="shared" si="40"/>
        <v>1.2013368135622029E-2</v>
      </c>
      <c r="P91" s="362">
        <f t="shared" si="41"/>
        <v>1.8736397562989096E-3</v>
      </c>
      <c r="Q91" s="362">
        <f t="shared" si="42"/>
        <v>2.7297601885687907E-3</v>
      </c>
      <c r="R91" s="363">
        <f t="shared" si="43"/>
        <v>1.8778998600004402E-3</v>
      </c>
      <c r="T91" s="97">
        <v>64.087999999999994</v>
      </c>
      <c r="U91" s="61">
        <v>27.876999999999999</v>
      </c>
      <c r="V91" s="61">
        <v>35.731000000000002</v>
      </c>
      <c r="W91" s="61">
        <v>15.362</v>
      </c>
      <c r="X91" s="61">
        <v>25.445999999999998</v>
      </c>
      <c r="Y91" s="61">
        <v>14.323</v>
      </c>
      <c r="Z91" s="61">
        <v>17.2</v>
      </c>
      <c r="AA91" s="61">
        <v>15.965</v>
      </c>
      <c r="AB91" s="61">
        <v>13.465</v>
      </c>
      <c r="AC91" s="61">
        <v>16.873999999999999</v>
      </c>
      <c r="AD91" s="38">
        <v>28.949999999999996</v>
      </c>
      <c r="AE91" s="42">
        <f t="shared" si="38"/>
        <v>0.71565722413180033</v>
      </c>
      <c r="AG91" s="361">
        <f t="shared" si="44"/>
        <v>1.506488634224004E-2</v>
      </c>
      <c r="AH91" s="362">
        <f t="shared" si="45"/>
        <v>4.0211210626113509E-3</v>
      </c>
      <c r="AI91" s="362">
        <f t="shared" si="46"/>
        <v>4.4672108471101452E-3</v>
      </c>
      <c r="AJ91" s="363">
        <f t="shared" si="47"/>
        <v>4.2708633148183898E-3</v>
      </c>
      <c r="AL91" s="52">
        <f t="shared" si="39"/>
        <v>1.8278478124465232</v>
      </c>
      <c r="AM91" s="74">
        <f t="shared" si="39"/>
        <v>1.7452576222375258</v>
      </c>
      <c r="AN91" s="74">
        <f t="shared" si="39"/>
        <v>1.9038256606990622</v>
      </c>
      <c r="AO91" s="74">
        <f t="shared" si="39"/>
        <v>2.0374005305039784</v>
      </c>
      <c r="AP91" s="74">
        <f t="shared" si="39"/>
        <v>1.8152375517192179</v>
      </c>
      <c r="AQ91" s="74">
        <f t="shared" si="39"/>
        <v>2.1731148535882259</v>
      </c>
      <c r="AR91" s="74">
        <f t="shared" si="39"/>
        <v>2.0685508117859288</v>
      </c>
      <c r="AS91" s="74">
        <f t="shared" si="39"/>
        <v>1.9656488549618321</v>
      </c>
      <c r="AT91" s="74">
        <f t="shared" si="39"/>
        <v>1.9833554278980707</v>
      </c>
      <c r="AU91" s="74">
        <f t="shared" si="39"/>
        <v>1.9926783183750587</v>
      </c>
      <c r="AV91" s="111">
        <f t="shared" si="39"/>
        <v>3.7665886026541759</v>
      </c>
      <c r="AW91" s="42">
        <f t="shared" si="48"/>
        <v>0.89021407415405751</v>
      </c>
    </row>
    <row r="92" spans="1:49" ht="20.100000000000001" customHeight="1">
      <c r="A92" s="88" t="s">
        <v>172</v>
      </c>
      <c r="B92" s="90">
        <v>38.25</v>
      </c>
      <c r="C92" s="61">
        <v>14.95</v>
      </c>
      <c r="D92" s="61">
        <v>161.85</v>
      </c>
      <c r="E92" s="61">
        <v>86.4</v>
      </c>
      <c r="F92" s="61">
        <v>49.5</v>
      </c>
      <c r="G92" s="61">
        <v>93.95</v>
      </c>
      <c r="H92" s="61">
        <v>56.26</v>
      </c>
      <c r="I92" s="61">
        <v>28.13</v>
      </c>
      <c r="J92" s="61">
        <v>11.25</v>
      </c>
      <c r="K92" s="61">
        <v>66.53</v>
      </c>
      <c r="L92" s="82">
        <v>232.13</v>
      </c>
      <c r="M92" s="42">
        <f t="shared" si="37"/>
        <v>2.4891026604539306</v>
      </c>
      <c r="O92" s="361">
        <f t="shared" si="40"/>
        <v>1.3105679401846518E-3</v>
      </c>
      <c r="P92" s="362">
        <f t="shared" si="41"/>
        <v>2.6707397224136325E-3</v>
      </c>
      <c r="Q92" s="362">
        <f t="shared" si="42"/>
        <v>2.1446734216518854E-3</v>
      </c>
      <c r="R92" s="363">
        <f t="shared" si="43"/>
        <v>5.671570316183999E-3</v>
      </c>
      <c r="T92" s="97">
        <v>5.9740000000000002</v>
      </c>
      <c r="U92" s="61">
        <v>2.0179999999999998</v>
      </c>
      <c r="V92" s="61">
        <v>13.496</v>
      </c>
      <c r="W92" s="61">
        <v>13.999000000000001</v>
      </c>
      <c r="X92" s="61">
        <v>7.9640000000000004</v>
      </c>
      <c r="Y92" s="61">
        <v>10.801</v>
      </c>
      <c r="Z92" s="61">
        <v>7.91</v>
      </c>
      <c r="AA92" s="61">
        <v>4.8090000000000002</v>
      </c>
      <c r="AB92" s="61">
        <v>1.9239999999999999</v>
      </c>
      <c r="AC92" s="61">
        <v>6.6360000000000001</v>
      </c>
      <c r="AD92" s="38">
        <v>28.343000000000004</v>
      </c>
      <c r="AE92" s="42">
        <f t="shared" si="38"/>
        <v>3.2710970464135025</v>
      </c>
      <c r="AG92" s="361">
        <f t="shared" si="44"/>
        <v>1.4042820966256087E-3</v>
      </c>
      <c r="AH92" s="362">
        <f t="shared" si="45"/>
        <v>3.0323346084804299E-3</v>
      </c>
      <c r="AI92" s="362">
        <f t="shared" si="46"/>
        <v>1.7568099550446202E-3</v>
      </c>
      <c r="AJ92" s="363">
        <f t="shared" si="47"/>
        <v>4.181315334435152E-3</v>
      </c>
      <c r="AL92" s="52">
        <f t="shared" si="39"/>
        <v>1.5618300653594772</v>
      </c>
      <c r="AM92" s="74">
        <f t="shared" si="39"/>
        <v>1.3498327759197324</v>
      </c>
      <c r="AN92" s="74">
        <f t="shared" si="39"/>
        <v>0.83385851096694485</v>
      </c>
      <c r="AO92" s="74">
        <f t="shared" si="39"/>
        <v>1.6202546296296296</v>
      </c>
      <c r="AP92" s="74">
        <f t="shared" si="39"/>
        <v>1.6088888888888888</v>
      </c>
      <c r="AQ92" s="74">
        <f t="shared" si="39"/>
        <v>1.1496540713145289</v>
      </c>
      <c r="AR92" s="74">
        <f t="shared" si="39"/>
        <v>1.4059722715961609</v>
      </c>
      <c r="AS92" s="74">
        <f t="shared" si="39"/>
        <v>1.7095627444009955</v>
      </c>
      <c r="AT92" s="74">
        <f t="shared" si="39"/>
        <v>1.7102222222222221</v>
      </c>
      <c r="AU92" s="74">
        <f t="shared" si="39"/>
        <v>0.99744476176161123</v>
      </c>
      <c r="AV92" s="111">
        <f t="shared" si="39"/>
        <v>1.2209968552104427</v>
      </c>
      <c r="AW92" s="42">
        <f t="shared" si="48"/>
        <v>0.22412478567134955</v>
      </c>
    </row>
    <row r="93" spans="1:49" ht="20.100000000000001" customHeight="1">
      <c r="A93" s="88" t="s">
        <v>179</v>
      </c>
      <c r="B93" s="90">
        <v>63</v>
      </c>
      <c r="C93" s="61">
        <v>69.44</v>
      </c>
      <c r="D93" s="61">
        <v>27.93</v>
      </c>
      <c r="E93" s="61">
        <v>20.399999999999999</v>
      </c>
      <c r="F93" s="61">
        <v>37.43</v>
      </c>
      <c r="G93" s="61">
        <v>1.67</v>
      </c>
      <c r="H93" s="61">
        <v>51.65</v>
      </c>
      <c r="I93" s="61">
        <v>26.25</v>
      </c>
      <c r="J93" s="61">
        <v>42.26</v>
      </c>
      <c r="K93" s="61">
        <v>47.31</v>
      </c>
      <c r="L93" s="82">
        <v>57.089999999999996</v>
      </c>
      <c r="M93" s="42">
        <f t="shared" si="37"/>
        <v>0.20672162333544691</v>
      </c>
      <c r="O93" s="361">
        <f t="shared" si="40"/>
        <v>2.1585824897158972E-3</v>
      </c>
      <c r="P93" s="362">
        <f t="shared" si="41"/>
        <v>4.7473500121668611E-5</v>
      </c>
      <c r="Q93" s="362">
        <f t="shared" si="42"/>
        <v>1.5250939362445618E-3</v>
      </c>
      <c r="R93" s="363">
        <f t="shared" si="43"/>
        <v>1.394864728173629E-3</v>
      </c>
      <c r="T93" s="97">
        <v>28.808999999999997</v>
      </c>
      <c r="U93" s="61">
        <v>23.158999999999999</v>
      </c>
      <c r="V93" s="61">
        <v>14.808999999999999</v>
      </c>
      <c r="W93" s="61">
        <v>14.3</v>
      </c>
      <c r="X93" s="61">
        <v>16.925000000000001</v>
      </c>
      <c r="Y93" s="61">
        <v>1.653</v>
      </c>
      <c r="Z93" s="61">
        <v>24.568000000000001</v>
      </c>
      <c r="AA93" s="61">
        <v>15.531000000000001</v>
      </c>
      <c r="AB93" s="61">
        <v>9.6240000000000006</v>
      </c>
      <c r="AC93" s="61">
        <v>24.800000000000004</v>
      </c>
      <c r="AD93" s="38">
        <v>25.974</v>
      </c>
      <c r="AE93" s="42">
        <f t="shared" si="38"/>
        <v>4.7338709677419183E-2</v>
      </c>
      <c r="AG93" s="361">
        <f t="shared" si="44"/>
        <v>6.7720058456121786E-3</v>
      </c>
      <c r="AH93" s="362">
        <f t="shared" si="45"/>
        <v>4.6407268843793638E-4</v>
      </c>
      <c r="AI93" s="362">
        <f t="shared" si="46"/>
        <v>6.565534491426551E-3</v>
      </c>
      <c r="AJ93" s="363">
        <f t="shared" si="47"/>
        <v>3.8318274175852462E-3</v>
      </c>
      <c r="AL93" s="52">
        <f t="shared" si="39"/>
        <v>4.5728571428571421</v>
      </c>
      <c r="AM93" s="74">
        <f t="shared" si="39"/>
        <v>3.3351094470046085</v>
      </c>
      <c r="AN93" s="74">
        <f t="shared" si="39"/>
        <v>5.3021840315073394</v>
      </c>
      <c r="AO93" s="74">
        <f t="shared" si="39"/>
        <v>7.0098039215686283</v>
      </c>
      <c r="AP93" s="74">
        <f t="shared" si="39"/>
        <v>4.5217739780924395</v>
      </c>
      <c r="AQ93" s="74">
        <f t="shared" si="39"/>
        <v>9.8982035928143723</v>
      </c>
      <c r="AR93" s="74">
        <f t="shared" si="39"/>
        <v>4.756631171345596</v>
      </c>
      <c r="AS93" s="74">
        <f t="shared" si="39"/>
        <v>5.9165714285714284</v>
      </c>
      <c r="AT93" s="74">
        <f t="shared" si="39"/>
        <v>2.2773308092759112</v>
      </c>
      <c r="AU93" s="74">
        <f t="shared" si="39"/>
        <v>5.2420207144366948</v>
      </c>
      <c r="AV93" s="111">
        <f t="shared" si="39"/>
        <v>4.5496584340514978</v>
      </c>
      <c r="AW93" s="42">
        <f t="shared" si="48"/>
        <v>-0.13207927211703091</v>
      </c>
    </row>
    <row r="94" spans="1:49" ht="20.100000000000001" customHeight="1">
      <c r="A94" s="88" t="s">
        <v>188</v>
      </c>
      <c r="B94" s="90">
        <v>15.36</v>
      </c>
      <c r="C94" s="61">
        <v>18.36</v>
      </c>
      <c r="D94" s="61">
        <v>21.12</v>
      </c>
      <c r="E94" s="61">
        <v>162.09</v>
      </c>
      <c r="F94" s="61">
        <v>157.27000000000001</v>
      </c>
      <c r="G94" s="61">
        <v>164.45</v>
      </c>
      <c r="H94" s="61">
        <v>133.54</v>
      </c>
      <c r="I94" s="61">
        <v>146.41999999999999</v>
      </c>
      <c r="J94" s="61">
        <v>120.52</v>
      </c>
      <c r="K94" s="61">
        <v>138.41</v>
      </c>
      <c r="L94" s="82">
        <v>161.94</v>
      </c>
      <c r="M94" s="42">
        <f t="shared" si="37"/>
        <v>0.17000216747344846</v>
      </c>
      <c r="O94" s="361">
        <f t="shared" si="40"/>
        <v>5.262829689212092E-4</v>
      </c>
      <c r="P94" s="362">
        <f t="shared" si="41"/>
        <v>4.6748605359331757E-3</v>
      </c>
      <c r="Q94" s="362">
        <f t="shared" si="42"/>
        <v>4.4618104357558612E-3</v>
      </c>
      <c r="R94" s="363">
        <f t="shared" si="43"/>
        <v>3.9566367854341825E-3</v>
      </c>
      <c r="T94" s="97">
        <v>3.6459999999999999</v>
      </c>
      <c r="U94" s="61">
        <v>4.367</v>
      </c>
      <c r="V94" s="61">
        <v>3.7669999999999999</v>
      </c>
      <c r="W94" s="61">
        <v>19.216000000000001</v>
      </c>
      <c r="X94" s="61">
        <v>20.203000000000003</v>
      </c>
      <c r="Y94" s="61">
        <v>21.487000000000002</v>
      </c>
      <c r="Z94" s="61">
        <v>17.594000000000001</v>
      </c>
      <c r="AA94" s="61">
        <v>17.885999999999999</v>
      </c>
      <c r="AB94" s="61">
        <v>15.683</v>
      </c>
      <c r="AC94" s="61">
        <v>19.648</v>
      </c>
      <c r="AD94" s="38">
        <v>22.242999999999999</v>
      </c>
      <c r="AE94" s="42">
        <f t="shared" si="38"/>
        <v>0.13207451140065141</v>
      </c>
      <c r="AG94" s="361">
        <f t="shared" si="44"/>
        <v>8.5704930102058403E-4</v>
      </c>
      <c r="AH94" s="362">
        <f t="shared" si="45"/>
        <v>6.0323834582371085E-3</v>
      </c>
      <c r="AI94" s="362">
        <f t="shared" si="46"/>
        <v>5.2015976486914856E-3</v>
      </c>
      <c r="AJ94" s="363">
        <f t="shared" si="47"/>
        <v>3.2814097655096876E-3</v>
      </c>
      <c r="AL94" s="52">
        <f t="shared" si="39"/>
        <v>2.3736979166666665</v>
      </c>
      <c r="AM94" s="74">
        <f t="shared" si="39"/>
        <v>2.3785403050108931</v>
      </c>
      <c r="AN94" s="74">
        <f t="shared" ref="AN94:AV99" si="49">(V94/D94)*10</f>
        <v>1.7836174242424241</v>
      </c>
      <c r="AO94" s="74">
        <f t="shared" si="49"/>
        <v>1.1855142204947868</v>
      </c>
      <c r="AP94" s="74">
        <f t="shared" si="49"/>
        <v>1.2846060914351118</v>
      </c>
      <c r="AQ94" s="74">
        <f t="shared" si="49"/>
        <v>1.3065977500760111</v>
      </c>
      <c r="AR94" s="74">
        <f t="shared" si="49"/>
        <v>1.3175078628126404</v>
      </c>
      <c r="AS94" s="74">
        <f t="shared" si="49"/>
        <v>1.2215544324545828</v>
      </c>
      <c r="AT94" s="74">
        <f t="shared" si="49"/>
        <v>1.3012777962163957</v>
      </c>
      <c r="AU94" s="74">
        <f t="shared" si="49"/>
        <v>1.4195506105050213</v>
      </c>
      <c r="AV94" s="111">
        <f t="shared" si="49"/>
        <v>1.3735334074348524</v>
      </c>
      <c r="AW94" s="42">
        <f t="shared" si="48"/>
        <v>-3.2416740008866421E-2</v>
      </c>
    </row>
    <row r="95" spans="1:49" ht="20.100000000000001" customHeight="1">
      <c r="A95" s="88" t="s">
        <v>201</v>
      </c>
      <c r="B95" s="90"/>
      <c r="C95" s="61">
        <v>9</v>
      </c>
      <c r="D95" s="61">
        <v>22.95</v>
      </c>
      <c r="E95" s="61">
        <v>45.45</v>
      </c>
      <c r="F95" s="61">
        <v>73.790000000000006</v>
      </c>
      <c r="G95" s="61">
        <v>6.98</v>
      </c>
      <c r="H95" s="61">
        <v>7.43</v>
      </c>
      <c r="I95" s="61">
        <v>38.25</v>
      </c>
      <c r="J95" s="61">
        <v>32.4</v>
      </c>
      <c r="K95" s="61">
        <v>50.42</v>
      </c>
      <c r="L95" s="82">
        <v>66.83</v>
      </c>
      <c r="M95" s="42">
        <f t="shared" si="37"/>
        <v>0.32546608488694956</v>
      </c>
      <c r="O95" s="361">
        <f t="shared" si="40"/>
        <v>0</v>
      </c>
      <c r="P95" s="362">
        <f t="shared" si="41"/>
        <v>1.9842217416122572E-4</v>
      </c>
      <c r="Q95" s="362">
        <f t="shared" si="42"/>
        <v>1.6253484731653097E-3</v>
      </c>
      <c r="R95" s="363">
        <f t="shared" si="43"/>
        <v>1.6328395477989777E-3</v>
      </c>
      <c r="T95" s="97"/>
      <c r="U95" s="61">
        <v>2.4500000000000002</v>
      </c>
      <c r="V95" s="61">
        <v>6.1989999999999998</v>
      </c>
      <c r="W95" s="61">
        <v>12.365</v>
      </c>
      <c r="X95" s="61">
        <v>20.811</v>
      </c>
      <c r="Y95" s="61">
        <v>1.8939999999999999</v>
      </c>
      <c r="Z95" s="61">
        <v>1.946</v>
      </c>
      <c r="AA95" s="61">
        <v>10.122999999999999</v>
      </c>
      <c r="AB95" s="61">
        <v>8.4290000000000003</v>
      </c>
      <c r="AC95" s="61">
        <v>13.567</v>
      </c>
      <c r="AD95" s="38">
        <v>18.213999999999999</v>
      </c>
      <c r="AE95" s="42">
        <f t="shared" si="38"/>
        <v>0.34252229674946549</v>
      </c>
      <c r="AG95" s="361">
        <f t="shared" si="44"/>
        <v>0</v>
      </c>
      <c r="AH95" s="362">
        <f t="shared" si="45"/>
        <v>5.3173240889380004E-4</v>
      </c>
      <c r="AI95" s="362">
        <f t="shared" si="46"/>
        <v>3.5917180018219357E-3</v>
      </c>
      <c r="AJ95" s="363">
        <f t="shared" si="47"/>
        <v>2.6870295135095739E-3</v>
      </c>
      <c r="AL95" s="52" t="e">
        <f t="shared" ref="AL95:AM99" si="50">(T95/B95)*10</f>
        <v>#DIV/0!</v>
      </c>
      <c r="AM95" s="74">
        <f t="shared" si="50"/>
        <v>2.7222222222222223</v>
      </c>
      <c r="AN95" s="74">
        <f t="shared" si="49"/>
        <v>2.701089324618736</v>
      </c>
      <c r="AO95" s="74">
        <f t="shared" si="49"/>
        <v>2.7205720572057208</v>
      </c>
      <c r="AP95" s="74">
        <f t="shared" si="49"/>
        <v>2.8203008537742242</v>
      </c>
      <c r="AQ95" s="74">
        <f t="shared" si="49"/>
        <v>2.7134670487106014</v>
      </c>
      <c r="AR95" s="74">
        <f t="shared" si="49"/>
        <v>2.6191117092866758</v>
      </c>
      <c r="AS95" s="74">
        <f t="shared" si="49"/>
        <v>2.6465359477124184</v>
      </c>
      <c r="AT95" s="74">
        <f t="shared" si="49"/>
        <v>2.6015432098765432</v>
      </c>
      <c r="AU95" s="74">
        <f t="shared" si="49"/>
        <v>2.6907973026576752</v>
      </c>
      <c r="AV95" s="111">
        <f t="shared" si="49"/>
        <v>2.7254227143498428</v>
      </c>
      <c r="AW95" s="42">
        <f t="shared" si="48"/>
        <v>1.2868086220381001E-2</v>
      </c>
    </row>
    <row r="96" spans="1:49" ht="20.100000000000001" customHeight="1">
      <c r="A96" s="88" t="s">
        <v>208</v>
      </c>
      <c r="B96" s="90">
        <v>12.6</v>
      </c>
      <c r="C96" s="61">
        <v>3.6</v>
      </c>
      <c r="D96" s="61">
        <v>3.83</v>
      </c>
      <c r="E96" s="61">
        <v>8.33</v>
      </c>
      <c r="F96" s="61">
        <v>11.25</v>
      </c>
      <c r="G96" s="61">
        <v>1.35</v>
      </c>
      <c r="H96" s="61">
        <v>0.11</v>
      </c>
      <c r="I96" s="61">
        <v>27.02</v>
      </c>
      <c r="J96" s="61">
        <v>45.68</v>
      </c>
      <c r="K96" s="61">
        <v>53.33</v>
      </c>
      <c r="L96" s="82">
        <v>95.84</v>
      </c>
      <c r="M96" s="42">
        <f t="shared" si="37"/>
        <v>0.79711231951997008</v>
      </c>
      <c r="O96" s="361">
        <f t="shared" si="40"/>
        <v>4.3171649794317943E-4</v>
      </c>
      <c r="P96" s="362">
        <f t="shared" si="41"/>
        <v>3.8376781535480619E-5</v>
      </c>
      <c r="Q96" s="362">
        <f t="shared" si="42"/>
        <v>1.7191557729850449E-3</v>
      </c>
      <c r="R96" s="363">
        <f t="shared" si="43"/>
        <v>2.3416331327405959E-3</v>
      </c>
      <c r="T96" s="97">
        <v>3.7750000000000004</v>
      </c>
      <c r="U96" s="61">
        <v>1.7799999999999998</v>
      </c>
      <c r="V96" s="61">
        <v>2.3180000000000001</v>
      </c>
      <c r="W96" s="61">
        <v>3.5289999999999999</v>
      </c>
      <c r="X96" s="61">
        <v>4.8949999999999996</v>
      </c>
      <c r="Y96" s="61">
        <v>1.1499999999999999</v>
      </c>
      <c r="Z96" s="61">
        <v>8.0000000000000002E-3</v>
      </c>
      <c r="AA96" s="61">
        <v>9.6129999999999995</v>
      </c>
      <c r="AB96" s="61">
        <v>9.69</v>
      </c>
      <c r="AC96" s="61">
        <v>11.861000000000001</v>
      </c>
      <c r="AD96" s="38">
        <v>17.279</v>
      </c>
      <c r="AE96" s="42">
        <f t="shared" si="38"/>
        <v>0.45679116432004035</v>
      </c>
      <c r="AG96" s="361">
        <f t="shared" si="44"/>
        <v>8.8737276778735733E-4</v>
      </c>
      <c r="AH96" s="362">
        <f t="shared" si="45"/>
        <v>3.2285758723752376E-4</v>
      </c>
      <c r="AI96" s="362">
        <f t="shared" si="46"/>
        <v>3.1400727662423511E-3</v>
      </c>
      <c r="AJ96" s="363">
        <f t="shared" si="47"/>
        <v>2.5490931681087037E-3</v>
      </c>
      <c r="AL96" s="52">
        <f t="shared" si="50"/>
        <v>2.9960317460317465</v>
      </c>
      <c r="AM96" s="74">
        <f t="shared" si="50"/>
        <v>4.9444444444444438</v>
      </c>
      <c r="AN96" s="74">
        <f t="shared" si="49"/>
        <v>6.0522193211488249</v>
      </c>
      <c r="AO96" s="74">
        <f t="shared" si="49"/>
        <v>4.2364945978391351</v>
      </c>
      <c r="AP96" s="74">
        <f t="shared" si="49"/>
        <v>4.3511111111111109</v>
      </c>
      <c r="AQ96" s="74">
        <f t="shared" si="49"/>
        <v>8.5185185185185173</v>
      </c>
      <c r="AR96" s="74">
        <f t="shared" si="49"/>
        <v>0.72727272727272729</v>
      </c>
      <c r="AS96" s="74">
        <f t="shared" si="49"/>
        <v>3.5577350111028867</v>
      </c>
      <c r="AT96" s="74">
        <f t="shared" si="49"/>
        <v>2.1212784588441331</v>
      </c>
      <c r="AU96" s="74">
        <f t="shared" si="49"/>
        <v>2.2240765047815492</v>
      </c>
      <c r="AV96" s="111">
        <f t="shared" si="49"/>
        <v>1.8029006677796326</v>
      </c>
      <c r="AW96" s="42">
        <f t="shared" si="48"/>
        <v>-0.18937111025471887</v>
      </c>
    </row>
    <row r="97" spans="1:49" ht="20.100000000000001" customHeight="1">
      <c r="A97" s="88" t="s">
        <v>192</v>
      </c>
      <c r="B97" s="90">
        <v>18.809999999999999</v>
      </c>
      <c r="C97" s="61"/>
      <c r="D97" s="61">
        <v>0.18</v>
      </c>
      <c r="E97" s="61">
        <v>11.07</v>
      </c>
      <c r="F97" s="61">
        <v>30.52</v>
      </c>
      <c r="G97" s="61">
        <v>16.73</v>
      </c>
      <c r="H97" s="61">
        <v>0.02</v>
      </c>
      <c r="I97" s="61">
        <v>0.21</v>
      </c>
      <c r="J97" s="61">
        <v>5.0600000000000005</v>
      </c>
      <c r="K97" s="61">
        <v>15.8</v>
      </c>
      <c r="L97" s="82">
        <v>16.23</v>
      </c>
      <c r="M97" s="42">
        <f t="shared" si="37"/>
        <v>2.7215189873417703E-2</v>
      </c>
      <c r="O97" s="361">
        <f t="shared" si="40"/>
        <v>6.444910576437464E-4</v>
      </c>
      <c r="P97" s="362">
        <f t="shared" si="41"/>
        <v>4.7558781858414131E-4</v>
      </c>
      <c r="Q97" s="362">
        <f t="shared" si="42"/>
        <v>5.0933173098000582E-4</v>
      </c>
      <c r="R97" s="363">
        <f t="shared" si="43"/>
        <v>3.9654325693217726E-4</v>
      </c>
      <c r="T97" s="97">
        <v>13.904999999999999</v>
      </c>
      <c r="U97" s="61"/>
      <c r="V97" s="61">
        <v>0.10199999999999999</v>
      </c>
      <c r="W97" s="61">
        <v>2.875</v>
      </c>
      <c r="X97" s="61">
        <v>5.1109999999999998</v>
      </c>
      <c r="Y97" s="61">
        <v>3.0670000000000002</v>
      </c>
      <c r="Z97" s="61">
        <v>0</v>
      </c>
      <c r="AA97" s="61">
        <v>9.5000000000000001E-2</v>
      </c>
      <c r="AB97" s="61">
        <v>8.1790000000000003</v>
      </c>
      <c r="AC97" s="61">
        <v>6.9130000000000003</v>
      </c>
      <c r="AD97" s="38">
        <v>16.466000000000001</v>
      </c>
      <c r="AE97" s="42">
        <f t="shared" si="38"/>
        <v>1.3818891942716622</v>
      </c>
      <c r="AG97" s="361">
        <f t="shared" si="44"/>
        <v>3.268587638697537E-3</v>
      </c>
      <c r="AH97" s="362">
        <f t="shared" si="45"/>
        <v>8.6104714787607443E-4</v>
      </c>
      <c r="AI97" s="362">
        <f t="shared" si="46"/>
        <v>1.8301427394851507E-3</v>
      </c>
      <c r="AJ97" s="363">
        <f t="shared" si="47"/>
        <v>2.4291549340863428E-3</v>
      </c>
      <c r="AL97" s="52">
        <f t="shared" si="50"/>
        <v>7.392344497607656</v>
      </c>
      <c r="AM97" s="74" t="e">
        <f t="shared" si="50"/>
        <v>#DIV/0!</v>
      </c>
      <c r="AN97" s="74">
        <f t="shared" si="49"/>
        <v>5.6666666666666661</v>
      </c>
      <c r="AO97" s="74">
        <f t="shared" si="49"/>
        <v>2.5971093044263776</v>
      </c>
      <c r="AP97" s="74">
        <f t="shared" si="49"/>
        <v>1.6746395806028833</v>
      </c>
      <c r="AQ97" s="74">
        <f t="shared" si="49"/>
        <v>1.8332337118947997</v>
      </c>
      <c r="AR97" s="74">
        <f t="shared" si="49"/>
        <v>0</v>
      </c>
      <c r="AS97" s="74">
        <f t="shared" si="49"/>
        <v>4.5238095238095237</v>
      </c>
      <c r="AT97" s="74">
        <f t="shared" si="49"/>
        <v>16.164031620553359</v>
      </c>
      <c r="AU97" s="74">
        <f t="shared" si="49"/>
        <v>4.3753164556962023</v>
      </c>
      <c r="AV97" s="111">
        <f t="shared" si="49"/>
        <v>10.145409735058536</v>
      </c>
      <c r="AW97" s="42">
        <f t="shared" si="48"/>
        <v>1.3187830726735841</v>
      </c>
    </row>
    <row r="98" spans="1:49" ht="20.100000000000001" customHeight="1" thickBot="1">
      <c r="A98" s="48" t="s">
        <v>33</v>
      </c>
      <c r="B98" s="91">
        <f t="shared" ref="B98:J98" si="51">B99-SUM(B71:B97)</f>
        <v>1234.7799999999916</v>
      </c>
      <c r="C98" s="67">
        <f t="shared" si="51"/>
        <v>977.2699999999968</v>
      </c>
      <c r="D98" s="67">
        <f t="shared" si="51"/>
        <v>1133.1200000000099</v>
      </c>
      <c r="E98" s="67">
        <f t="shared" si="51"/>
        <v>1414.4399999999951</v>
      </c>
      <c r="F98" s="67">
        <f t="shared" si="51"/>
        <v>1118.4100000000035</v>
      </c>
      <c r="G98" s="67">
        <f t="shared" si="51"/>
        <v>1690.010000000002</v>
      </c>
      <c r="H98" s="67">
        <f t="shared" si="51"/>
        <v>1065.4599999999882</v>
      </c>
      <c r="I98" s="67">
        <f t="shared" si="51"/>
        <v>1684.4900000000016</v>
      </c>
      <c r="J98" s="67">
        <f t="shared" si="51"/>
        <v>1643.7400000000016</v>
      </c>
      <c r="K98" s="67">
        <f t="shared" ref="K98:L98" si="52">K99-SUM(K71:K97)</f>
        <v>1835.7000000000044</v>
      </c>
      <c r="L98" s="107">
        <f t="shared" si="52"/>
        <v>1029.7199999999866</v>
      </c>
      <c r="M98" s="42">
        <f t="shared" si="37"/>
        <v>-0.43905866971728269</v>
      </c>
      <c r="O98" s="361">
        <f t="shared" si="40"/>
        <v>4.2307531534148846E-2</v>
      </c>
      <c r="P98" s="370">
        <f t="shared" si="41"/>
        <v>4.8042329305761244E-2</v>
      </c>
      <c r="Q98" s="370">
        <f t="shared" si="42"/>
        <v>5.9175965731645498E-2</v>
      </c>
      <c r="R98" s="363">
        <f t="shared" si="43"/>
        <v>2.5158873846469271E-2</v>
      </c>
      <c r="T98" s="97">
        <f t="shared" ref="T98:AD98" si="53">T99-SUM(T71:T97)</f>
        <v>577.37100000000146</v>
      </c>
      <c r="U98" s="61">
        <f t="shared" si="53"/>
        <v>186.96199999999999</v>
      </c>
      <c r="V98" s="61">
        <f t="shared" si="53"/>
        <v>230.32299999999987</v>
      </c>
      <c r="W98" s="61">
        <f t="shared" si="53"/>
        <v>261.06299999999965</v>
      </c>
      <c r="X98" s="61">
        <f t="shared" si="53"/>
        <v>246.8390000000004</v>
      </c>
      <c r="Y98" s="61">
        <f t="shared" si="53"/>
        <v>324.21900000000005</v>
      </c>
      <c r="Z98" s="61">
        <f t="shared" si="53"/>
        <v>242.87899999999945</v>
      </c>
      <c r="AA98" s="61">
        <f t="shared" si="53"/>
        <v>392.08500000000095</v>
      </c>
      <c r="AB98" s="61">
        <f t="shared" si="53"/>
        <v>366.59299999999894</v>
      </c>
      <c r="AC98" s="61">
        <f t="shared" si="53"/>
        <v>325.52600000000166</v>
      </c>
      <c r="AD98" s="38">
        <f t="shared" si="53"/>
        <v>242.35299999999916</v>
      </c>
      <c r="AE98" s="42">
        <f t="shared" si="38"/>
        <v>-0.25550340065003124</v>
      </c>
      <c r="AG98" s="361">
        <f t="shared" si="44"/>
        <v>0.13572008008216041</v>
      </c>
      <c r="AH98" s="370">
        <f t="shared" si="45"/>
        <v>9.1023099197011084E-2</v>
      </c>
      <c r="AI98" s="370">
        <f t="shared" si="46"/>
        <v>8.6179523421618137E-2</v>
      </c>
      <c r="AJ98" s="363">
        <f t="shared" si="47"/>
        <v>3.5753248253408559E-2</v>
      </c>
      <c r="AL98" s="112">
        <f t="shared" si="50"/>
        <v>4.6759017800742271</v>
      </c>
      <c r="AM98" s="76">
        <f t="shared" si="50"/>
        <v>1.9131048737810494</v>
      </c>
      <c r="AN98" s="76">
        <f t="shared" si="49"/>
        <v>2.0326443801185916</v>
      </c>
      <c r="AO98" s="76">
        <f t="shared" si="49"/>
        <v>1.8456986510562523</v>
      </c>
      <c r="AP98" s="76">
        <f t="shared" si="49"/>
        <v>2.207052869698944</v>
      </c>
      <c r="AQ98" s="76">
        <f t="shared" si="49"/>
        <v>1.918444269560533</v>
      </c>
      <c r="AR98" s="76">
        <f t="shared" si="49"/>
        <v>2.279569387870048</v>
      </c>
      <c r="AS98" s="76">
        <f t="shared" si="49"/>
        <v>2.3276184483137365</v>
      </c>
      <c r="AT98" s="76">
        <f t="shared" si="49"/>
        <v>2.2302371421270917</v>
      </c>
      <c r="AU98" s="76">
        <f t="shared" si="49"/>
        <v>1.7733071852699291</v>
      </c>
      <c r="AV98" s="113">
        <f t="shared" si="49"/>
        <v>2.3535815561512092</v>
      </c>
      <c r="AW98" s="42">
        <f t="shared" si="48"/>
        <v>0.32722721460859133</v>
      </c>
    </row>
    <row r="99" spans="1:49" s="6" customFormat="1" ht="26.25" customHeight="1" thickBot="1">
      <c r="A99" s="58" t="s">
        <v>34</v>
      </c>
      <c r="B99" s="94">
        <v>29185.819999999989</v>
      </c>
      <c r="C99" s="95">
        <v>28949.889999999989</v>
      </c>
      <c r="D99" s="95">
        <v>27528.080000000009</v>
      </c>
      <c r="E99" s="95">
        <v>24883.179999999997</v>
      </c>
      <c r="F99" s="95">
        <v>30463.890000000003</v>
      </c>
      <c r="G99" s="95">
        <v>35177.519999999997</v>
      </c>
      <c r="H99" s="95">
        <v>30872.369999999995</v>
      </c>
      <c r="I99" s="95">
        <v>34109.179999999993</v>
      </c>
      <c r="J99" s="95">
        <v>28827.540000000005</v>
      </c>
      <c r="K99" s="95">
        <v>31021.040000000001</v>
      </c>
      <c r="L99" s="96">
        <v>40928.69999999999</v>
      </c>
      <c r="M99" s="140">
        <f t="shared" si="37"/>
        <v>0.31938516568109865</v>
      </c>
      <c r="N99"/>
      <c r="O99" s="355">
        <f>SUM(O71:O98)</f>
        <v>1</v>
      </c>
      <c r="P99" s="359">
        <f t="shared" ref="P99:R99" si="54">SUM(P71:P98)</f>
        <v>1</v>
      </c>
      <c r="Q99" s="359">
        <f t="shared" si="54"/>
        <v>1</v>
      </c>
      <c r="R99" s="356">
        <f t="shared" si="54"/>
        <v>1</v>
      </c>
      <c r="T99" s="99">
        <v>4254.1310000000021</v>
      </c>
      <c r="U99" s="69">
        <v>2817.5929999999998</v>
      </c>
      <c r="V99" s="69">
        <v>2863.0760000000009</v>
      </c>
      <c r="W99" s="69">
        <v>3044.5419999999995</v>
      </c>
      <c r="X99" s="69">
        <v>3605.268</v>
      </c>
      <c r="Y99" s="69">
        <v>3561.942</v>
      </c>
      <c r="Z99" s="69">
        <v>3232.023999999999</v>
      </c>
      <c r="AA99" s="69">
        <v>3454.4300000000012</v>
      </c>
      <c r="AB99" s="69">
        <v>3637.0899999999997</v>
      </c>
      <c r="AC99" s="69">
        <v>3777.3010000000004</v>
      </c>
      <c r="AD99" s="85">
        <v>6778.4890000000005</v>
      </c>
      <c r="AE99" s="86">
        <f t="shared" si="38"/>
        <v>0.79453239230868811</v>
      </c>
      <c r="AF99"/>
      <c r="AG99" s="355">
        <f>SUM(AG71:AG98)</f>
        <v>0.99999999999999989</v>
      </c>
      <c r="AH99" s="359">
        <f t="shared" ref="AH99:AJ99" si="55">SUM(AH71:AH98)</f>
        <v>0.99999999999999978</v>
      </c>
      <c r="AI99" s="359">
        <f t="shared" si="55"/>
        <v>1.0000000000000002</v>
      </c>
      <c r="AJ99" s="356">
        <f t="shared" si="55"/>
        <v>1</v>
      </c>
      <c r="AL99" s="72">
        <f t="shared" si="50"/>
        <v>1.457602013580569</v>
      </c>
      <c r="AM99" s="77">
        <f t="shared" si="50"/>
        <v>0.97326552881548112</v>
      </c>
      <c r="AN99" s="77">
        <f t="shared" si="49"/>
        <v>1.0400565531631702</v>
      </c>
      <c r="AO99" s="77">
        <f t="shared" si="49"/>
        <v>1.2235341302839911</v>
      </c>
      <c r="AP99" s="77">
        <f t="shared" si="49"/>
        <v>1.1834562165238909</v>
      </c>
      <c r="AQ99" s="77">
        <f t="shared" si="49"/>
        <v>1.0125619998226141</v>
      </c>
      <c r="AR99" s="77">
        <f t="shared" si="49"/>
        <v>1.0468985698214939</v>
      </c>
      <c r="AS99" s="77">
        <f t="shared" si="49"/>
        <v>1.0127566830982164</v>
      </c>
      <c r="AT99" s="77">
        <f t="shared" si="49"/>
        <v>1.261671998373777</v>
      </c>
      <c r="AU99" s="77">
        <f t="shared" si="49"/>
        <v>1.2176577574446248</v>
      </c>
      <c r="AV99" s="87">
        <f t="shared" si="49"/>
        <v>1.6561701202334798</v>
      </c>
      <c r="AW99" s="86">
        <f t="shared" si="48"/>
        <v>0.36012776176872269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8:A70"/>
    <mergeCell ref="B68:L68"/>
    <mergeCell ref="M68:M70"/>
    <mergeCell ref="O68:R69"/>
    <mergeCell ref="T68:AD68"/>
    <mergeCell ref="AG68:AJ69"/>
    <mergeCell ref="AL68:AV68"/>
    <mergeCell ref="AW68:AW70"/>
    <mergeCell ref="B69:L69"/>
    <mergeCell ref="T69:AD69"/>
    <mergeCell ref="AL69:AV69"/>
    <mergeCell ref="AE68:AE70"/>
  </mergeCells>
  <conditionalFormatting sqref="AX7:AX33">
    <cfRule type="cellIs" dxfId="13" priority="15" operator="greaterThan">
      <formula>0</formula>
    </cfRule>
    <cfRule type="cellIs" dxfId="12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32:L32 T64:AD64 B64:L64 T98:AD98 B98:L9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87C5304A-B35B-40FD-8849-67F96F6EC88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04C4F4C7-D5EA-41E2-B715-E44E4EF4EED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4D38C067-68A6-4AAE-86BB-8ACE21CB673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DC9013A2-BA57-4C14-83C2-948EDFEFE52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AW65</xm:sqref>
        </x14:conditionalFormatting>
        <x14:conditionalFormatting xmlns:xm="http://schemas.microsoft.com/office/excel/2006/main">
          <x14:cfRule type="iconSet" priority="10" id="{633360D5-D09A-4C3C-A11D-A21AF06D3A1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AE65</xm:sqref>
        </x14:conditionalFormatting>
        <x14:conditionalFormatting xmlns:xm="http://schemas.microsoft.com/office/excel/2006/main">
          <x14:cfRule type="iconSet" priority="9" id="{E0DD22DB-1EBC-4386-BA6E-00EE4785B2A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AW99</xm:sqref>
        </x14:conditionalFormatting>
        <x14:conditionalFormatting xmlns:xm="http://schemas.microsoft.com/office/excel/2006/main">
          <x14:cfRule type="iconSet" priority="8" id="{A5483C76-C9D6-400E-8052-2A9F9EE8421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M99</xm:sqref>
        </x14:conditionalFormatting>
        <x14:conditionalFormatting xmlns:xm="http://schemas.microsoft.com/office/excel/2006/main">
          <x14:cfRule type="iconSet" priority="7" id="{1B3A60D2-8762-44F2-97A9-F6B9FEA246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AE99</xm:sqref>
        </x14:conditionalFormatting>
        <x14:conditionalFormatting xmlns:xm="http://schemas.microsoft.com/office/excel/2006/main">
          <x14:cfRule type="iconSet" priority="3" id="{7B4DF881-C844-4AB5-8CB6-E59843D9FD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M71:M98</xm:sqref>
        </x14:conditionalFormatting>
        <x14:conditionalFormatting xmlns:xm="http://schemas.microsoft.com/office/excel/2006/main">
          <x14:cfRule type="iconSet" priority="2" id="{4027B922-1822-48A0-A000-83B012CE529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AE71:AE98</xm:sqref>
        </x14:conditionalFormatting>
        <x14:conditionalFormatting xmlns:xm="http://schemas.microsoft.com/office/excel/2006/main">
          <x14:cfRule type="iconSet" priority="1" id="{C13050EF-924A-43AA-9991-3009BEC1C5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AW71:AW98</xm:sqref>
        </x14:conditionalFormatting>
        <x14:conditionalFormatting xmlns:xm="http://schemas.microsoft.com/office/excel/2006/main">
          <x14:cfRule type="iconSet" priority="126" id="{B6B49B06-0441-4D43-9991-AD4DC8681F1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M39:M65</xm:sqref>
        </x14:conditionalFormatting>
        <x14:conditionalFormatting xmlns:xm="http://schemas.microsoft.com/office/excel/2006/main">
          <x14:cfRule type="iconSet" priority="128" id="{18B08072-77F5-4057-835B-A81CB3454E9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AE39:AE64</xm:sqref>
        </x14:conditionalFormatting>
        <x14:conditionalFormatting xmlns:xm="http://schemas.microsoft.com/office/excel/2006/main">
          <x14:cfRule type="iconSet" priority="130" id="{69BB948A-DF13-499D-82F6-BA1A89345E8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D68DF-9981-4979-BC48-27327CDD17F9}">
  <sheetPr>
    <pageSetUpPr fitToPage="1"/>
  </sheetPr>
  <dimension ref="A1:AX99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280" t="s">
        <v>129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132</v>
      </c>
      <c r="B7" s="79">
        <v>57163.98</v>
      </c>
      <c r="C7" s="60">
        <v>64922.219999999994</v>
      </c>
      <c r="D7" s="60">
        <v>65620.040000000008</v>
      </c>
      <c r="E7" s="60">
        <v>43669.979999999996</v>
      </c>
      <c r="F7" s="60">
        <v>51750.61</v>
      </c>
      <c r="G7" s="60">
        <v>43496.9</v>
      </c>
      <c r="H7" s="60">
        <v>45717.25</v>
      </c>
      <c r="I7" s="60">
        <v>42591.22</v>
      </c>
      <c r="J7" s="60">
        <v>48488.91</v>
      </c>
      <c r="K7" s="60">
        <v>56307.98</v>
      </c>
      <c r="L7" s="80">
        <v>70178.430000000008</v>
      </c>
      <c r="M7" s="42">
        <f t="shared" ref="M7:M33" si="0">(L7-K7)/K7</f>
        <v>0.24633186983443561</v>
      </c>
      <c r="O7" s="361">
        <f>B7/$B$33</f>
        <v>0.12921760952447409</v>
      </c>
      <c r="P7" s="362">
        <f>G7/$G$33</f>
        <v>8.1081296708718456E-2</v>
      </c>
      <c r="Q7" s="362">
        <f>K7/$K$33</f>
        <v>0.10167678086878135</v>
      </c>
      <c r="R7" s="363">
        <f>L7/$L$33</f>
        <v>0.12116754185613834</v>
      </c>
      <c r="T7" s="79">
        <v>9800.018</v>
      </c>
      <c r="U7" s="60">
        <v>10100.535</v>
      </c>
      <c r="V7" s="60">
        <v>10557.753000000001</v>
      </c>
      <c r="W7" s="60">
        <v>7621.7039999999997</v>
      </c>
      <c r="X7" s="60">
        <v>9495.652</v>
      </c>
      <c r="Y7" s="60">
        <v>8502.8590000000004</v>
      </c>
      <c r="Z7" s="60">
        <v>8738.5590000000011</v>
      </c>
      <c r="AA7" s="60">
        <v>8163.1710000000003</v>
      </c>
      <c r="AB7" s="60">
        <v>8828.3420000000006</v>
      </c>
      <c r="AC7" s="60">
        <v>10602.563</v>
      </c>
      <c r="AD7" s="80">
        <v>13353.052000000001</v>
      </c>
      <c r="AE7" s="42">
        <f t="shared" ref="AE7:AE33" si="1">(AD7-AC7)/AC7</f>
        <v>0.25941736917762254</v>
      </c>
      <c r="AG7" s="361">
        <f>T7/$T$33</f>
        <v>0.17123619814752472</v>
      </c>
      <c r="AH7" s="362">
        <f>Y7/$Y$33</f>
        <v>0.10693808925241426</v>
      </c>
      <c r="AI7" s="362">
        <f>AC7/$AC$33</f>
        <v>0.11406006427000351</v>
      </c>
      <c r="AJ7" s="363">
        <f>AD7/$AD$33</f>
        <v>0.13375369606710974</v>
      </c>
      <c r="AL7" s="52">
        <f t="shared" ref="AL7:AQ33" si="2">(T7/B7)*10</f>
        <v>1.7143694333389661</v>
      </c>
      <c r="AM7" s="73">
        <f t="shared" si="2"/>
        <v>1.5557901439599573</v>
      </c>
      <c r="AN7" s="73">
        <f t="shared" si="2"/>
        <v>1.6089220610045345</v>
      </c>
      <c r="AO7" s="73">
        <f t="shared" si="2"/>
        <v>1.7452959676189455</v>
      </c>
      <c r="AP7" s="73">
        <f t="shared" si="2"/>
        <v>1.834886970414455</v>
      </c>
      <c r="AQ7" s="73">
        <f t="shared" si="2"/>
        <v>1.9548195388636891</v>
      </c>
      <c r="AR7" s="73">
        <f t="shared" ref="AR7:AR33" si="3">(Z7/H7)*10</f>
        <v>1.9114358365824717</v>
      </c>
      <c r="AS7" s="73">
        <f t="shared" ref="AS7:AS33" si="4">(AA7/I7)*10</f>
        <v>1.9166323481694114</v>
      </c>
      <c r="AT7" s="73">
        <f t="shared" ref="AT7:AV22" si="5">(AB7/J7)*10</f>
        <v>1.8206930203215541</v>
      </c>
      <c r="AU7" s="73">
        <f t="shared" si="5"/>
        <v>1.8829592182138302</v>
      </c>
      <c r="AV7" s="17">
        <f t="shared" si="5"/>
        <v>1.9027288014280173</v>
      </c>
      <c r="AW7" s="42">
        <f>(AV7-AU7)/AU7</f>
        <v>1.0499209448062536E-2</v>
      </c>
      <c r="AX7" s="8"/>
    </row>
    <row r="8" spans="1:50" ht="20.100000000000001" customHeight="1">
      <c r="A8" s="47" t="s">
        <v>140</v>
      </c>
      <c r="B8" s="81">
        <v>7017.13</v>
      </c>
      <c r="C8" s="61">
        <v>5840.27</v>
      </c>
      <c r="D8" s="61">
        <v>8621.9299999999985</v>
      </c>
      <c r="E8" s="61">
        <v>16250.16</v>
      </c>
      <c r="F8" s="61">
        <v>19697.370000000003</v>
      </c>
      <c r="G8" s="61">
        <v>28027.829999999998</v>
      </c>
      <c r="H8" s="61">
        <v>30826.61</v>
      </c>
      <c r="I8" s="61">
        <v>25037.359999999997</v>
      </c>
      <c r="J8" s="61">
        <v>27903.010000000002</v>
      </c>
      <c r="K8" s="61">
        <v>30031.83</v>
      </c>
      <c r="L8" s="82">
        <v>37755.920000000006</v>
      </c>
      <c r="M8" s="42">
        <f t="shared" si="0"/>
        <v>0.25719678088215081</v>
      </c>
      <c r="O8" s="361">
        <f t="shared" ref="O8:O32" si="6">B8/$B$33</f>
        <v>1.586202997626255E-2</v>
      </c>
      <c r="P8" s="362">
        <f t="shared" ref="P8:P32" si="7">G8/$G$33</f>
        <v>5.2245856608896732E-2</v>
      </c>
      <c r="Q8" s="362">
        <f t="shared" ref="Q8:Q32" si="8">K8/$K$33</f>
        <v>5.4229254858698422E-2</v>
      </c>
      <c r="R8" s="363">
        <f t="shared" ref="R8:R32" si="9">L8/$L$33</f>
        <v>6.5188007439280285E-2</v>
      </c>
      <c r="T8" s="81">
        <v>1319.135</v>
      </c>
      <c r="U8" s="61">
        <v>1159.741</v>
      </c>
      <c r="V8" s="61">
        <v>1881.5730000000001</v>
      </c>
      <c r="W8" s="61">
        <v>3559.9</v>
      </c>
      <c r="X8" s="61">
        <v>4235.5200000000004</v>
      </c>
      <c r="Y8" s="61">
        <v>5700.8409999999994</v>
      </c>
      <c r="Z8" s="61">
        <v>6275.5529999999999</v>
      </c>
      <c r="AA8" s="61">
        <v>4917.3429999999998</v>
      </c>
      <c r="AB8" s="61">
        <v>5673.6410000000005</v>
      </c>
      <c r="AC8" s="61">
        <v>6002.9859999999999</v>
      </c>
      <c r="AD8" s="82">
        <v>7774.7330000000011</v>
      </c>
      <c r="AE8" s="42">
        <f t="shared" si="1"/>
        <v>0.29514428319506347</v>
      </c>
      <c r="AG8" s="361">
        <f t="shared" ref="AG8:AG32" si="10">T8/$T$33</f>
        <v>2.3049310954667127E-2</v>
      </c>
      <c r="AH8" s="362">
        <f t="shared" ref="AH8:AH32" si="11">Y8/$Y$33</f>
        <v>7.1697889341905172E-2</v>
      </c>
      <c r="AI8" s="362">
        <f t="shared" ref="AI8:AI32" si="12">AC8/$AC$33</f>
        <v>6.457881636467816E-2</v>
      </c>
      <c r="AJ8" s="363">
        <f t="shared" ref="AJ8:AJ32" si="13">AD8/$AD$33</f>
        <v>7.7877272902474162E-2</v>
      </c>
      <c r="AL8" s="52">
        <f t="shared" si="2"/>
        <v>1.8798782408192523</v>
      </c>
      <c r="AM8" s="74">
        <f t="shared" si="2"/>
        <v>1.9857660690344794</v>
      </c>
      <c r="AN8" s="74">
        <f t="shared" si="2"/>
        <v>2.1823106891380473</v>
      </c>
      <c r="AO8" s="74">
        <f t="shared" si="2"/>
        <v>2.1906861224751015</v>
      </c>
      <c r="AP8" s="74">
        <f t="shared" si="2"/>
        <v>2.1502972224210644</v>
      </c>
      <c r="AQ8" s="74">
        <f t="shared" si="2"/>
        <v>2.0339929991012502</v>
      </c>
      <c r="AR8" s="74">
        <f t="shared" si="3"/>
        <v>2.0357583918569051</v>
      </c>
      <c r="AS8" s="74">
        <f t="shared" si="4"/>
        <v>1.9640021951196136</v>
      </c>
      <c r="AT8" s="74">
        <f t="shared" si="5"/>
        <v>2.0333437145311564</v>
      </c>
      <c r="AU8" s="74">
        <f t="shared" si="5"/>
        <v>1.9988745274596984</v>
      </c>
      <c r="AV8" s="17">
        <f t="shared" si="5"/>
        <v>2.059208992920845</v>
      </c>
      <c r="AW8" s="42">
        <f t="shared" ref="AW8:AW33" si="14">(AV8-AU8)/AU8</f>
        <v>3.0184218485101035E-2</v>
      </c>
      <c r="AX8" s="8"/>
    </row>
    <row r="9" spans="1:50" ht="20.100000000000001" customHeight="1">
      <c r="A9" s="47" t="s">
        <v>134</v>
      </c>
      <c r="B9" s="81">
        <v>10464.99</v>
      </c>
      <c r="C9" s="61">
        <v>8346.11</v>
      </c>
      <c r="D9" s="61">
        <v>9700.2800000000007</v>
      </c>
      <c r="E9" s="61">
        <v>14127.41</v>
      </c>
      <c r="F9" s="61">
        <v>10470.11</v>
      </c>
      <c r="G9" s="61">
        <v>11236.630000000001</v>
      </c>
      <c r="H9" s="61">
        <v>17903.230000000003</v>
      </c>
      <c r="I9" s="61">
        <v>25241.040000000001</v>
      </c>
      <c r="J9" s="61">
        <v>23972.35</v>
      </c>
      <c r="K9" s="61">
        <v>31440.87</v>
      </c>
      <c r="L9" s="82">
        <v>46969.43</v>
      </c>
      <c r="M9" s="42">
        <f t="shared" si="0"/>
        <v>0.49389727447109455</v>
      </c>
      <c r="O9" s="361">
        <f t="shared" si="6"/>
        <v>2.3655822976243537E-2</v>
      </c>
      <c r="P9" s="362">
        <f t="shared" si="7"/>
        <v>2.0945872718195716E-2</v>
      </c>
      <c r="Q9" s="362">
        <f t="shared" si="8"/>
        <v>5.6773594956058465E-2</v>
      </c>
      <c r="R9" s="363">
        <f t="shared" si="9"/>
        <v>8.109572094280193E-2</v>
      </c>
      <c r="T9" s="81">
        <v>1789.191</v>
      </c>
      <c r="U9" s="61">
        <v>1317.4650000000001</v>
      </c>
      <c r="V9" s="61">
        <v>1596.268</v>
      </c>
      <c r="W9" s="61">
        <v>2345.4870000000001</v>
      </c>
      <c r="X9" s="61">
        <v>1760.5340000000001</v>
      </c>
      <c r="Y9" s="61">
        <v>1788.201</v>
      </c>
      <c r="Z9" s="61">
        <v>2633.1690000000003</v>
      </c>
      <c r="AA9" s="61">
        <v>4116.5969999999998</v>
      </c>
      <c r="AB9" s="61">
        <v>3963.1350000000002</v>
      </c>
      <c r="AC9" s="61">
        <v>5256.0140000000001</v>
      </c>
      <c r="AD9" s="82">
        <v>7719.0990000000002</v>
      </c>
      <c r="AE9" s="42">
        <f t="shared" si="1"/>
        <v>0.46862222969725725</v>
      </c>
      <c r="AG9" s="361">
        <f t="shared" si="10"/>
        <v>3.1262622640057185E-2</v>
      </c>
      <c r="AH9" s="362">
        <f t="shared" si="11"/>
        <v>2.2489705890601785E-2</v>
      </c>
      <c r="AI9" s="362">
        <f t="shared" si="12"/>
        <v>5.6543054226043103E-2</v>
      </c>
      <c r="AJ9" s="363">
        <f t="shared" si="13"/>
        <v>7.7320003064312998E-2</v>
      </c>
      <c r="AL9" s="52">
        <f t="shared" si="2"/>
        <v>1.7096920302838323</v>
      </c>
      <c r="AM9" s="74">
        <f t="shared" si="2"/>
        <v>1.5785377858667093</v>
      </c>
      <c r="AN9" s="74">
        <f t="shared" si="2"/>
        <v>1.6455896118462561</v>
      </c>
      <c r="AO9" s="74">
        <f t="shared" si="2"/>
        <v>1.6602385009000233</v>
      </c>
      <c r="AP9" s="74">
        <f t="shared" si="2"/>
        <v>1.681485676845802</v>
      </c>
      <c r="AQ9" s="74">
        <f t="shared" si="2"/>
        <v>1.5914032944041052</v>
      </c>
      <c r="AR9" s="74">
        <f t="shared" si="3"/>
        <v>1.4707787365743499</v>
      </c>
      <c r="AS9" s="74">
        <f t="shared" si="4"/>
        <v>1.6309141778627188</v>
      </c>
      <c r="AT9" s="74">
        <f t="shared" si="5"/>
        <v>1.6532108867090627</v>
      </c>
      <c r="AU9" s="74">
        <f t="shared" si="5"/>
        <v>1.6717139188578434</v>
      </c>
      <c r="AV9" s="17">
        <f t="shared" si="5"/>
        <v>1.643430418465798</v>
      </c>
      <c r="AW9" s="42">
        <f t="shared" si="14"/>
        <v>-1.6918863971276499E-2</v>
      </c>
      <c r="AX9" s="8"/>
    </row>
    <row r="10" spans="1:50" ht="20.100000000000001" customHeight="1">
      <c r="A10" s="47" t="s">
        <v>131</v>
      </c>
      <c r="B10" s="81">
        <v>7191.2500000000009</v>
      </c>
      <c r="C10" s="61">
        <v>9378.11</v>
      </c>
      <c r="D10" s="61">
        <v>10438.32</v>
      </c>
      <c r="E10" s="61">
        <v>14899.640000000001</v>
      </c>
      <c r="F10" s="61">
        <v>17390.099999999999</v>
      </c>
      <c r="G10" s="61">
        <v>17926.939999999999</v>
      </c>
      <c r="H10" s="61">
        <v>23372.54</v>
      </c>
      <c r="I10" s="61">
        <v>31044.66</v>
      </c>
      <c r="J10" s="61">
        <v>47068.38</v>
      </c>
      <c r="K10" s="61">
        <v>54637.990000000005</v>
      </c>
      <c r="L10" s="82">
        <v>43414.879999999997</v>
      </c>
      <c r="M10" s="42">
        <f t="shared" si="0"/>
        <v>-0.20540854449440776</v>
      </c>
      <c r="O10" s="361">
        <f t="shared" si="6"/>
        <v>1.6255623462412421E-2</v>
      </c>
      <c r="P10" s="362">
        <f t="shared" si="7"/>
        <v>3.3417083544330588E-2</v>
      </c>
      <c r="Q10" s="362">
        <f t="shared" si="8"/>
        <v>9.8661236583885037E-2</v>
      </c>
      <c r="R10" s="363">
        <f t="shared" si="9"/>
        <v>7.4958563330345562E-2</v>
      </c>
      <c r="T10" s="81">
        <v>1498.0560000000003</v>
      </c>
      <c r="U10" s="61">
        <v>1820.126</v>
      </c>
      <c r="V10" s="61">
        <v>2101.6570000000002</v>
      </c>
      <c r="W10" s="61">
        <v>2949.0959999999995</v>
      </c>
      <c r="X10" s="61">
        <v>3637.1750000000002</v>
      </c>
      <c r="Y10" s="61">
        <v>3510.73</v>
      </c>
      <c r="Z10" s="61">
        <v>4490.8029999999999</v>
      </c>
      <c r="AA10" s="61">
        <v>4732.7849999999999</v>
      </c>
      <c r="AB10" s="61">
        <v>7553.4619999999995</v>
      </c>
      <c r="AC10" s="61">
        <v>8648.0460000000003</v>
      </c>
      <c r="AD10" s="82">
        <v>7345.326</v>
      </c>
      <c r="AE10" s="42">
        <f t="shared" si="1"/>
        <v>-0.15063749660906062</v>
      </c>
      <c r="AG10" s="361">
        <f t="shared" si="10"/>
        <v>2.6175606417466617E-2</v>
      </c>
      <c r="AH10" s="362">
        <f t="shared" si="11"/>
        <v>4.4153473329515198E-2</v>
      </c>
      <c r="AI10" s="362">
        <f t="shared" si="12"/>
        <v>9.3033795938769398E-2</v>
      </c>
      <c r="AJ10" s="363">
        <f t="shared" si="13"/>
        <v>7.3576026013965859E-2</v>
      </c>
      <c r="AL10" s="52">
        <f t="shared" si="2"/>
        <v>2.0831649574135236</v>
      </c>
      <c r="AM10" s="74">
        <f t="shared" si="2"/>
        <v>1.9408238973524514</v>
      </c>
      <c r="AN10" s="74">
        <f t="shared" si="2"/>
        <v>2.0134054138980222</v>
      </c>
      <c r="AO10" s="74">
        <f t="shared" si="2"/>
        <v>1.9793068825823976</v>
      </c>
      <c r="AP10" s="74">
        <f t="shared" si="2"/>
        <v>2.0915204627920487</v>
      </c>
      <c r="AQ10" s="74">
        <f t="shared" si="2"/>
        <v>1.9583542980564448</v>
      </c>
      <c r="AR10" s="74">
        <f t="shared" si="3"/>
        <v>1.9214013538964956</v>
      </c>
      <c r="AS10" s="74">
        <f t="shared" si="4"/>
        <v>1.5245085628252975</v>
      </c>
      <c r="AT10" s="74">
        <f t="shared" si="5"/>
        <v>1.6047847833301252</v>
      </c>
      <c r="AU10" s="74">
        <f t="shared" si="5"/>
        <v>1.582789923274996</v>
      </c>
      <c r="AV10" s="17">
        <f t="shared" si="5"/>
        <v>1.6918913515366161</v>
      </c>
      <c r="AW10" s="42">
        <f t="shared" si="14"/>
        <v>6.8929822370788901E-2</v>
      </c>
      <c r="AX10" s="8"/>
    </row>
    <row r="11" spans="1:50" ht="20.100000000000001" customHeight="1">
      <c r="A11" s="47" t="s">
        <v>141</v>
      </c>
      <c r="B11" s="81">
        <v>136862.41</v>
      </c>
      <c r="C11" s="61">
        <v>147369.59</v>
      </c>
      <c r="D11" s="61">
        <v>156405.41</v>
      </c>
      <c r="E11" s="61">
        <v>168723.93000000002</v>
      </c>
      <c r="F11" s="61">
        <v>202121.96</v>
      </c>
      <c r="G11" s="61">
        <v>149795.34</v>
      </c>
      <c r="H11" s="61">
        <v>37544.32</v>
      </c>
      <c r="I11" s="61">
        <v>64022.710000000006</v>
      </c>
      <c r="J11" s="61">
        <v>51236.680000000008</v>
      </c>
      <c r="K11" s="61">
        <v>71358.459999999992</v>
      </c>
      <c r="L11" s="82">
        <v>51665.72</v>
      </c>
      <c r="M11" s="42">
        <f t="shared" si="0"/>
        <v>-0.27596924036757509</v>
      </c>
      <c r="O11" s="361">
        <f t="shared" si="6"/>
        <v>0.30937372544666203</v>
      </c>
      <c r="P11" s="362">
        <f t="shared" si="7"/>
        <v>0.27922910387000827</v>
      </c>
      <c r="Q11" s="362">
        <f t="shared" si="8"/>
        <v>0.12885382321570935</v>
      </c>
      <c r="R11" s="363">
        <f t="shared" si="9"/>
        <v>8.9204165590873491E-2</v>
      </c>
      <c r="T11" s="81">
        <v>12136.95</v>
      </c>
      <c r="U11" s="61">
        <v>14255.280999999999</v>
      </c>
      <c r="V11" s="61">
        <v>16191.282999999999</v>
      </c>
      <c r="W11" s="61">
        <v>18928.005999999998</v>
      </c>
      <c r="X11" s="61">
        <v>23322.368999999995</v>
      </c>
      <c r="Y11" s="61">
        <v>18346.521000000001</v>
      </c>
      <c r="Z11" s="61">
        <v>5348.6909999999998</v>
      </c>
      <c r="AA11" s="61">
        <v>9500.1290000000008</v>
      </c>
      <c r="AB11" s="61">
        <v>8710.0649999999987</v>
      </c>
      <c r="AC11" s="61">
        <v>10835.705</v>
      </c>
      <c r="AD11" s="82">
        <v>7139.0959999999995</v>
      </c>
      <c r="AE11" s="42">
        <f t="shared" si="1"/>
        <v>-0.34115076037968922</v>
      </c>
      <c r="AG11" s="361">
        <f t="shared" si="10"/>
        <v>0.21206952631174764</v>
      </c>
      <c r="AH11" s="362">
        <f t="shared" si="11"/>
        <v>0.23073908436789231</v>
      </c>
      <c r="AI11" s="362">
        <f t="shared" si="12"/>
        <v>0.11656815514426071</v>
      </c>
      <c r="AJ11" s="363">
        <f t="shared" si="13"/>
        <v>7.1510279191447673E-2</v>
      </c>
      <c r="AL11" s="52">
        <f t="shared" si="2"/>
        <v>0.8867993775646652</v>
      </c>
      <c r="AM11" s="74">
        <f t="shared" si="2"/>
        <v>0.96731496640521286</v>
      </c>
      <c r="AN11" s="74">
        <f t="shared" si="2"/>
        <v>1.0352124648373735</v>
      </c>
      <c r="AO11" s="74">
        <f t="shared" si="2"/>
        <v>1.1218329255369996</v>
      </c>
      <c r="AP11" s="74">
        <f t="shared" si="2"/>
        <v>1.1538760558229297</v>
      </c>
      <c r="AQ11" s="74">
        <f t="shared" si="2"/>
        <v>1.224772479571127</v>
      </c>
      <c r="AR11" s="74">
        <f t="shared" si="3"/>
        <v>1.4246338727136354</v>
      </c>
      <c r="AS11" s="74">
        <f t="shared" si="4"/>
        <v>1.4838686147462359</v>
      </c>
      <c r="AT11" s="74">
        <f t="shared" si="5"/>
        <v>1.6999667035412904</v>
      </c>
      <c r="AU11" s="74">
        <f t="shared" si="5"/>
        <v>1.5184891882476164</v>
      </c>
      <c r="AV11" s="17">
        <f t="shared" si="5"/>
        <v>1.38178583401141</v>
      </c>
      <c r="AW11" s="42">
        <f t="shared" si="14"/>
        <v>-9.0025898962090276E-2</v>
      </c>
      <c r="AX11" s="8"/>
    </row>
    <row r="12" spans="1:50" ht="20.100000000000001" customHeight="1">
      <c r="A12" s="47" t="s">
        <v>138</v>
      </c>
      <c r="B12" s="81">
        <v>9888.1200000000008</v>
      </c>
      <c r="C12" s="61">
        <v>10284.64</v>
      </c>
      <c r="D12" s="61">
        <v>20214.919999999998</v>
      </c>
      <c r="E12" s="61">
        <v>20179.199999999997</v>
      </c>
      <c r="F12" s="61">
        <v>22793.200000000001</v>
      </c>
      <c r="G12" s="61">
        <v>22090.15</v>
      </c>
      <c r="H12" s="61">
        <v>21268.11</v>
      </c>
      <c r="I12" s="61">
        <v>21611.43</v>
      </c>
      <c r="J12" s="61">
        <v>22876.640000000003</v>
      </c>
      <c r="K12" s="61">
        <v>21900.23</v>
      </c>
      <c r="L12" s="82">
        <v>24645.48</v>
      </c>
      <c r="M12" s="42">
        <f t="shared" si="0"/>
        <v>0.12535256479041545</v>
      </c>
      <c r="O12" s="361">
        <f t="shared" si="6"/>
        <v>2.2351824157295256E-2</v>
      </c>
      <c r="P12" s="362">
        <f t="shared" si="7"/>
        <v>4.1177601311589956E-2</v>
      </c>
      <c r="Q12" s="362">
        <f t="shared" si="8"/>
        <v>3.9545813696138826E-2</v>
      </c>
      <c r="R12" s="363">
        <f t="shared" si="9"/>
        <v>4.2551995384687576E-2</v>
      </c>
      <c r="T12" s="81">
        <v>1982.6759999999999</v>
      </c>
      <c r="U12" s="61">
        <v>2075.5920000000001</v>
      </c>
      <c r="V12" s="61">
        <v>3766.0749999999998</v>
      </c>
      <c r="W12" s="61">
        <v>3731.7989999999995</v>
      </c>
      <c r="X12" s="61">
        <v>4338.6140000000005</v>
      </c>
      <c r="Y12" s="61">
        <v>4211.0940000000001</v>
      </c>
      <c r="Z12" s="61">
        <v>4032.998</v>
      </c>
      <c r="AA12" s="61">
        <v>4153.5459999999994</v>
      </c>
      <c r="AB12" s="61">
        <v>4417.2819999999992</v>
      </c>
      <c r="AC12" s="61">
        <v>4685.5180000000009</v>
      </c>
      <c r="AD12" s="82">
        <v>5206.7660000000005</v>
      </c>
      <c r="AE12" s="42">
        <f t="shared" si="1"/>
        <v>0.11124661136719557</v>
      </c>
      <c r="AG12" s="361">
        <f t="shared" si="10"/>
        <v>3.4643395593593987E-2</v>
      </c>
      <c r="AH12" s="362">
        <f t="shared" si="11"/>
        <v>5.2961756277777411E-2</v>
      </c>
      <c r="AI12" s="362">
        <f t="shared" si="12"/>
        <v>5.0405782471489052E-2</v>
      </c>
      <c r="AJ12" s="363">
        <f t="shared" si="13"/>
        <v>5.2154683218230614E-2</v>
      </c>
      <c r="AL12" s="52">
        <f t="shared" si="2"/>
        <v>2.0051091612965859</v>
      </c>
      <c r="AM12" s="74">
        <f t="shared" si="2"/>
        <v>2.0181474509559889</v>
      </c>
      <c r="AN12" s="74">
        <f t="shared" si="2"/>
        <v>1.8630175137967404</v>
      </c>
      <c r="AO12" s="74">
        <f t="shared" si="2"/>
        <v>1.8493295076117984</v>
      </c>
      <c r="AP12" s="74">
        <f t="shared" si="2"/>
        <v>1.9034685783479286</v>
      </c>
      <c r="AQ12" s="74">
        <f t="shared" si="2"/>
        <v>1.9063220485148358</v>
      </c>
      <c r="AR12" s="74">
        <f t="shared" si="3"/>
        <v>1.8962653475085467</v>
      </c>
      <c r="AS12" s="74">
        <f t="shared" si="4"/>
        <v>1.9219209464621265</v>
      </c>
      <c r="AT12" s="74">
        <f t="shared" si="5"/>
        <v>1.9309138055238875</v>
      </c>
      <c r="AU12" s="74">
        <f t="shared" si="5"/>
        <v>2.1394834666119951</v>
      </c>
      <c r="AV12" s="17">
        <f t="shared" si="5"/>
        <v>2.112665689611239</v>
      </c>
      <c r="AW12" s="42">
        <f t="shared" si="14"/>
        <v>-1.2534697004797922E-2</v>
      </c>
      <c r="AX12" s="8"/>
    </row>
    <row r="13" spans="1:50" ht="20.100000000000001" customHeight="1">
      <c r="A13" s="47" t="s">
        <v>133</v>
      </c>
      <c r="B13" s="81">
        <v>8234.24</v>
      </c>
      <c r="C13" s="61">
        <v>8376.3700000000008</v>
      </c>
      <c r="D13" s="61">
        <v>10302.4</v>
      </c>
      <c r="E13" s="61">
        <v>9925.33</v>
      </c>
      <c r="F13" s="61">
        <v>10729.279999999999</v>
      </c>
      <c r="G13" s="61">
        <v>10774.550000000001</v>
      </c>
      <c r="H13" s="61">
        <v>12369.090000000002</v>
      </c>
      <c r="I13" s="61">
        <v>13481.18</v>
      </c>
      <c r="J13" s="61">
        <v>13745.779999999999</v>
      </c>
      <c r="K13" s="61">
        <v>14434.529999999999</v>
      </c>
      <c r="L13" s="82">
        <v>15206.8</v>
      </c>
      <c r="M13" s="42">
        <f t="shared" si="0"/>
        <v>5.3501568807574652E-2</v>
      </c>
      <c r="O13" s="361">
        <f t="shared" si="6"/>
        <v>1.8613273761743068E-2</v>
      </c>
      <c r="P13" s="362">
        <f t="shared" si="7"/>
        <v>2.008452293043694E-2</v>
      </c>
      <c r="Q13" s="362">
        <f t="shared" si="8"/>
        <v>2.6064805445939459E-2</v>
      </c>
      <c r="R13" s="363">
        <f t="shared" si="9"/>
        <v>2.6255511494029209E-2</v>
      </c>
      <c r="T13" s="81">
        <v>1632.9560000000001</v>
      </c>
      <c r="U13" s="61">
        <v>1367.925</v>
      </c>
      <c r="V13" s="61">
        <v>1837.4550000000002</v>
      </c>
      <c r="W13" s="61">
        <v>1723.7850000000001</v>
      </c>
      <c r="X13" s="61">
        <v>1913.414</v>
      </c>
      <c r="Y13" s="61">
        <v>2177.0239999999999</v>
      </c>
      <c r="Z13" s="61">
        <v>2534.7139999999999</v>
      </c>
      <c r="AA13" s="61">
        <v>3077.1400000000003</v>
      </c>
      <c r="AB13" s="61">
        <v>3226.1359999999995</v>
      </c>
      <c r="AC13" s="61">
        <v>3862.9750000000004</v>
      </c>
      <c r="AD13" s="82">
        <v>4511.4459999999999</v>
      </c>
      <c r="AE13" s="42">
        <f t="shared" si="1"/>
        <v>0.1678682880422471</v>
      </c>
      <c r="AG13" s="361">
        <f t="shared" si="10"/>
        <v>2.8532720774817905E-2</v>
      </c>
      <c r="AH13" s="362">
        <f t="shared" si="11"/>
        <v>2.737982445864948E-2</v>
      </c>
      <c r="AI13" s="362">
        <f t="shared" si="12"/>
        <v>4.1557043968841953E-2</v>
      </c>
      <c r="AJ13" s="363">
        <f t="shared" si="13"/>
        <v>4.5189861996132265E-2</v>
      </c>
      <c r="AL13" s="52">
        <f t="shared" si="2"/>
        <v>1.983128983367014</v>
      </c>
      <c r="AM13" s="74">
        <f t="shared" si="2"/>
        <v>1.6330761415744526</v>
      </c>
      <c r="AN13" s="74">
        <f t="shared" si="2"/>
        <v>1.7835213154216496</v>
      </c>
      <c r="AO13" s="74">
        <f t="shared" si="2"/>
        <v>1.7367533371686383</v>
      </c>
      <c r="AP13" s="74">
        <f t="shared" si="2"/>
        <v>1.7833573175460051</v>
      </c>
      <c r="AQ13" s="74">
        <f t="shared" si="2"/>
        <v>2.0205242910376766</v>
      </c>
      <c r="AR13" s="74">
        <f t="shared" si="3"/>
        <v>2.0492324010901362</v>
      </c>
      <c r="AS13" s="74">
        <f t="shared" si="4"/>
        <v>2.28254499977005</v>
      </c>
      <c r="AT13" s="74">
        <f t="shared" si="5"/>
        <v>2.3470010432292674</v>
      </c>
      <c r="AU13" s="74">
        <f t="shared" si="5"/>
        <v>2.6762042130918018</v>
      </c>
      <c r="AV13" s="17">
        <f t="shared" si="5"/>
        <v>2.9667293579188261</v>
      </c>
      <c r="AW13" s="42">
        <f t="shared" si="14"/>
        <v>0.10855866058568918</v>
      </c>
      <c r="AX13" s="8"/>
    </row>
    <row r="14" spans="1:50" ht="20.100000000000001" customHeight="1">
      <c r="A14" s="47" t="s">
        <v>150</v>
      </c>
      <c r="B14" s="81">
        <v>7638.6500000000005</v>
      </c>
      <c r="C14" s="61">
        <v>7317.94</v>
      </c>
      <c r="D14" s="61">
        <v>7589.39</v>
      </c>
      <c r="E14" s="61">
        <v>6287.7499999999991</v>
      </c>
      <c r="F14" s="61">
        <v>6656.92</v>
      </c>
      <c r="G14" s="61">
        <v>6166.0199999999995</v>
      </c>
      <c r="H14" s="61">
        <v>7478.27</v>
      </c>
      <c r="I14" s="61">
        <v>6750.81</v>
      </c>
      <c r="J14" s="61">
        <v>11707.43</v>
      </c>
      <c r="K14" s="61">
        <v>11791.18</v>
      </c>
      <c r="L14" s="82">
        <v>14364.44</v>
      </c>
      <c r="M14" s="42">
        <f t="shared" si="0"/>
        <v>0.21823600352127609</v>
      </c>
      <c r="O14" s="361">
        <f t="shared" si="6"/>
        <v>1.7266958896041251E-2</v>
      </c>
      <c r="P14" s="362">
        <f t="shared" si="7"/>
        <v>1.1493897200303749E-2</v>
      </c>
      <c r="Q14" s="362">
        <f t="shared" si="8"/>
        <v>2.1291639747054631E-2</v>
      </c>
      <c r="R14" s="363">
        <f t="shared" si="9"/>
        <v>2.4801123150517728E-2</v>
      </c>
      <c r="T14" s="81">
        <v>1792.7139999999999</v>
      </c>
      <c r="U14" s="61">
        <v>1711.375</v>
      </c>
      <c r="V14" s="61">
        <v>1809.0139999999999</v>
      </c>
      <c r="W14" s="61">
        <v>1486.617</v>
      </c>
      <c r="X14" s="61">
        <v>1704.7619999999999</v>
      </c>
      <c r="Y14" s="61">
        <v>1620.5039999999999</v>
      </c>
      <c r="Z14" s="61">
        <v>1922.9889999999998</v>
      </c>
      <c r="AA14" s="61">
        <v>1764.789</v>
      </c>
      <c r="AB14" s="61">
        <v>3228.4360000000001</v>
      </c>
      <c r="AC14" s="61">
        <v>3295.4739999999997</v>
      </c>
      <c r="AD14" s="82">
        <v>3776.181</v>
      </c>
      <c r="AE14" s="42">
        <f t="shared" si="1"/>
        <v>0.14586884921562129</v>
      </c>
      <c r="AG14" s="361">
        <f t="shared" si="10"/>
        <v>3.1324180192918182E-2</v>
      </c>
      <c r="AH14" s="362">
        <f t="shared" si="11"/>
        <v>2.0380627432007786E-2</v>
      </c>
      <c r="AI14" s="362">
        <f t="shared" si="12"/>
        <v>3.5451991772189939E-2</v>
      </c>
      <c r="AJ14" s="363">
        <f t="shared" si="13"/>
        <v>3.7824923153777466E-2</v>
      </c>
      <c r="AL14" s="52">
        <f t="shared" si="2"/>
        <v>2.3468989939321734</v>
      </c>
      <c r="AM14" s="74">
        <f t="shared" si="2"/>
        <v>2.3386021202688188</v>
      </c>
      <c r="AN14" s="74">
        <f t="shared" si="2"/>
        <v>2.3836092228756196</v>
      </c>
      <c r="AO14" s="74">
        <f t="shared" si="2"/>
        <v>2.3643067870064809</v>
      </c>
      <c r="AP14" s="74">
        <f t="shared" si="2"/>
        <v>2.5608870168185889</v>
      </c>
      <c r="AQ14" s="74">
        <f t="shared" si="2"/>
        <v>2.6281199217647688</v>
      </c>
      <c r="AR14" s="74">
        <f t="shared" si="3"/>
        <v>2.5714356395262539</v>
      </c>
      <c r="AS14" s="74">
        <f t="shared" si="4"/>
        <v>2.6141885195998698</v>
      </c>
      <c r="AT14" s="74">
        <f t="shared" si="5"/>
        <v>2.7575958173570121</v>
      </c>
      <c r="AU14" s="74">
        <f t="shared" si="5"/>
        <v>2.794863618399515</v>
      </c>
      <c r="AV14" s="17">
        <f t="shared" si="5"/>
        <v>2.6288396902350524</v>
      </c>
      <c r="AW14" s="42">
        <f t="shared" si="14"/>
        <v>-5.9403230651925917E-2</v>
      </c>
      <c r="AX14" s="8"/>
    </row>
    <row r="15" spans="1:50" ht="20.100000000000001" customHeight="1">
      <c r="A15" s="47" t="s">
        <v>148</v>
      </c>
      <c r="B15" s="81">
        <v>583.49</v>
      </c>
      <c r="C15" s="61">
        <v>391.33</v>
      </c>
      <c r="D15" s="61">
        <v>3631.82</v>
      </c>
      <c r="E15" s="61">
        <v>2970.25</v>
      </c>
      <c r="F15" s="61">
        <v>2673.6400000000003</v>
      </c>
      <c r="G15" s="61">
        <v>5530.2</v>
      </c>
      <c r="H15" s="61">
        <v>6578.89</v>
      </c>
      <c r="I15" s="61">
        <v>9039.5899999999983</v>
      </c>
      <c r="J15" s="61">
        <v>9114.76</v>
      </c>
      <c r="K15" s="61">
        <v>20478.89</v>
      </c>
      <c r="L15" s="82">
        <v>15044.7</v>
      </c>
      <c r="M15" s="42">
        <f t="shared" si="0"/>
        <v>-0.26535569066487485</v>
      </c>
      <c r="O15" s="361">
        <f t="shared" si="6"/>
        <v>1.3189631474476652E-3</v>
      </c>
      <c r="P15" s="362">
        <f t="shared" si="7"/>
        <v>1.0308683769614727E-2</v>
      </c>
      <c r="Q15" s="362">
        <f t="shared" si="8"/>
        <v>3.6979263169552121E-2</v>
      </c>
      <c r="R15" s="363">
        <f t="shared" si="9"/>
        <v>2.597563549032152E-2</v>
      </c>
      <c r="T15" s="81">
        <v>114.515</v>
      </c>
      <c r="U15" s="61">
        <v>74.838999999999999</v>
      </c>
      <c r="V15" s="61">
        <v>630.58899999999994</v>
      </c>
      <c r="W15" s="61">
        <v>497.28699999999998</v>
      </c>
      <c r="X15" s="61">
        <v>500.53999999999996</v>
      </c>
      <c r="Y15" s="61">
        <v>1238.7070000000001</v>
      </c>
      <c r="Z15" s="61">
        <v>1508.472</v>
      </c>
      <c r="AA15" s="61">
        <v>1998.7809999999999</v>
      </c>
      <c r="AB15" s="61">
        <v>2079.0059999999999</v>
      </c>
      <c r="AC15" s="61">
        <v>4180.4650000000001</v>
      </c>
      <c r="AD15" s="82">
        <v>3709.5639999999999</v>
      </c>
      <c r="AE15" s="42">
        <f t="shared" si="1"/>
        <v>-0.11264321074330255</v>
      </c>
      <c r="AG15" s="361">
        <f t="shared" si="10"/>
        <v>2.0009262463460574E-3</v>
      </c>
      <c r="AH15" s="362">
        <f t="shared" si="11"/>
        <v>1.5578872908934548E-2</v>
      </c>
      <c r="AI15" s="362">
        <f t="shared" si="12"/>
        <v>4.4972532262104944E-2</v>
      </c>
      <c r="AJ15" s="363">
        <f t="shared" si="13"/>
        <v>3.7157639751383566E-2</v>
      </c>
      <c r="AL15" s="52">
        <f t="shared" si="2"/>
        <v>1.9625871908687382</v>
      </c>
      <c r="AM15" s="74">
        <f t="shared" si="2"/>
        <v>1.912426852017479</v>
      </c>
      <c r="AN15" s="74">
        <f t="shared" si="2"/>
        <v>1.73628924340964</v>
      </c>
      <c r="AO15" s="74">
        <f t="shared" si="2"/>
        <v>1.6742260752461913</v>
      </c>
      <c r="AP15" s="74">
        <f t="shared" si="2"/>
        <v>1.8721293816669407</v>
      </c>
      <c r="AQ15" s="74">
        <f t="shared" si="2"/>
        <v>2.2398954829843412</v>
      </c>
      <c r="AR15" s="74">
        <f t="shared" si="3"/>
        <v>2.2928974340656252</v>
      </c>
      <c r="AS15" s="74">
        <f t="shared" si="4"/>
        <v>2.2111412132629913</v>
      </c>
      <c r="AT15" s="74">
        <f t="shared" si="5"/>
        <v>2.280922372064651</v>
      </c>
      <c r="AU15" s="74">
        <f t="shared" si="5"/>
        <v>2.0413533155361447</v>
      </c>
      <c r="AV15" s="17">
        <f t="shared" si="5"/>
        <v>2.4656948958769531</v>
      </c>
      <c r="AW15" s="42">
        <f t="shared" si="14"/>
        <v>0.20787267794911757</v>
      </c>
      <c r="AX15" s="8"/>
    </row>
    <row r="16" spans="1:50" ht="20.100000000000001" customHeight="1">
      <c r="A16" s="47" t="s">
        <v>153</v>
      </c>
      <c r="B16" s="81">
        <v>5543.37</v>
      </c>
      <c r="C16" s="61">
        <v>46022.79</v>
      </c>
      <c r="D16" s="61">
        <v>58986.740000000005</v>
      </c>
      <c r="E16" s="61">
        <v>55473.33</v>
      </c>
      <c r="F16" s="61">
        <v>56763.329999999994</v>
      </c>
      <c r="G16" s="61">
        <v>57576.2</v>
      </c>
      <c r="H16" s="61">
        <v>55402.009999999995</v>
      </c>
      <c r="I16" s="61">
        <v>61538.16</v>
      </c>
      <c r="J16" s="61">
        <v>47359.520000000004</v>
      </c>
      <c r="K16" s="61">
        <v>60209.69</v>
      </c>
      <c r="L16" s="82">
        <v>67479.920000000013</v>
      </c>
      <c r="M16" s="42">
        <f t="shared" si="0"/>
        <v>0.12074850410291119</v>
      </c>
      <c r="O16" s="361">
        <f t="shared" si="6"/>
        <v>1.2530635902358162E-2</v>
      </c>
      <c r="P16" s="362">
        <f t="shared" si="7"/>
        <v>0.10732610727570276</v>
      </c>
      <c r="Q16" s="362">
        <f t="shared" si="8"/>
        <v>0.10872219987836991</v>
      </c>
      <c r="R16" s="363">
        <f t="shared" si="9"/>
        <v>0.1165083919809672</v>
      </c>
      <c r="T16" s="81">
        <v>397.59200000000004</v>
      </c>
      <c r="U16" s="61">
        <v>2703.386</v>
      </c>
      <c r="V16" s="61">
        <v>3243.5590000000002</v>
      </c>
      <c r="W16" s="61">
        <v>3412.8650000000002</v>
      </c>
      <c r="X16" s="61">
        <v>3617.8319999999999</v>
      </c>
      <c r="Y16" s="61">
        <v>3014.3290000000002</v>
      </c>
      <c r="Z16" s="61">
        <v>2832.4649999999997</v>
      </c>
      <c r="AA16" s="61">
        <v>2737.596</v>
      </c>
      <c r="AB16" s="61">
        <v>2405.268</v>
      </c>
      <c r="AC16" s="61">
        <v>2843.92</v>
      </c>
      <c r="AD16" s="82">
        <v>3387.9449999999997</v>
      </c>
      <c r="AE16" s="42">
        <f t="shared" si="1"/>
        <v>0.1912940589046104</v>
      </c>
      <c r="AG16" s="361">
        <f t="shared" si="10"/>
        <v>6.9471446372721618E-3</v>
      </c>
      <c r="AH16" s="362">
        <f t="shared" si="11"/>
        <v>3.7910376220297269E-2</v>
      </c>
      <c r="AI16" s="362">
        <f t="shared" si="12"/>
        <v>3.0594272156529358E-2</v>
      </c>
      <c r="AJ16" s="363">
        <f t="shared" si="13"/>
        <v>3.3936074376261255E-2</v>
      </c>
      <c r="AL16" s="52">
        <f t="shared" si="2"/>
        <v>0.7172387915654197</v>
      </c>
      <c r="AM16" s="74">
        <f t="shared" si="2"/>
        <v>0.58740158951684585</v>
      </c>
      <c r="AN16" s="74">
        <f t="shared" si="2"/>
        <v>0.54987934576482778</v>
      </c>
      <c r="AO16" s="74">
        <f t="shared" si="2"/>
        <v>0.61522627179583411</v>
      </c>
      <c r="AP16" s="74">
        <f t="shared" si="2"/>
        <v>0.63735372819036518</v>
      </c>
      <c r="AQ16" s="74">
        <f t="shared" si="2"/>
        <v>0.52353732966051958</v>
      </c>
      <c r="AR16" s="74">
        <f t="shared" si="3"/>
        <v>0.51125672155216029</v>
      </c>
      <c r="AS16" s="74">
        <f t="shared" si="4"/>
        <v>0.44486152982149613</v>
      </c>
      <c r="AT16" s="74">
        <f t="shared" si="5"/>
        <v>0.50787423521184327</v>
      </c>
      <c r="AU16" s="74">
        <f t="shared" si="5"/>
        <v>0.47233593130939555</v>
      </c>
      <c r="AV16" s="17">
        <f t="shared" si="5"/>
        <v>0.50206713345244025</v>
      </c>
      <c r="AW16" s="42">
        <f t="shared" si="14"/>
        <v>6.2945035878648373E-2</v>
      </c>
      <c r="AX16" s="8"/>
    </row>
    <row r="17" spans="1:50" ht="20.100000000000001" customHeight="1">
      <c r="A17" s="47" t="s">
        <v>139</v>
      </c>
      <c r="B17" s="81">
        <v>8995.7099999999991</v>
      </c>
      <c r="C17" s="61">
        <v>9688.36</v>
      </c>
      <c r="D17" s="61">
        <v>9846.380000000001</v>
      </c>
      <c r="E17" s="61">
        <v>9703.25</v>
      </c>
      <c r="F17" s="61">
        <v>10831.85</v>
      </c>
      <c r="G17" s="61">
        <v>10577.7</v>
      </c>
      <c r="H17" s="61">
        <v>7791.42</v>
      </c>
      <c r="I17" s="61">
        <v>5257.78</v>
      </c>
      <c r="J17" s="61">
        <v>5576.01</v>
      </c>
      <c r="K17" s="61">
        <v>4924.75</v>
      </c>
      <c r="L17" s="82">
        <v>12052.970000000001</v>
      </c>
      <c r="M17" s="42">
        <f t="shared" si="0"/>
        <v>1.4474277882125999</v>
      </c>
      <c r="O17" s="361">
        <f t="shared" si="6"/>
        <v>2.0334555819510935E-2</v>
      </c>
      <c r="P17" s="362">
        <f t="shared" si="7"/>
        <v>1.9717580613694569E-2</v>
      </c>
      <c r="Q17" s="362">
        <f t="shared" si="8"/>
        <v>8.8927488889413344E-3</v>
      </c>
      <c r="R17" s="363">
        <f t="shared" si="9"/>
        <v>2.0810222556500335E-2</v>
      </c>
      <c r="T17" s="81">
        <v>2269.2940000000003</v>
      </c>
      <c r="U17" s="61">
        <v>2655.3939999999998</v>
      </c>
      <c r="V17" s="61">
        <v>2821.4639999999999</v>
      </c>
      <c r="W17" s="61">
        <v>2821.9919999999997</v>
      </c>
      <c r="X17" s="61">
        <v>2782.154</v>
      </c>
      <c r="Y17" s="61">
        <v>2767.5830000000001</v>
      </c>
      <c r="Z17" s="61">
        <v>1960.0390000000002</v>
      </c>
      <c r="AA17" s="61">
        <v>1450.9349999999999</v>
      </c>
      <c r="AB17" s="61">
        <v>1315.567</v>
      </c>
      <c r="AC17" s="61">
        <v>1215.3339999999998</v>
      </c>
      <c r="AD17" s="82">
        <v>3144.3630000000003</v>
      </c>
      <c r="AE17" s="42">
        <f t="shared" si="1"/>
        <v>1.5872418610851016</v>
      </c>
      <c r="AG17" s="361">
        <f t="shared" si="10"/>
        <v>3.9651486052269397E-2</v>
      </c>
      <c r="AH17" s="362">
        <f t="shared" si="11"/>
        <v>3.4807120507051148E-2</v>
      </c>
      <c r="AI17" s="362">
        <f t="shared" si="12"/>
        <v>1.3074298558708911E-2</v>
      </c>
      <c r="AJ17" s="363">
        <f t="shared" si="13"/>
        <v>3.1496183271559598E-2</v>
      </c>
      <c r="AL17" s="52">
        <f t="shared" si="2"/>
        <v>2.5226402362904099</v>
      </c>
      <c r="AM17" s="74">
        <f t="shared" si="2"/>
        <v>2.7408085578983439</v>
      </c>
      <c r="AN17" s="74">
        <f t="shared" si="2"/>
        <v>2.8654835584245171</v>
      </c>
      <c r="AO17" s="74">
        <f t="shared" si="2"/>
        <v>2.9082956741298016</v>
      </c>
      <c r="AP17" s="74">
        <f t="shared" si="2"/>
        <v>2.5684938399257744</v>
      </c>
      <c r="AQ17" s="74">
        <f t="shared" si="2"/>
        <v>2.6164317384686653</v>
      </c>
      <c r="AR17" s="74">
        <f t="shared" si="3"/>
        <v>2.5156377143062496</v>
      </c>
      <c r="AS17" s="74">
        <f t="shared" si="4"/>
        <v>2.7595962554538227</v>
      </c>
      <c r="AT17" s="74">
        <f t="shared" si="5"/>
        <v>2.3593340040638378</v>
      </c>
      <c r="AU17" s="74">
        <f t="shared" si="5"/>
        <v>2.4678085181988929</v>
      </c>
      <c r="AV17" s="17">
        <f t="shared" si="5"/>
        <v>2.6087868799142448</v>
      </c>
      <c r="AW17" s="42">
        <f t="shared" si="14"/>
        <v>5.7126945091446432E-2</v>
      </c>
      <c r="AX17" s="8"/>
    </row>
    <row r="18" spans="1:50" ht="20.100000000000001" customHeight="1">
      <c r="A18" s="47" t="s">
        <v>144</v>
      </c>
      <c r="B18" s="81">
        <v>13467.320000000002</v>
      </c>
      <c r="C18" s="61">
        <v>13368.11</v>
      </c>
      <c r="D18" s="61">
        <v>13045.81</v>
      </c>
      <c r="E18" s="61">
        <v>12910.949999999999</v>
      </c>
      <c r="F18" s="61">
        <v>13757.050000000001</v>
      </c>
      <c r="G18" s="61">
        <v>12068.23</v>
      </c>
      <c r="H18" s="61">
        <v>14509.67</v>
      </c>
      <c r="I18" s="61">
        <v>15507.939999999999</v>
      </c>
      <c r="J18" s="61">
        <v>16701.510000000002</v>
      </c>
      <c r="K18" s="61">
        <v>12597.96</v>
      </c>
      <c r="L18" s="82">
        <v>12061.720000000001</v>
      </c>
      <c r="M18" s="42">
        <f t="shared" si="0"/>
        <v>-4.2565621735582426E-2</v>
      </c>
      <c r="O18" s="361">
        <f t="shared" si="6"/>
        <v>3.0442507626325888E-2</v>
      </c>
      <c r="P18" s="362">
        <f t="shared" si="7"/>
        <v>2.249603390998111E-2</v>
      </c>
      <c r="Q18" s="362">
        <f t="shared" si="8"/>
        <v>2.2748463331727982E-2</v>
      </c>
      <c r="R18" s="363">
        <f t="shared" si="9"/>
        <v>2.0825329990383383E-2</v>
      </c>
      <c r="T18" s="81">
        <v>3668.8059999999996</v>
      </c>
      <c r="U18" s="61">
        <v>3642.875</v>
      </c>
      <c r="V18" s="61">
        <v>3560.2640000000001</v>
      </c>
      <c r="W18" s="61">
        <v>3645.3830000000003</v>
      </c>
      <c r="X18" s="61">
        <v>3698.7479999999996</v>
      </c>
      <c r="Y18" s="61">
        <v>3294.4210000000003</v>
      </c>
      <c r="Z18" s="61">
        <v>3999.069</v>
      </c>
      <c r="AA18" s="61">
        <v>3663.1119999999996</v>
      </c>
      <c r="AB18" s="61">
        <v>3767.855</v>
      </c>
      <c r="AC18" s="61">
        <v>3225.7039999999997</v>
      </c>
      <c r="AD18" s="82">
        <v>2948.0060000000003</v>
      </c>
      <c r="AE18" s="42">
        <f t="shared" si="1"/>
        <v>-8.6089114190266505E-2</v>
      </c>
      <c r="AG18" s="361">
        <f t="shared" si="10"/>
        <v>6.4105228294563082E-2</v>
      </c>
      <c r="AH18" s="362">
        <f t="shared" si="11"/>
        <v>4.1433015287331926E-2</v>
      </c>
      <c r="AI18" s="362">
        <f t="shared" si="12"/>
        <v>3.4701421303132772E-2</v>
      </c>
      <c r="AJ18" s="363">
        <f t="shared" si="13"/>
        <v>2.9529331461303075E-2</v>
      </c>
      <c r="AL18" s="52">
        <f t="shared" si="2"/>
        <v>2.7242287255370772</v>
      </c>
      <c r="AM18" s="74">
        <f t="shared" si="2"/>
        <v>2.725048641879817</v>
      </c>
      <c r="AN18" s="74">
        <f t="shared" si="2"/>
        <v>2.7290478705423427</v>
      </c>
      <c r="AO18" s="74">
        <f t="shared" si="2"/>
        <v>2.8234816183162357</v>
      </c>
      <c r="AP18" s="74">
        <f t="shared" si="2"/>
        <v>2.6886200166460101</v>
      </c>
      <c r="AQ18" s="74">
        <f t="shared" si="2"/>
        <v>2.7298294778936101</v>
      </c>
      <c r="AR18" s="74">
        <f t="shared" si="3"/>
        <v>2.7561405600540878</v>
      </c>
      <c r="AS18" s="74">
        <f t="shared" si="4"/>
        <v>2.3620880658552972</v>
      </c>
      <c r="AT18" s="74">
        <f t="shared" si="5"/>
        <v>2.2559966134798586</v>
      </c>
      <c r="AU18" s="74">
        <f t="shared" si="5"/>
        <v>2.5604970963552831</v>
      </c>
      <c r="AV18" s="17">
        <f t="shared" si="5"/>
        <v>2.4441008413393779</v>
      </c>
      <c r="AW18" s="42">
        <f t="shared" si="14"/>
        <v>-4.5458460070737221E-2</v>
      </c>
      <c r="AX18" s="8"/>
    </row>
    <row r="19" spans="1:50" ht="20.100000000000001" customHeight="1">
      <c r="A19" s="47" t="s">
        <v>136</v>
      </c>
      <c r="B19" s="81">
        <v>13086.130000000001</v>
      </c>
      <c r="C19" s="61">
        <v>7218.05</v>
      </c>
      <c r="D19" s="61">
        <v>12690.79</v>
      </c>
      <c r="E19" s="61">
        <v>12090.59</v>
      </c>
      <c r="F19" s="61">
        <v>12857.54</v>
      </c>
      <c r="G19" s="61">
        <v>8522.0999999999985</v>
      </c>
      <c r="H19" s="61">
        <v>7342.3499999999995</v>
      </c>
      <c r="I19" s="61">
        <v>8811.5</v>
      </c>
      <c r="J19" s="61">
        <v>9665.1400000000012</v>
      </c>
      <c r="K19" s="61">
        <v>10585.69</v>
      </c>
      <c r="L19" s="82">
        <v>11586.86</v>
      </c>
      <c r="M19" s="42">
        <f t="shared" si="0"/>
        <v>9.4577679867821562E-2</v>
      </c>
      <c r="O19" s="361">
        <f t="shared" si="6"/>
        <v>2.9580838082416693E-2</v>
      </c>
      <c r="P19" s="362">
        <f t="shared" si="7"/>
        <v>1.5885796888545377E-2</v>
      </c>
      <c r="Q19" s="362">
        <f t="shared" si="8"/>
        <v>1.9114855167506453E-2</v>
      </c>
      <c r="R19" s="363">
        <f t="shared" si="9"/>
        <v>2.0005453869959975E-2</v>
      </c>
      <c r="T19" s="81">
        <v>2401.8289999999997</v>
      </c>
      <c r="U19" s="61">
        <v>1571.174</v>
      </c>
      <c r="V19" s="61">
        <v>2725.46</v>
      </c>
      <c r="W19" s="61">
        <v>2577.0479999999998</v>
      </c>
      <c r="X19" s="61">
        <v>2812.9969999999998</v>
      </c>
      <c r="Y19" s="61">
        <v>1709.9679999999998</v>
      </c>
      <c r="Z19" s="61">
        <v>1624.0230000000001</v>
      </c>
      <c r="AA19" s="61">
        <v>1871.098</v>
      </c>
      <c r="AB19" s="61">
        <v>2345.998</v>
      </c>
      <c r="AC19" s="61">
        <v>2417.8510000000001</v>
      </c>
      <c r="AD19" s="82">
        <v>2681.5540000000001</v>
      </c>
      <c r="AE19" s="42">
        <f t="shared" si="1"/>
        <v>0.10906503337054267</v>
      </c>
      <c r="AG19" s="361">
        <f t="shared" si="10"/>
        <v>4.1967276647907295E-2</v>
      </c>
      <c r="AH19" s="362">
        <f t="shared" si="11"/>
        <v>2.1505791240660613E-2</v>
      </c>
      <c r="AI19" s="362">
        <f t="shared" si="12"/>
        <v>2.6010714622048674E-2</v>
      </c>
      <c r="AJ19" s="363">
        <f t="shared" si="13"/>
        <v>2.6860358119143279E-2</v>
      </c>
      <c r="AL19" s="52">
        <f t="shared" si="2"/>
        <v>1.8354005347646705</v>
      </c>
      <c r="AM19" s="74">
        <f t="shared" si="2"/>
        <v>2.17672917200629</v>
      </c>
      <c r="AN19" s="74">
        <f t="shared" si="2"/>
        <v>2.1475889207842851</v>
      </c>
      <c r="AO19" s="74">
        <f t="shared" si="2"/>
        <v>2.1314493337380553</v>
      </c>
      <c r="AP19" s="74">
        <f t="shared" si="2"/>
        <v>2.1878189762582885</v>
      </c>
      <c r="AQ19" s="74">
        <f t="shared" si="2"/>
        <v>2.0065101324790842</v>
      </c>
      <c r="AR19" s="74">
        <f t="shared" si="3"/>
        <v>2.2118572391672968</v>
      </c>
      <c r="AS19" s="74">
        <f t="shared" si="4"/>
        <v>2.1234727344946944</v>
      </c>
      <c r="AT19" s="74">
        <f t="shared" si="5"/>
        <v>2.4272778252565401</v>
      </c>
      <c r="AU19" s="74">
        <f t="shared" si="5"/>
        <v>2.2840750106984049</v>
      </c>
      <c r="AV19" s="17">
        <f t="shared" si="5"/>
        <v>2.3143060328682665</v>
      </c>
      <c r="AW19" s="42">
        <f t="shared" si="14"/>
        <v>1.3235564518793031E-2</v>
      </c>
      <c r="AX19" s="8"/>
    </row>
    <row r="20" spans="1:50" ht="20.100000000000001" customHeight="1">
      <c r="A20" s="47" t="s">
        <v>143</v>
      </c>
      <c r="B20" s="81">
        <v>2700.92</v>
      </c>
      <c r="C20" s="61">
        <v>2377.31</v>
      </c>
      <c r="D20" s="61">
        <v>3678.85</v>
      </c>
      <c r="E20" s="61">
        <v>3558.01</v>
      </c>
      <c r="F20" s="61">
        <v>6489.63</v>
      </c>
      <c r="G20" s="61">
        <v>7035.97</v>
      </c>
      <c r="H20" s="61">
        <v>8821.7700000000023</v>
      </c>
      <c r="I20" s="61">
        <v>6075.15</v>
      </c>
      <c r="J20" s="61">
        <v>6856.3499999999995</v>
      </c>
      <c r="K20" s="61">
        <v>8964.35</v>
      </c>
      <c r="L20" s="82">
        <v>8371.23</v>
      </c>
      <c r="M20" s="42">
        <f t="shared" si="0"/>
        <v>-6.6164306391428354E-2</v>
      </c>
      <c r="O20" s="361">
        <f t="shared" si="6"/>
        <v>6.105355608843936E-3</v>
      </c>
      <c r="P20" s="362">
        <f t="shared" si="7"/>
        <v>1.3115545503326486E-2</v>
      </c>
      <c r="Q20" s="362">
        <f t="shared" si="8"/>
        <v>1.6187159450242398E-2</v>
      </c>
      <c r="R20" s="363">
        <f t="shared" si="9"/>
        <v>1.4453463285119955E-2</v>
      </c>
      <c r="T20" s="81">
        <v>593.678</v>
      </c>
      <c r="U20" s="61">
        <v>542.24799999999993</v>
      </c>
      <c r="V20" s="61">
        <v>715.01099999999997</v>
      </c>
      <c r="W20" s="61">
        <v>759.36200000000008</v>
      </c>
      <c r="X20" s="61">
        <v>1184.248</v>
      </c>
      <c r="Y20" s="61">
        <v>1290.9460000000001</v>
      </c>
      <c r="Z20" s="61">
        <v>1702.701</v>
      </c>
      <c r="AA20" s="61">
        <v>1265.5630000000001</v>
      </c>
      <c r="AB20" s="61">
        <v>1812.165</v>
      </c>
      <c r="AC20" s="61">
        <v>2350.076</v>
      </c>
      <c r="AD20" s="82">
        <v>2352.3460000000005</v>
      </c>
      <c r="AE20" s="42">
        <f t="shared" si="1"/>
        <v>9.659262083440861E-4</v>
      </c>
      <c r="AG20" s="361">
        <f t="shared" si="10"/>
        <v>1.0373364992169013E-2</v>
      </c>
      <c r="AH20" s="362">
        <f t="shared" si="11"/>
        <v>1.623586826125744E-2</v>
      </c>
      <c r="AI20" s="362">
        <f t="shared" si="12"/>
        <v>2.5281605928622424E-2</v>
      </c>
      <c r="AJ20" s="363">
        <f t="shared" si="13"/>
        <v>2.3562775905364659E-2</v>
      </c>
      <c r="AL20" s="52">
        <f t="shared" si="2"/>
        <v>2.198058439346593</v>
      </c>
      <c r="AM20" s="74">
        <f t="shared" si="2"/>
        <v>2.2809309681951446</v>
      </c>
      <c r="AN20" s="74">
        <f t="shared" si="2"/>
        <v>1.9435720401755983</v>
      </c>
      <c r="AO20" s="74">
        <f t="shared" si="2"/>
        <v>2.1342323377393542</v>
      </c>
      <c r="AP20" s="74">
        <f t="shared" si="2"/>
        <v>1.8248313077941269</v>
      </c>
      <c r="AQ20" s="74">
        <f t="shared" si="2"/>
        <v>1.834780421178601</v>
      </c>
      <c r="AR20" s="74">
        <f t="shared" si="3"/>
        <v>1.9301126644652937</v>
      </c>
      <c r="AS20" s="74">
        <f t="shared" si="4"/>
        <v>2.083179839180926</v>
      </c>
      <c r="AT20" s="74">
        <f t="shared" si="5"/>
        <v>2.6430462272200224</v>
      </c>
      <c r="AU20" s="74">
        <f t="shared" si="5"/>
        <v>2.6215799249248413</v>
      </c>
      <c r="AV20" s="17">
        <f t="shared" si="5"/>
        <v>2.8100362790175404</v>
      </c>
      <c r="AW20" s="42">
        <f t="shared" si="14"/>
        <v>7.1886556767138052E-2</v>
      </c>
      <c r="AX20" s="8"/>
    </row>
    <row r="21" spans="1:50" ht="20.100000000000001" customHeight="1">
      <c r="A21" s="47" t="s">
        <v>142</v>
      </c>
      <c r="B21" s="81">
        <v>10275.18</v>
      </c>
      <c r="C21" s="61">
        <v>19030.84</v>
      </c>
      <c r="D21" s="61">
        <v>20058.310000000001</v>
      </c>
      <c r="E21" s="61">
        <v>22632.65</v>
      </c>
      <c r="F21" s="61">
        <v>21511.85</v>
      </c>
      <c r="G21" s="61">
        <v>24617.829999999998</v>
      </c>
      <c r="H21" s="61">
        <v>25362.989999999998</v>
      </c>
      <c r="I21" s="61">
        <v>22890.54</v>
      </c>
      <c r="J21" s="61">
        <v>23789.820000000003</v>
      </c>
      <c r="K21" s="61">
        <v>15652.28</v>
      </c>
      <c r="L21" s="82">
        <v>14884.98</v>
      </c>
      <c r="M21" s="42">
        <f t="shared" si="0"/>
        <v>-4.9021612186850798E-2</v>
      </c>
      <c r="O21" s="361">
        <f t="shared" si="6"/>
        <v>2.3226762675266587E-2</v>
      </c>
      <c r="P21" s="362">
        <f t="shared" si="7"/>
        <v>4.5889375531469836E-2</v>
      </c>
      <c r="Q21" s="362">
        <f t="shared" si="8"/>
        <v>2.8263728225676164E-2</v>
      </c>
      <c r="R21" s="363">
        <f t="shared" si="9"/>
        <v>2.5699868708630016E-2</v>
      </c>
      <c r="T21" s="81">
        <v>1178.4070000000002</v>
      </c>
      <c r="U21" s="61">
        <v>2704.5389999999998</v>
      </c>
      <c r="V21" s="61">
        <v>2736.2449999999999</v>
      </c>
      <c r="W21" s="61">
        <v>3352.6689999999999</v>
      </c>
      <c r="X21" s="61">
        <v>3372.529</v>
      </c>
      <c r="Y21" s="61">
        <v>3761.3549999999996</v>
      </c>
      <c r="Z21" s="61">
        <v>3791.2440000000001</v>
      </c>
      <c r="AA21" s="61">
        <v>3173.4010000000003</v>
      </c>
      <c r="AB21" s="61">
        <v>3351.3019999999997</v>
      </c>
      <c r="AC21" s="61">
        <v>2242.9170000000004</v>
      </c>
      <c r="AD21" s="82">
        <v>2344.9680000000003</v>
      </c>
      <c r="AE21" s="42">
        <f t="shared" si="1"/>
        <v>4.5499231581017006E-2</v>
      </c>
      <c r="AG21" s="361">
        <f t="shared" si="10"/>
        <v>2.0590363665702473E-2</v>
      </c>
      <c r="AH21" s="362">
        <f t="shared" si="11"/>
        <v>4.7305514145302721E-2</v>
      </c>
      <c r="AI21" s="362">
        <f t="shared" si="12"/>
        <v>2.4128812738229755E-2</v>
      </c>
      <c r="AJ21" s="363">
        <f t="shared" si="13"/>
        <v>2.3488872593254204E-2</v>
      </c>
      <c r="AL21" s="52">
        <f t="shared" si="2"/>
        <v>1.1468480357521718</v>
      </c>
      <c r="AM21" s="74">
        <f t="shared" si="2"/>
        <v>1.4211348526917362</v>
      </c>
      <c r="AN21" s="74">
        <f t="shared" si="2"/>
        <v>1.3641453342779126</v>
      </c>
      <c r="AO21" s="74">
        <f t="shared" si="2"/>
        <v>1.4813417783600238</v>
      </c>
      <c r="AP21" s="74">
        <f t="shared" si="2"/>
        <v>1.567754051836546</v>
      </c>
      <c r="AQ21" s="74">
        <f t="shared" si="2"/>
        <v>1.527898681565353</v>
      </c>
      <c r="AR21" s="74">
        <f t="shared" si="3"/>
        <v>1.4947937920568517</v>
      </c>
      <c r="AS21" s="74">
        <f t="shared" si="4"/>
        <v>1.3863373253754607</v>
      </c>
      <c r="AT21" s="74">
        <f t="shared" si="5"/>
        <v>1.4087126342275811</v>
      </c>
      <c r="AU21" s="74">
        <f t="shared" si="5"/>
        <v>1.4329650376814116</v>
      </c>
      <c r="AV21" s="17">
        <f t="shared" si="5"/>
        <v>1.5753921066739762</v>
      </c>
      <c r="AW21" s="42">
        <f t="shared" si="14"/>
        <v>9.9393261696752E-2</v>
      </c>
      <c r="AX21" s="8"/>
    </row>
    <row r="22" spans="1:50" ht="20.100000000000001" customHeight="1">
      <c r="A22" s="47" t="s">
        <v>146</v>
      </c>
      <c r="B22" s="81">
        <v>6189.64</v>
      </c>
      <c r="C22" s="61">
        <v>14357.77</v>
      </c>
      <c r="D22" s="61">
        <v>17391.329999999998</v>
      </c>
      <c r="E22" s="61">
        <v>16269.529999999999</v>
      </c>
      <c r="F22" s="61">
        <v>13820.58</v>
      </c>
      <c r="G22" s="61">
        <v>20980.429999999997</v>
      </c>
      <c r="H22" s="61">
        <v>23996.91</v>
      </c>
      <c r="I22" s="61">
        <v>30161.34</v>
      </c>
      <c r="J22" s="61">
        <v>24136</v>
      </c>
      <c r="K22" s="61">
        <v>21135.469999999998</v>
      </c>
      <c r="L22" s="82">
        <v>14450.86</v>
      </c>
      <c r="M22" s="42">
        <f t="shared" si="0"/>
        <v>-0.31627449022898463</v>
      </c>
      <c r="O22" s="361">
        <f t="shared" si="6"/>
        <v>1.3991511518565813E-2</v>
      </c>
      <c r="P22" s="362">
        <f t="shared" si="7"/>
        <v>3.910900477750133E-2</v>
      </c>
      <c r="Q22" s="362">
        <f t="shared" si="8"/>
        <v>3.8164866716026785E-2</v>
      </c>
      <c r="R22" s="363">
        <f t="shared" si="9"/>
        <v>2.4950332800366085E-2</v>
      </c>
      <c r="T22" s="81">
        <v>887.11199999999997</v>
      </c>
      <c r="U22" s="61">
        <v>1791.6320000000001</v>
      </c>
      <c r="V22" s="61">
        <v>2410.2660000000001</v>
      </c>
      <c r="W22" s="61">
        <v>2381.096</v>
      </c>
      <c r="X22" s="61">
        <v>1864.654</v>
      </c>
      <c r="Y22" s="61">
        <v>2799.6210000000001</v>
      </c>
      <c r="Z22" s="61">
        <v>3758.605</v>
      </c>
      <c r="AA22" s="61">
        <v>4301.6750000000002</v>
      </c>
      <c r="AB22" s="61">
        <v>3853.91</v>
      </c>
      <c r="AC22" s="61">
        <v>3423.8580000000002</v>
      </c>
      <c r="AD22" s="82">
        <v>2343.4870000000001</v>
      </c>
      <c r="AE22" s="42">
        <f t="shared" si="1"/>
        <v>-0.31554199969741736</v>
      </c>
      <c r="AG22" s="361">
        <f t="shared" si="10"/>
        <v>1.5500551755215853E-2</v>
      </c>
      <c r="AH22" s="362">
        <f t="shared" si="11"/>
        <v>3.5210053509170648E-2</v>
      </c>
      <c r="AI22" s="362">
        <f t="shared" si="12"/>
        <v>3.6833118891287479E-2</v>
      </c>
      <c r="AJ22" s="363">
        <f t="shared" si="13"/>
        <v>2.3474037840579276E-2</v>
      </c>
      <c r="AL22" s="52">
        <f t="shared" si="2"/>
        <v>1.4332206719615357</v>
      </c>
      <c r="AM22" s="74">
        <f t="shared" si="2"/>
        <v>1.2478483775683828</v>
      </c>
      <c r="AN22" s="74">
        <f t="shared" si="2"/>
        <v>1.3859009057961642</v>
      </c>
      <c r="AO22" s="74">
        <f t="shared" si="2"/>
        <v>1.4635309071620386</v>
      </c>
      <c r="AP22" s="74">
        <f t="shared" si="2"/>
        <v>1.3491865030266459</v>
      </c>
      <c r="AQ22" s="74">
        <f t="shared" si="2"/>
        <v>1.3343963874906284</v>
      </c>
      <c r="AR22" s="74">
        <f t="shared" si="3"/>
        <v>1.5662870761277181</v>
      </c>
      <c r="AS22" s="74">
        <f t="shared" si="4"/>
        <v>1.4262214477208239</v>
      </c>
      <c r="AT22" s="74">
        <f t="shared" si="5"/>
        <v>1.5967475969506131</v>
      </c>
      <c r="AU22" s="74">
        <f t="shared" si="5"/>
        <v>1.6199582975916791</v>
      </c>
      <c r="AV22" s="17">
        <f t="shared" si="5"/>
        <v>1.621693795386572</v>
      </c>
      <c r="AW22" s="42">
        <f t="shared" si="14"/>
        <v>1.0713225133467895E-3</v>
      </c>
      <c r="AX22" s="8"/>
    </row>
    <row r="23" spans="1:50" ht="20.100000000000001" customHeight="1">
      <c r="A23" s="47" t="s">
        <v>135</v>
      </c>
      <c r="B23" s="81">
        <v>6605.63</v>
      </c>
      <c r="C23" s="61">
        <v>5691.3499999999995</v>
      </c>
      <c r="D23" s="61">
        <v>5825.87</v>
      </c>
      <c r="E23" s="61">
        <v>5902.75</v>
      </c>
      <c r="F23" s="61">
        <v>6344.73</v>
      </c>
      <c r="G23" s="61">
        <v>5659.2699999999995</v>
      </c>
      <c r="H23" s="61">
        <v>5256.2199999999993</v>
      </c>
      <c r="I23" s="61">
        <v>5330.26</v>
      </c>
      <c r="J23" s="61">
        <v>8204.84</v>
      </c>
      <c r="K23" s="61">
        <v>8107.54</v>
      </c>
      <c r="L23" s="82">
        <v>8648.5</v>
      </c>
      <c r="M23" s="42">
        <f t="shared" si="0"/>
        <v>6.6723075063459453E-2</v>
      </c>
      <c r="O23" s="361">
        <f t="shared" si="6"/>
        <v>1.493184550836299E-2</v>
      </c>
      <c r="P23" s="362">
        <f t="shared" si="7"/>
        <v>1.054927937450138E-2</v>
      </c>
      <c r="Q23" s="362">
        <f t="shared" si="8"/>
        <v>1.4639995396121109E-2</v>
      </c>
      <c r="R23" s="363">
        <f t="shared" si="9"/>
        <v>1.4932187650006026E-2</v>
      </c>
      <c r="T23" s="81">
        <v>1548.838</v>
      </c>
      <c r="U23" s="61">
        <v>1274.607</v>
      </c>
      <c r="V23" s="61">
        <v>1373.223</v>
      </c>
      <c r="W23" s="61">
        <v>1340.347</v>
      </c>
      <c r="X23" s="61">
        <v>1375.5319999999999</v>
      </c>
      <c r="Y23" s="61">
        <v>1265.0150000000001</v>
      </c>
      <c r="Z23" s="61">
        <v>1084.1409999999998</v>
      </c>
      <c r="AA23" s="61">
        <v>1210.1209999999999</v>
      </c>
      <c r="AB23" s="61">
        <v>1945.9470000000001</v>
      </c>
      <c r="AC23" s="61">
        <v>2043.0310000000002</v>
      </c>
      <c r="AD23" s="82">
        <v>2266.114</v>
      </c>
      <c r="AE23" s="42">
        <f t="shared" si="1"/>
        <v>0.10919217574280558</v>
      </c>
      <c r="AG23" s="361">
        <f t="shared" si="10"/>
        <v>2.7062922809571972E-2</v>
      </c>
      <c r="AH23" s="362">
        <f t="shared" si="11"/>
        <v>1.590974129709111E-2</v>
      </c>
      <c r="AI23" s="362">
        <f t="shared" si="12"/>
        <v>2.1978482671181444E-2</v>
      </c>
      <c r="AJ23" s="363">
        <f t="shared" si="13"/>
        <v>2.2699014667914297E-2</v>
      </c>
      <c r="AL23" s="52">
        <f t="shared" si="2"/>
        <v>2.3447241216961894</v>
      </c>
      <c r="AM23" s="74">
        <f t="shared" si="2"/>
        <v>2.2395512488249714</v>
      </c>
      <c r="AN23" s="74">
        <f t="shared" si="2"/>
        <v>2.3571123282874491</v>
      </c>
      <c r="AO23" s="74">
        <f t="shared" si="2"/>
        <v>2.2707161916056076</v>
      </c>
      <c r="AP23" s="74">
        <f t="shared" si="2"/>
        <v>2.1679913881284154</v>
      </c>
      <c r="AQ23" s="74">
        <f t="shared" si="2"/>
        <v>2.2352971319622501</v>
      </c>
      <c r="AR23" s="74">
        <f t="shared" si="3"/>
        <v>2.0625868019222939</v>
      </c>
      <c r="AS23" s="74">
        <f t="shared" si="4"/>
        <v>2.2702851268043207</v>
      </c>
      <c r="AT23" s="74">
        <f t="shared" ref="AT23:AV33" si="15">(AB23/J23)*10</f>
        <v>2.3717062124307118</v>
      </c>
      <c r="AU23" s="74">
        <f t="shared" si="15"/>
        <v>2.519914795363329</v>
      </c>
      <c r="AV23" s="17">
        <f t="shared" si="15"/>
        <v>2.6202393478637913</v>
      </c>
      <c r="AW23" s="42">
        <f t="shared" si="14"/>
        <v>3.9812676478212926E-2</v>
      </c>
      <c r="AX23" s="8"/>
    </row>
    <row r="24" spans="1:50" ht="20.100000000000001" customHeight="1">
      <c r="A24" s="47" t="s">
        <v>149</v>
      </c>
      <c r="B24" s="81">
        <v>54</v>
      </c>
      <c r="C24" s="61">
        <v>0.16</v>
      </c>
      <c r="D24" s="61">
        <v>51.84</v>
      </c>
      <c r="E24" s="61">
        <v>106.01</v>
      </c>
      <c r="F24" s="61">
        <v>203.85</v>
      </c>
      <c r="G24" s="61">
        <v>115.88</v>
      </c>
      <c r="H24" s="61">
        <v>1766.01</v>
      </c>
      <c r="I24" s="61">
        <v>3969.46</v>
      </c>
      <c r="J24" s="61">
        <v>4613.4800000000005</v>
      </c>
      <c r="K24" s="61">
        <v>4796.67</v>
      </c>
      <c r="L24" s="82">
        <v>9828.51</v>
      </c>
      <c r="M24" s="42">
        <f t="shared" si="0"/>
        <v>1.0490277630105886</v>
      </c>
      <c r="O24" s="361">
        <f t="shared" si="6"/>
        <v>1.2206551948135172E-4</v>
      </c>
      <c r="P24" s="362">
        <f t="shared" si="7"/>
        <v>2.1600851239068287E-4</v>
      </c>
      <c r="Q24" s="362">
        <f t="shared" si="8"/>
        <v>8.6614715088315624E-3</v>
      </c>
      <c r="R24" s="363">
        <f t="shared" si="9"/>
        <v>1.6969550285015983E-2</v>
      </c>
      <c r="T24" s="81">
        <v>4.7519999999999998</v>
      </c>
      <c r="U24" s="61">
        <v>1.0999999999999999E-2</v>
      </c>
      <c r="V24" s="61">
        <v>18.472000000000001</v>
      </c>
      <c r="W24" s="61">
        <v>16.006999999999998</v>
      </c>
      <c r="X24" s="61">
        <v>32.49</v>
      </c>
      <c r="Y24" s="61">
        <v>8.4350000000000005</v>
      </c>
      <c r="Z24" s="61">
        <v>131.48400000000001</v>
      </c>
      <c r="AA24" s="61">
        <v>362.04500000000002</v>
      </c>
      <c r="AB24" s="61">
        <v>461.19599999999997</v>
      </c>
      <c r="AC24" s="61">
        <v>474.22300000000001</v>
      </c>
      <c r="AD24" s="82">
        <v>1809.588</v>
      </c>
      <c r="AE24" s="42">
        <f t="shared" si="1"/>
        <v>2.8159009579881196</v>
      </c>
      <c r="AG24" s="361">
        <f t="shared" si="10"/>
        <v>8.3031930512478388E-5</v>
      </c>
      <c r="AH24" s="362">
        <f t="shared" si="11"/>
        <v>1.0608464551089395E-4</v>
      </c>
      <c r="AI24" s="362">
        <f t="shared" si="12"/>
        <v>5.1015877819649714E-3</v>
      </c>
      <c r="AJ24" s="363">
        <f t="shared" si="13"/>
        <v>1.812612452633967E-2</v>
      </c>
      <c r="AL24" s="52">
        <f t="shared" si="2"/>
        <v>0.87999999999999989</v>
      </c>
      <c r="AM24" s="74">
        <f t="shared" si="2"/>
        <v>0.68749999999999989</v>
      </c>
      <c r="AN24" s="74">
        <f t="shared" si="2"/>
        <v>3.5632716049382718</v>
      </c>
      <c r="AO24" s="74">
        <f t="shared" si="2"/>
        <v>1.5099518913310062</v>
      </c>
      <c r="AP24" s="74">
        <f t="shared" si="2"/>
        <v>1.5938189845474615</v>
      </c>
      <c r="AQ24" s="74">
        <f t="shared" si="2"/>
        <v>0.72790818087676912</v>
      </c>
      <c r="AR24" s="74">
        <f t="shared" si="3"/>
        <v>0.74452579543717201</v>
      </c>
      <c r="AS24" s="74">
        <f t="shared" si="4"/>
        <v>0.91207620180074878</v>
      </c>
      <c r="AT24" s="74">
        <f t="shared" si="15"/>
        <v>0.99967053070567102</v>
      </c>
      <c r="AU24" s="74">
        <f t="shared" si="15"/>
        <v>0.98865045958967368</v>
      </c>
      <c r="AV24" s="17">
        <f t="shared" si="15"/>
        <v>1.841162088658403</v>
      </c>
      <c r="AW24" s="42">
        <f t="shared" si="14"/>
        <v>0.86229831868237139</v>
      </c>
      <c r="AX24" s="8"/>
    </row>
    <row r="25" spans="1:50" ht="20.100000000000001" customHeight="1">
      <c r="A25" s="47" t="s">
        <v>155</v>
      </c>
      <c r="B25" s="81">
        <v>2931.14</v>
      </c>
      <c r="C25" s="61">
        <v>2990.44</v>
      </c>
      <c r="D25" s="61">
        <v>2734.44</v>
      </c>
      <c r="E25" s="61">
        <v>3494.83</v>
      </c>
      <c r="F25" s="61">
        <v>3151.2900000000004</v>
      </c>
      <c r="G25" s="61">
        <v>3735.06</v>
      </c>
      <c r="H25" s="61">
        <v>4483.17</v>
      </c>
      <c r="I25" s="61">
        <v>5239.07</v>
      </c>
      <c r="J25" s="61">
        <v>5324.01</v>
      </c>
      <c r="K25" s="61">
        <v>5439.9</v>
      </c>
      <c r="L25" s="82">
        <v>6494.44</v>
      </c>
      <c r="M25" s="42">
        <f t="shared" si="0"/>
        <v>0.19385282817698857</v>
      </c>
      <c r="O25" s="361">
        <f t="shared" si="6"/>
        <v>6.6257616068994317E-3</v>
      </c>
      <c r="P25" s="362">
        <f t="shared" si="7"/>
        <v>6.9624158982563343E-3</v>
      </c>
      <c r="Q25" s="362">
        <f t="shared" si="8"/>
        <v>9.822968613828512E-3</v>
      </c>
      <c r="R25" s="363">
        <f t="shared" si="9"/>
        <v>1.1213065475135009E-2</v>
      </c>
      <c r="T25" s="81">
        <v>708.221</v>
      </c>
      <c r="U25" s="61">
        <v>750.52299999999991</v>
      </c>
      <c r="V25" s="61">
        <v>750.19299999999998</v>
      </c>
      <c r="W25" s="61">
        <v>848.61799999999994</v>
      </c>
      <c r="X25" s="61">
        <v>878.04600000000005</v>
      </c>
      <c r="Y25" s="61">
        <v>859.04399999999998</v>
      </c>
      <c r="Z25" s="61">
        <v>1065.1849999999999</v>
      </c>
      <c r="AA25" s="61">
        <v>1275.94</v>
      </c>
      <c r="AB25" s="61">
        <v>1244.271</v>
      </c>
      <c r="AC25" s="61">
        <v>1258.316</v>
      </c>
      <c r="AD25" s="82">
        <v>1501.4590000000001</v>
      </c>
      <c r="AE25" s="42">
        <f t="shared" si="1"/>
        <v>0.19322888686148793</v>
      </c>
      <c r="AG25" s="361">
        <f t="shared" si="10"/>
        <v>1.2374780483896878E-2</v>
      </c>
      <c r="AH25" s="362">
        <f t="shared" si="11"/>
        <v>1.0803957109455883E-2</v>
      </c>
      <c r="AI25" s="362">
        <f t="shared" si="12"/>
        <v>1.3536689556286884E-2</v>
      </c>
      <c r="AJ25" s="363">
        <f t="shared" si="13"/>
        <v>1.5039684616163146E-2</v>
      </c>
      <c r="AL25" s="52">
        <f t="shared" si="2"/>
        <v>2.4161964286932731</v>
      </c>
      <c r="AM25" s="74">
        <f t="shared" si="2"/>
        <v>2.5097410414520938</v>
      </c>
      <c r="AN25" s="74">
        <f t="shared" si="2"/>
        <v>2.7434977545676626</v>
      </c>
      <c r="AO25" s="74">
        <f t="shared" si="2"/>
        <v>2.4282096697121176</v>
      </c>
      <c r="AP25" s="74">
        <f t="shared" si="2"/>
        <v>2.7863065601705967</v>
      </c>
      <c r="AQ25" s="74">
        <f t="shared" si="2"/>
        <v>2.2999469888033928</v>
      </c>
      <c r="AR25" s="74">
        <f t="shared" si="3"/>
        <v>2.3759638826990721</v>
      </c>
      <c r="AS25" s="74">
        <f t="shared" si="4"/>
        <v>2.4354322427453732</v>
      </c>
      <c r="AT25" s="74">
        <f t="shared" si="15"/>
        <v>2.3370936568488787</v>
      </c>
      <c r="AU25" s="74">
        <f t="shared" si="15"/>
        <v>2.3131234030037318</v>
      </c>
      <c r="AV25" s="17">
        <f t="shared" si="15"/>
        <v>2.3119144991715994</v>
      </c>
      <c r="AW25" s="42">
        <f t="shared" si="14"/>
        <v>-5.2262833472806127E-4</v>
      </c>
      <c r="AX25" s="8"/>
    </row>
    <row r="26" spans="1:50" ht="20.100000000000001" customHeight="1">
      <c r="A26" s="47" t="s">
        <v>137</v>
      </c>
      <c r="B26" s="81">
        <v>6014.33</v>
      </c>
      <c r="C26" s="61">
        <v>5507.87</v>
      </c>
      <c r="D26" s="61">
        <v>6579.4100000000008</v>
      </c>
      <c r="E26" s="61">
        <v>4961.3100000000004</v>
      </c>
      <c r="F26" s="61">
        <v>4840.2700000000004</v>
      </c>
      <c r="G26" s="61">
        <v>5016.4299999999994</v>
      </c>
      <c r="H26" s="61">
        <v>4074.49</v>
      </c>
      <c r="I26" s="61">
        <v>4229.9100000000008</v>
      </c>
      <c r="J26" s="61">
        <v>3198.12</v>
      </c>
      <c r="K26" s="61">
        <v>4269.2699999999995</v>
      </c>
      <c r="L26" s="82">
        <v>6202.2999999999993</v>
      </c>
      <c r="M26" s="42">
        <f t="shared" si="0"/>
        <v>0.45277764114239671</v>
      </c>
      <c r="O26" s="361">
        <f t="shared" si="6"/>
        <v>1.3595228070042188E-2</v>
      </c>
      <c r="P26" s="362">
        <f t="shared" si="7"/>
        <v>9.3509801675180637E-3</v>
      </c>
      <c r="Q26" s="362">
        <f t="shared" si="8"/>
        <v>7.7091316410153954E-3</v>
      </c>
      <c r="R26" s="363">
        <f t="shared" si="9"/>
        <v>1.0708667105467118E-2</v>
      </c>
      <c r="T26" s="81">
        <v>1179.1370000000002</v>
      </c>
      <c r="U26" s="61">
        <v>999.83</v>
      </c>
      <c r="V26" s="61">
        <v>1274.7450000000001</v>
      </c>
      <c r="W26" s="61">
        <v>956.97199999999998</v>
      </c>
      <c r="X26" s="61">
        <v>951.005</v>
      </c>
      <c r="Y26" s="61">
        <v>1004.6510000000001</v>
      </c>
      <c r="Z26" s="61">
        <v>846.64</v>
      </c>
      <c r="AA26" s="61">
        <v>862.5</v>
      </c>
      <c r="AB26" s="61">
        <v>632.63499999999999</v>
      </c>
      <c r="AC26" s="61">
        <v>919.18799999999999</v>
      </c>
      <c r="AD26" s="82">
        <v>1271.009</v>
      </c>
      <c r="AE26" s="42">
        <f t="shared" si="1"/>
        <v>0.38275195063469064</v>
      </c>
      <c r="AG26" s="361">
        <f t="shared" si="10"/>
        <v>2.0603118991728168E-2</v>
      </c>
      <c r="AH26" s="362">
        <f t="shared" si="11"/>
        <v>1.2635215791009499E-2</v>
      </c>
      <c r="AI26" s="362">
        <f t="shared" si="12"/>
        <v>9.8884243702410425E-3</v>
      </c>
      <c r="AJ26" s="363">
        <f t="shared" si="13"/>
        <v>1.2731332992978765E-2</v>
      </c>
      <c r="AL26" s="52">
        <f t="shared" si="2"/>
        <v>1.9605458962178666</v>
      </c>
      <c r="AM26" s="74">
        <f t="shared" si="2"/>
        <v>1.8152752334386979</v>
      </c>
      <c r="AN26" s="74">
        <f t="shared" si="2"/>
        <v>1.9374761566766625</v>
      </c>
      <c r="AO26" s="74">
        <f t="shared" si="2"/>
        <v>1.9288695929099369</v>
      </c>
      <c r="AP26" s="74">
        <f t="shared" si="2"/>
        <v>1.9647767583213334</v>
      </c>
      <c r="AQ26" s="74">
        <f t="shared" si="2"/>
        <v>2.0027210586014359</v>
      </c>
      <c r="AR26" s="74">
        <f t="shared" si="3"/>
        <v>2.0779042285046718</v>
      </c>
      <c r="AS26" s="74">
        <f t="shared" si="4"/>
        <v>2.0390504762512673</v>
      </c>
      <c r="AT26" s="74">
        <f t="shared" si="15"/>
        <v>1.9781465360899528</v>
      </c>
      <c r="AU26" s="74">
        <f t="shared" si="15"/>
        <v>2.1530331883436746</v>
      </c>
      <c r="AV26" s="17">
        <f t="shared" si="15"/>
        <v>2.0492543088854136</v>
      </c>
      <c r="AW26" s="42">
        <f t="shared" si="14"/>
        <v>-4.8201244653408234E-2</v>
      </c>
      <c r="AX26" s="8"/>
    </row>
    <row r="27" spans="1:50" ht="20.100000000000001" customHeight="1">
      <c r="A27" s="47" t="s">
        <v>147</v>
      </c>
      <c r="B27" s="81">
        <v>9027.17</v>
      </c>
      <c r="C27" s="61">
        <v>3571.3900000000003</v>
      </c>
      <c r="D27" s="61">
        <v>3253.67</v>
      </c>
      <c r="E27" s="61">
        <v>3331.75</v>
      </c>
      <c r="F27" s="61">
        <v>3694.3099999999995</v>
      </c>
      <c r="G27" s="61">
        <v>4125.33</v>
      </c>
      <c r="H27" s="61">
        <v>2889.2299999999996</v>
      </c>
      <c r="I27" s="61">
        <v>3320.69</v>
      </c>
      <c r="J27" s="61">
        <v>6135.02</v>
      </c>
      <c r="K27" s="61">
        <v>4671.03</v>
      </c>
      <c r="L27" s="82">
        <v>5940.9500000000007</v>
      </c>
      <c r="M27" s="42">
        <f t="shared" si="0"/>
        <v>0.27187151441973206</v>
      </c>
      <c r="O27" s="361">
        <f t="shared" si="6"/>
        <v>2.0405670286971739E-2</v>
      </c>
      <c r="P27" s="362">
        <f t="shared" si="7"/>
        <v>7.6899067692497054E-3</v>
      </c>
      <c r="Q27" s="362">
        <f t="shared" si="8"/>
        <v>8.4346001000480519E-3</v>
      </c>
      <c r="R27" s="363">
        <f t="shared" si="9"/>
        <v>1.0257429637428839E-2</v>
      </c>
      <c r="T27" s="81">
        <v>1463.2350000000001</v>
      </c>
      <c r="U27" s="61">
        <v>777.99099999999999</v>
      </c>
      <c r="V27" s="61">
        <v>668.88499999999999</v>
      </c>
      <c r="W27" s="61">
        <v>695.34100000000012</v>
      </c>
      <c r="X27" s="61">
        <v>794.57600000000002</v>
      </c>
      <c r="Y27" s="61">
        <v>876.23700000000008</v>
      </c>
      <c r="Z27" s="61">
        <v>634.47800000000007</v>
      </c>
      <c r="AA27" s="61">
        <v>700.53500000000008</v>
      </c>
      <c r="AB27" s="61">
        <v>1329.078</v>
      </c>
      <c r="AC27" s="61">
        <v>1028.143</v>
      </c>
      <c r="AD27" s="82">
        <v>1270.0790000000002</v>
      </c>
      <c r="AE27" s="42">
        <f t="shared" si="1"/>
        <v>0.23531357019402957</v>
      </c>
      <c r="AG27" s="361">
        <f t="shared" si="10"/>
        <v>2.5567177366040895E-2</v>
      </c>
      <c r="AH27" s="362">
        <f t="shared" si="11"/>
        <v>1.1020188681509091E-2</v>
      </c>
      <c r="AI27" s="362">
        <f t="shared" si="12"/>
        <v>1.1060538537592675E-2</v>
      </c>
      <c r="AJ27" s="363">
        <f t="shared" si="13"/>
        <v>1.2722017449435432E-2</v>
      </c>
      <c r="AL27" s="52">
        <f t="shared" si="2"/>
        <v>1.6209232793887787</v>
      </c>
      <c r="AM27" s="74">
        <f t="shared" si="2"/>
        <v>2.1783983267019282</v>
      </c>
      <c r="AN27" s="74">
        <f t="shared" si="2"/>
        <v>2.0557862352359026</v>
      </c>
      <c r="AO27" s="74">
        <f t="shared" si="2"/>
        <v>2.0870143318076089</v>
      </c>
      <c r="AP27" s="74">
        <f t="shared" si="2"/>
        <v>2.1508103001643071</v>
      </c>
      <c r="AQ27" s="74">
        <f t="shared" si="2"/>
        <v>2.1240409858120444</v>
      </c>
      <c r="AR27" s="74">
        <f t="shared" si="3"/>
        <v>2.1960107018132864</v>
      </c>
      <c r="AS27" s="74">
        <f t="shared" si="4"/>
        <v>2.1096067383585941</v>
      </c>
      <c r="AT27" s="74">
        <f t="shared" si="15"/>
        <v>2.16637924570743</v>
      </c>
      <c r="AU27" s="74">
        <f t="shared" si="15"/>
        <v>2.2011055377507747</v>
      </c>
      <c r="AV27" s="17">
        <f t="shared" si="15"/>
        <v>2.1378382245263805</v>
      </c>
      <c r="AW27" s="42">
        <f t="shared" si="14"/>
        <v>-2.8743425582875324E-2</v>
      </c>
      <c r="AX27" s="8"/>
    </row>
    <row r="28" spans="1:50" ht="20.100000000000001" customHeight="1">
      <c r="A28" s="47" t="s">
        <v>161</v>
      </c>
      <c r="B28" s="81">
        <v>180.18</v>
      </c>
      <c r="C28" s="61">
        <v>307.14</v>
      </c>
      <c r="D28" s="61">
        <v>348.08</v>
      </c>
      <c r="E28" s="61">
        <v>423.21</v>
      </c>
      <c r="F28" s="61">
        <v>502.17</v>
      </c>
      <c r="G28" s="61">
        <v>534.03000000000009</v>
      </c>
      <c r="H28" s="61">
        <v>1053.25</v>
      </c>
      <c r="I28" s="61">
        <v>1617.52</v>
      </c>
      <c r="J28" s="61">
        <v>2042.87</v>
      </c>
      <c r="K28" s="61">
        <v>2499.98</v>
      </c>
      <c r="L28" s="82">
        <v>3442.19</v>
      </c>
      <c r="M28" s="42">
        <f t="shared" si="0"/>
        <v>0.37688701509612077</v>
      </c>
      <c r="O28" s="361">
        <f t="shared" si="6"/>
        <v>4.0729195000277697E-4</v>
      </c>
      <c r="P28" s="362">
        <f t="shared" si="7"/>
        <v>9.9546967442178461E-4</v>
      </c>
      <c r="Q28" s="362">
        <f t="shared" si="8"/>
        <v>4.5142787689477762E-3</v>
      </c>
      <c r="R28" s="363">
        <f t="shared" si="9"/>
        <v>5.9431608957592925E-3</v>
      </c>
      <c r="T28" s="81">
        <v>44.654000000000003</v>
      </c>
      <c r="U28" s="61">
        <v>76.114999999999995</v>
      </c>
      <c r="V28" s="61">
        <v>86.263999999999996</v>
      </c>
      <c r="W28" s="61">
        <v>102.816</v>
      </c>
      <c r="X28" s="61">
        <v>123.935</v>
      </c>
      <c r="Y28" s="61">
        <v>134.792</v>
      </c>
      <c r="Z28" s="61">
        <v>274.18599999999998</v>
      </c>
      <c r="AA28" s="61">
        <v>422.82099999999997</v>
      </c>
      <c r="AB28" s="61">
        <v>539.702</v>
      </c>
      <c r="AC28" s="61">
        <v>706.91</v>
      </c>
      <c r="AD28" s="82">
        <v>975.23500000000001</v>
      </c>
      <c r="AE28" s="42">
        <f t="shared" si="1"/>
        <v>0.3795744861439222</v>
      </c>
      <c r="AG28" s="361">
        <f t="shared" si="10"/>
        <v>7.8024154568691296E-4</v>
      </c>
      <c r="AH28" s="362">
        <f t="shared" si="11"/>
        <v>1.6952414389691068E-3</v>
      </c>
      <c r="AI28" s="362">
        <f t="shared" si="12"/>
        <v>7.6047838652888149E-3</v>
      </c>
      <c r="AJ28" s="363">
        <f t="shared" si="13"/>
        <v>9.768649577939768E-3</v>
      </c>
      <c r="AL28" s="52">
        <f t="shared" si="2"/>
        <v>2.4782994782994781</v>
      </c>
      <c r="AM28" s="74">
        <f t="shared" si="2"/>
        <v>2.4781858435892428</v>
      </c>
      <c r="AN28" s="74">
        <f t="shared" si="2"/>
        <v>2.4782808549758677</v>
      </c>
      <c r="AO28" s="74">
        <f t="shared" si="2"/>
        <v>2.4294321967817396</v>
      </c>
      <c r="AP28" s="74">
        <f t="shared" si="2"/>
        <v>2.4679889280522533</v>
      </c>
      <c r="AQ28" s="74">
        <f t="shared" si="2"/>
        <v>2.5240529558264511</v>
      </c>
      <c r="AR28" s="74">
        <f t="shared" si="3"/>
        <v>2.6032375979112272</v>
      </c>
      <c r="AS28" s="74">
        <f t="shared" si="4"/>
        <v>2.6140078638904001</v>
      </c>
      <c r="AT28" s="74">
        <f t="shared" si="15"/>
        <v>2.6418812748730951</v>
      </c>
      <c r="AU28" s="74">
        <f t="shared" si="15"/>
        <v>2.8276626213009703</v>
      </c>
      <c r="AV28" s="17">
        <f t="shared" si="15"/>
        <v>2.8331817825279835</v>
      </c>
      <c r="AW28" s="42">
        <f t="shared" si="14"/>
        <v>1.9518457348613363E-3</v>
      </c>
      <c r="AX28" s="8"/>
    </row>
    <row r="29" spans="1:50" ht="20.100000000000001" customHeight="1">
      <c r="A29" s="47" t="s">
        <v>168</v>
      </c>
      <c r="B29" s="81">
        <v>55418.73</v>
      </c>
      <c r="C29" s="61">
        <v>56423.679999999993</v>
      </c>
      <c r="D29" s="61">
        <v>62708.56</v>
      </c>
      <c r="E29" s="61">
        <v>39074.39</v>
      </c>
      <c r="F29" s="61">
        <v>40517.1</v>
      </c>
      <c r="G29" s="61">
        <v>27986.19</v>
      </c>
      <c r="H29" s="61">
        <v>18536.84</v>
      </c>
      <c r="I29" s="61">
        <v>6302.45</v>
      </c>
      <c r="J29" s="61">
        <v>2891.54</v>
      </c>
      <c r="K29" s="61">
        <v>2891.39</v>
      </c>
      <c r="L29" s="82">
        <v>5749.51</v>
      </c>
      <c r="M29" s="42">
        <f t="shared" si="0"/>
        <v>0.98849342357827907</v>
      </c>
      <c r="O29" s="361">
        <f t="shared" si="6"/>
        <v>0.12527251974901429</v>
      </c>
      <c r="P29" s="362">
        <f t="shared" si="7"/>
        <v>5.2168236705065631E-2</v>
      </c>
      <c r="Q29" s="362">
        <f t="shared" si="8"/>
        <v>5.221057964362878E-3</v>
      </c>
      <c r="R29" s="363">
        <f t="shared" si="9"/>
        <v>9.9268962497064406E-3</v>
      </c>
      <c r="T29" s="81">
        <v>2228.9720000000002</v>
      </c>
      <c r="U29" s="61">
        <v>2533.067</v>
      </c>
      <c r="V29" s="61">
        <v>4242.098</v>
      </c>
      <c r="W29" s="61">
        <v>3151.1089999999999</v>
      </c>
      <c r="X29" s="61">
        <v>3059.3890000000001</v>
      </c>
      <c r="Y29" s="61">
        <v>2122.3580000000002</v>
      </c>
      <c r="Z29" s="61">
        <v>1537.2190000000001</v>
      </c>
      <c r="AA29" s="61">
        <v>561.67599999999993</v>
      </c>
      <c r="AB29" s="61">
        <v>496.39600000000002</v>
      </c>
      <c r="AC29" s="61">
        <v>495.73500000000001</v>
      </c>
      <c r="AD29" s="82">
        <v>897.61900000000003</v>
      </c>
      <c r="AE29" s="42">
        <f t="shared" si="1"/>
        <v>0.81068312707394075</v>
      </c>
      <c r="AG29" s="361">
        <f t="shared" si="10"/>
        <v>3.8946937756367851E-2</v>
      </c>
      <c r="AH29" s="362">
        <f t="shared" si="11"/>
        <v>2.6692305403344382E-2</v>
      </c>
      <c r="AI29" s="362">
        <f t="shared" si="12"/>
        <v>5.3330091941816513E-3</v>
      </c>
      <c r="AJ29" s="363">
        <f t="shared" si="13"/>
        <v>8.9911923438973328E-3</v>
      </c>
      <c r="AL29" s="52">
        <f t="shared" si="2"/>
        <v>0.40220553592621122</v>
      </c>
      <c r="AM29" s="74">
        <f t="shared" si="2"/>
        <v>0.44893686480569861</v>
      </c>
      <c r="AN29" s="74">
        <f t="shared" si="2"/>
        <v>0.67647829897545086</v>
      </c>
      <c r="AO29" s="74">
        <f t="shared" si="2"/>
        <v>0.80643843704277918</v>
      </c>
      <c r="AP29" s="74">
        <f t="shared" si="2"/>
        <v>0.75508587732093368</v>
      </c>
      <c r="AQ29" s="74">
        <f t="shared" si="2"/>
        <v>0.75835903350902722</v>
      </c>
      <c r="AR29" s="74">
        <f t="shared" si="3"/>
        <v>0.82927780571014265</v>
      </c>
      <c r="AS29" s="74">
        <f t="shared" si="4"/>
        <v>0.89120262754960367</v>
      </c>
      <c r="AT29" s="74">
        <f t="shared" si="15"/>
        <v>1.7167184268590441</v>
      </c>
      <c r="AU29" s="74">
        <f t="shared" si="15"/>
        <v>1.7145213893663602</v>
      </c>
      <c r="AV29" s="17">
        <f t="shared" si="15"/>
        <v>1.5612095639454493</v>
      </c>
      <c r="AW29" s="42">
        <f t="shared" si="14"/>
        <v>-8.9419605011501632E-2</v>
      </c>
      <c r="AX29" s="8"/>
    </row>
    <row r="30" spans="1:50" ht="20.100000000000001" customHeight="1">
      <c r="A30" s="47" t="s">
        <v>171</v>
      </c>
      <c r="B30" s="81">
        <v>17203.100000000002</v>
      </c>
      <c r="C30" s="61">
        <v>20104.27</v>
      </c>
      <c r="D30" s="61">
        <v>16213.259999999998</v>
      </c>
      <c r="E30" s="61">
        <v>11191.310000000001</v>
      </c>
      <c r="F30" s="61">
        <v>12974.25</v>
      </c>
      <c r="G30" s="61">
        <v>15944.03</v>
      </c>
      <c r="H30" s="61">
        <v>20437.21</v>
      </c>
      <c r="I30" s="61">
        <v>20022.73</v>
      </c>
      <c r="J30" s="61">
        <v>17300.55</v>
      </c>
      <c r="K30" s="61">
        <v>18567.55</v>
      </c>
      <c r="L30" s="82">
        <v>21487.8</v>
      </c>
      <c r="M30" s="42">
        <f t="shared" si="0"/>
        <v>0.15727707748195105</v>
      </c>
      <c r="O30" s="361">
        <f t="shared" si="6"/>
        <v>3.8887135892400782E-2</v>
      </c>
      <c r="P30" s="362">
        <f t="shared" si="7"/>
        <v>2.9720799118160338E-2</v>
      </c>
      <c r="Q30" s="362">
        <f t="shared" si="8"/>
        <v>3.3527906925805914E-2</v>
      </c>
      <c r="R30" s="363">
        <f t="shared" si="9"/>
        <v>3.7100059176250158E-2</v>
      </c>
      <c r="T30" s="81">
        <v>1201.52</v>
      </c>
      <c r="U30" s="61">
        <v>1293.018</v>
      </c>
      <c r="V30" s="61">
        <v>1183.883</v>
      </c>
      <c r="W30" s="61">
        <v>774.86699999999996</v>
      </c>
      <c r="X30" s="61">
        <v>707.67000000000007</v>
      </c>
      <c r="Y30" s="61">
        <v>842.75099999999998</v>
      </c>
      <c r="Z30" s="61">
        <v>991.32399999999996</v>
      </c>
      <c r="AA30" s="61">
        <v>961.697</v>
      </c>
      <c r="AB30" s="61">
        <v>899.33199999999999</v>
      </c>
      <c r="AC30" s="61">
        <v>818.92599999999993</v>
      </c>
      <c r="AD30" s="82">
        <v>767.52299999999991</v>
      </c>
      <c r="AE30" s="42">
        <f t="shared" si="1"/>
        <v>-6.276879718069768E-2</v>
      </c>
      <c r="AG30" s="361">
        <f t="shared" si="10"/>
        <v>2.0994218255335238E-2</v>
      </c>
      <c r="AH30" s="362">
        <f t="shared" si="11"/>
        <v>1.0599044586716228E-2</v>
      </c>
      <c r="AI30" s="362">
        <f t="shared" si="12"/>
        <v>8.8098276041723954E-3</v>
      </c>
      <c r="AJ30" s="363">
        <f t="shared" si="13"/>
        <v>7.6880579860331743E-3</v>
      </c>
      <c r="AL30" s="52">
        <f t="shared" si="2"/>
        <v>0.6984322593021024</v>
      </c>
      <c r="AM30" s="74">
        <f t="shared" si="2"/>
        <v>0.64315590668052103</v>
      </c>
      <c r="AN30" s="74">
        <f t="shared" si="2"/>
        <v>0.73019429775381395</v>
      </c>
      <c r="AO30" s="74">
        <f t="shared" si="2"/>
        <v>0.69238275054484222</v>
      </c>
      <c r="AP30" s="74">
        <f t="shared" si="2"/>
        <v>0.54544193305971445</v>
      </c>
      <c r="AQ30" s="74">
        <f t="shared" si="2"/>
        <v>0.52856837324064232</v>
      </c>
      <c r="AR30" s="74">
        <f t="shared" si="3"/>
        <v>0.48505838125654133</v>
      </c>
      <c r="AS30" s="74">
        <f t="shared" si="4"/>
        <v>0.48030263605412454</v>
      </c>
      <c r="AT30" s="74">
        <f t="shared" si="15"/>
        <v>0.51982856036368785</v>
      </c>
      <c r="AU30" s="74">
        <f t="shared" si="15"/>
        <v>0.44105226591553537</v>
      </c>
      <c r="AV30" s="17">
        <f t="shared" si="15"/>
        <v>0.35719012649038051</v>
      </c>
      <c r="AW30" s="42">
        <f t="shared" si="14"/>
        <v>-0.19014104655164621</v>
      </c>
      <c r="AX30" s="8"/>
    </row>
    <row r="31" spans="1:50" ht="20.100000000000001" customHeight="1">
      <c r="A31" s="47" t="s">
        <v>154</v>
      </c>
      <c r="B31" s="81">
        <v>795.92</v>
      </c>
      <c r="C31" s="61">
        <v>1253.8899999999999</v>
      </c>
      <c r="D31" s="61">
        <v>1216.05</v>
      </c>
      <c r="E31" s="61">
        <v>568.85</v>
      </c>
      <c r="F31" s="61">
        <v>788.54000000000008</v>
      </c>
      <c r="G31" s="61">
        <v>1206.01</v>
      </c>
      <c r="H31" s="61">
        <v>1018.5699999999999</v>
      </c>
      <c r="I31" s="61">
        <v>1550.5900000000001</v>
      </c>
      <c r="J31" s="61">
        <v>1859.12</v>
      </c>
      <c r="K31" s="61">
        <v>1508.33</v>
      </c>
      <c r="L31" s="82">
        <v>2799.4500000000003</v>
      </c>
      <c r="M31" s="42">
        <f t="shared" si="0"/>
        <v>0.85599305191834707</v>
      </c>
      <c r="O31" s="361">
        <f t="shared" si="6"/>
        <v>1.7991553382518048E-3</v>
      </c>
      <c r="P31" s="362">
        <f t="shared" si="7"/>
        <v>2.2480879015212931E-3</v>
      </c>
      <c r="Q31" s="362">
        <f t="shared" si="8"/>
        <v>2.7236306272718173E-3</v>
      </c>
      <c r="R31" s="363">
        <f t="shared" si="9"/>
        <v>4.8334292324460166E-3</v>
      </c>
      <c r="T31" s="81">
        <v>203.578</v>
      </c>
      <c r="U31" s="61">
        <v>348.15</v>
      </c>
      <c r="V31" s="61">
        <v>330.26499999999999</v>
      </c>
      <c r="W31" s="61">
        <v>162.767</v>
      </c>
      <c r="X31" s="61">
        <v>222.36299999999997</v>
      </c>
      <c r="Y31" s="61">
        <v>300.92500000000001</v>
      </c>
      <c r="Z31" s="61">
        <v>253.99</v>
      </c>
      <c r="AA31" s="61">
        <v>373.83</v>
      </c>
      <c r="AB31" s="61">
        <v>436.59299999999996</v>
      </c>
      <c r="AC31" s="61">
        <v>373.654</v>
      </c>
      <c r="AD31" s="82">
        <v>676.01400000000001</v>
      </c>
      <c r="AE31" s="42">
        <f t="shared" si="1"/>
        <v>0.80919781402045743</v>
      </c>
      <c r="AG31" s="361">
        <f t="shared" si="10"/>
        <v>3.5571284406290672E-3</v>
      </c>
      <c r="AH31" s="362">
        <f t="shared" si="11"/>
        <v>3.784649905200446E-3</v>
      </c>
      <c r="AI31" s="362">
        <f t="shared" si="12"/>
        <v>4.0196883767390857E-3</v>
      </c>
      <c r="AJ31" s="363">
        <f t="shared" si="13"/>
        <v>6.7714385515095067E-3</v>
      </c>
      <c r="AL31" s="52">
        <f t="shared" si="2"/>
        <v>2.5577696250879489</v>
      </c>
      <c r="AM31" s="74">
        <f t="shared" si="2"/>
        <v>2.7765593473111676</v>
      </c>
      <c r="AN31" s="74">
        <f t="shared" si="2"/>
        <v>2.7158833929525921</v>
      </c>
      <c r="AO31" s="74">
        <f t="shared" si="2"/>
        <v>2.8613342708974243</v>
      </c>
      <c r="AP31" s="74">
        <f t="shared" si="2"/>
        <v>2.8199330408095968</v>
      </c>
      <c r="AQ31" s="74">
        <f t="shared" si="2"/>
        <v>2.4952114824918534</v>
      </c>
      <c r="AR31" s="74">
        <f t="shared" si="3"/>
        <v>2.4935939601598323</v>
      </c>
      <c r="AS31" s="74">
        <f t="shared" si="4"/>
        <v>2.4108887584725811</v>
      </c>
      <c r="AT31" s="74">
        <f t="shared" si="15"/>
        <v>2.3483852575412021</v>
      </c>
      <c r="AU31" s="74">
        <f t="shared" si="15"/>
        <v>2.4772695630266588</v>
      </c>
      <c r="AV31" s="17">
        <f t="shared" si="15"/>
        <v>2.4148100519744946</v>
      </c>
      <c r="AW31" s="42">
        <f t="shared" si="14"/>
        <v>-2.5213045840620146E-2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38852.64000000013</v>
      </c>
      <c r="C32" s="61">
        <f t="shared" si="16"/>
        <v>36387.589999999793</v>
      </c>
      <c r="D32" s="61">
        <f t="shared" si="16"/>
        <v>36679.640000000014</v>
      </c>
      <c r="E32" s="61">
        <f t="shared" si="16"/>
        <v>32889.95000000007</v>
      </c>
      <c r="F32" s="61">
        <f t="shared" si="16"/>
        <v>35010.589999999851</v>
      </c>
      <c r="G32" s="61">
        <f t="shared" si="16"/>
        <v>35715.090000000084</v>
      </c>
      <c r="H32" s="61">
        <f t="shared" si="16"/>
        <v>29964.890000000363</v>
      </c>
      <c r="I32" s="61">
        <f t="shared" si="16"/>
        <v>38077.050000000105</v>
      </c>
      <c r="J32" s="61">
        <f t="shared" si="16"/>
        <v>37905.839999999909</v>
      </c>
      <c r="K32" s="61">
        <f t="shared" ref="K32:L32" si="17">K33-SUM(K7:K31)</f>
        <v>54590.079999999958</v>
      </c>
      <c r="L32" s="82">
        <f t="shared" si="17"/>
        <v>48457.070000000182</v>
      </c>
      <c r="M32" s="42">
        <f t="shared" si="0"/>
        <v>-0.11234660216654346</v>
      </c>
      <c r="O32" s="361">
        <f t="shared" si="6"/>
        <v>8.7825327496702993E-2</v>
      </c>
      <c r="P32" s="370">
        <f t="shared" si="7"/>
        <v>6.6575452716597969E-2</v>
      </c>
      <c r="Q32" s="370">
        <f t="shared" si="8"/>
        <v>9.8574724253458187E-2</v>
      </c>
      <c r="R32" s="363">
        <f t="shared" si="9"/>
        <v>8.3664226421862775E-2</v>
      </c>
      <c r="T32" s="81">
        <f t="shared" ref="T32:AD32" si="18">T33-SUM(T7:T31)</f>
        <v>5185.1590000000142</v>
      </c>
      <c r="U32" s="61">
        <f t="shared" si="18"/>
        <v>5088.4379999999801</v>
      </c>
      <c r="V32" s="61">
        <f t="shared" si="18"/>
        <v>5598.016999999978</v>
      </c>
      <c r="W32" s="61">
        <f t="shared" si="18"/>
        <v>5673.6459999999934</v>
      </c>
      <c r="X32" s="61">
        <f t="shared" si="18"/>
        <v>5938.5349999999889</v>
      </c>
      <c r="Y32" s="61">
        <f t="shared" si="18"/>
        <v>6363.0660000000353</v>
      </c>
      <c r="Z32" s="61">
        <f t="shared" si="18"/>
        <v>5111.3140000000058</v>
      </c>
      <c r="AA32" s="61">
        <f t="shared" si="18"/>
        <v>6239.4399999999878</v>
      </c>
      <c r="AB32" s="61">
        <f t="shared" si="18"/>
        <v>6680.0400000000664</v>
      </c>
      <c r="AC32" s="61">
        <f t="shared" si="18"/>
        <v>9748.4299999999785</v>
      </c>
      <c r="AD32" s="82">
        <f t="shared" si="18"/>
        <v>8660.5719999999856</v>
      </c>
      <c r="AE32" s="42">
        <f t="shared" si="1"/>
        <v>-0.11159314884550592</v>
      </c>
      <c r="AG32" s="361">
        <f t="shared" si="10"/>
        <v>9.0600539095991819E-2</v>
      </c>
      <c r="AH32" s="370">
        <f t="shared" si="11"/>
        <v>8.002650871042391E-2</v>
      </c>
      <c r="AI32" s="370">
        <f t="shared" si="12"/>
        <v>0.10487148742541098</v>
      </c>
      <c r="AJ32" s="363">
        <f t="shared" si="13"/>
        <v>8.67504683614891E-2</v>
      </c>
      <c r="AL32" s="52">
        <f t="shared" si="2"/>
        <v>1.33457057229573</v>
      </c>
      <c r="AM32" s="76">
        <f t="shared" si="2"/>
        <v>1.3983992894280739</v>
      </c>
      <c r="AN32" s="76">
        <f t="shared" si="2"/>
        <v>1.5261919146425582</v>
      </c>
      <c r="AO32" s="76">
        <f t="shared" si="2"/>
        <v>1.7250394117351899</v>
      </c>
      <c r="AP32" s="76">
        <f t="shared" si="2"/>
        <v>1.6962110607104919</v>
      </c>
      <c r="AQ32" s="76">
        <f t="shared" si="2"/>
        <v>1.7816183579545846</v>
      </c>
      <c r="AR32" s="76">
        <f t="shared" si="3"/>
        <v>1.7057676500731167</v>
      </c>
      <c r="AS32" s="76">
        <f t="shared" si="4"/>
        <v>1.6386353459629803</v>
      </c>
      <c r="AT32" s="76">
        <f t="shared" si="15"/>
        <v>1.7622719876409763</v>
      </c>
      <c r="AU32" s="76">
        <f t="shared" si="15"/>
        <v>1.7857511840979141</v>
      </c>
      <c r="AV32" s="17">
        <f t="shared" si="15"/>
        <v>1.7872669560912273</v>
      </c>
      <c r="AW32" s="42">
        <f t="shared" si="14"/>
        <v>8.4881477711516251E-4</v>
      </c>
      <c r="AX32" s="8"/>
    </row>
    <row r="33" spans="1:50" s="6" customFormat="1" ht="26.25" customHeight="1" thickBot="1">
      <c r="A33" s="56" t="s">
        <v>34</v>
      </c>
      <c r="B33" s="84">
        <v>442385.37000000005</v>
      </c>
      <c r="C33" s="69">
        <v>506527.58999999979</v>
      </c>
      <c r="D33" s="69">
        <v>563833.54</v>
      </c>
      <c r="E33" s="69">
        <v>531616.32000000018</v>
      </c>
      <c r="F33" s="69">
        <v>588342.11999999976</v>
      </c>
      <c r="G33" s="69">
        <v>536460.3400000002</v>
      </c>
      <c r="H33" s="69">
        <v>435765.31000000029</v>
      </c>
      <c r="I33" s="69">
        <v>478722.14000000019</v>
      </c>
      <c r="J33" s="69">
        <v>479673.67999999993</v>
      </c>
      <c r="K33" s="69">
        <v>553793.89</v>
      </c>
      <c r="L33" s="85">
        <v>579185.06000000006</v>
      </c>
      <c r="M33" s="86">
        <f t="shared" si="0"/>
        <v>4.5849494655854799E-2</v>
      </c>
      <c r="N33"/>
      <c r="O33" s="355">
        <f>SUM(O7:O32)</f>
        <v>1.0000000000000002</v>
      </c>
      <c r="P33" s="359">
        <f t="shared" ref="P33:R33" si="19">SUM(P7:P32)</f>
        <v>0.99999999999999989</v>
      </c>
      <c r="Q33" s="359">
        <f t="shared" si="19"/>
        <v>0.99999999999999978</v>
      </c>
      <c r="R33" s="356">
        <f t="shared" si="19"/>
        <v>1.0000000000000004</v>
      </c>
      <c r="T33" s="99">
        <v>57230.995000000017</v>
      </c>
      <c r="U33" s="69">
        <v>62635.876999999986</v>
      </c>
      <c r="V33" s="69">
        <v>74109.981</v>
      </c>
      <c r="W33" s="69">
        <v>75516.585999999996</v>
      </c>
      <c r="X33" s="69">
        <v>84325.282999999996</v>
      </c>
      <c r="Y33" s="69">
        <v>79511.978000000017</v>
      </c>
      <c r="Z33" s="69">
        <v>69084.055000000008</v>
      </c>
      <c r="AA33" s="69">
        <v>73858.265999999989</v>
      </c>
      <c r="AB33" s="69">
        <v>81196.760000000038</v>
      </c>
      <c r="AC33" s="69">
        <v>92955.96199999997</v>
      </c>
      <c r="AD33" s="85">
        <v>99833.144</v>
      </c>
      <c r="AE33" s="86">
        <f t="shared" si="1"/>
        <v>7.3983226594976581E-2</v>
      </c>
      <c r="AF33"/>
      <c r="AG33" s="355">
        <f>SUM(AG7:AG32)</f>
        <v>1</v>
      </c>
      <c r="AH33" s="359">
        <f t="shared" ref="AH33:AJ33" si="20">SUM(AH7:AH32)</f>
        <v>1.0000000000000002</v>
      </c>
      <c r="AI33" s="359">
        <f t="shared" si="20"/>
        <v>1</v>
      </c>
      <c r="AJ33" s="356">
        <f t="shared" si="20"/>
        <v>0.99999999999999978</v>
      </c>
      <c r="AL33" s="72">
        <f t="shared" si="2"/>
        <v>1.2936909509462309</v>
      </c>
      <c r="AM33" s="77">
        <f t="shared" si="2"/>
        <v>1.2365738458590185</v>
      </c>
      <c r="AN33" s="77">
        <f t="shared" si="2"/>
        <v>1.3143946881911281</v>
      </c>
      <c r="AO33" s="77">
        <f t="shared" si="2"/>
        <v>1.4205091747371481</v>
      </c>
      <c r="AP33" s="77">
        <f t="shared" si="2"/>
        <v>1.433269523521451</v>
      </c>
      <c r="AQ33" s="77">
        <f t="shared" si="2"/>
        <v>1.4821594826562574</v>
      </c>
      <c r="AR33" s="77">
        <f t="shared" si="3"/>
        <v>1.5853500362385422</v>
      </c>
      <c r="AS33" s="77">
        <f t="shared" si="4"/>
        <v>1.5428211864193278</v>
      </c>
      <c r="AT33" s="77">
        <f t="shared" si="15"/>
        <v>1.6927499545107425</v>
      </c>
      <c r="AU33" s="77">
        <f t="shared" si="15"/>
        <v>1.6785299310543129</v>
      </c>
      <c r="AV33" s="87">
        <f t="shared" si="15"/>
        <v>1.7236829969336571</v>
      </c>
      <c r="AW33" s="86">
        <f t="shared" si="14"/>
        <v>2.6900363850516983E-2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140</v>
      </c>
      <c r="B39" s="89">
        <v>7017.13</v>
      </c>
      <c r="C39" s="60">
        <v>5840.27</v>
      </c>
      <c r="D39" s="60">
        <v>8621.9299999999985</v>
      </c>
      <c r="E39" s="60">
        <v>16250.16</v>
      </c>
      <c r="F39" s="60">
        <v>19697.370000000003</v>
      </c>
      <c r="G39" s="60">
        <v>28027.829999999998</v>
      </c>
      <c r="H39" s="60">
        <v>30826.61</v>
      </c>
      <c r="I39" s="60">
        <v>25037.359999999997</v>
      </c>
      <c r="J39" s="60">
        <v>27903.010000000002</v>
      </c>
      <c r="K39" s="60">
        <v>30031.83</v>
      </c>
      <c r="L39" s="80">
        <v>37755.920000000006</v>
      </c>
      <c r="M39" s="42">
        <f>(L39-K39)/K39</f>
        <v>0.25719678088215081</v>
      </c>
      <c r="O39" s="361">
        <f t="shared" ref="O39:O64" si="21">B39/$B$65</f>
        <v>4.6836520943286213E-2</v>
      </c>
      <c r="P39" s="362">
        <f t="shared" ref="P39:P64" si="22">G39/$G$65</f>
        <v>0.1456172868947076</v>
      </c>
      <c r="Q39" s="362">
        <f t="shared" ref="Q39:Q64" si="23">K39/$K$65</f>
        <v>0.11342117934976575</v>
      </c>
      <c r="R39" s="363">
        <f t="shared" ref="R39:R64" si="24">L39/$L$65</f>
        <v>0.18005321300002597</v>
      </c>
      <c r="T39" s="97">
        <v>1319.135</v>
      </c>
      <c r="U39" s="60">
        <v>1159.741</v>
      </c>
      <c r="V39" s="60">
        <v>1881.5730000000001</v>
      </c>
      <c r="W39" s="60">
        <v>3559.9</v>
      </c>
      <c r="X39" s="60">
        <v>4235.5200000000004</v>
      </c>
      <c r="Y39" s="60">
        <v>5700.8409999999994</v>
      </c>
      <c r="Z39" s="60">
        <v>6275.5529999999999</v>
      </c>
      <c r="AA39" s="60">
        <v>4917.3429999999998</v>
      </c>
      <c r="AB39" s="60">
        <v>5673.6410000000005</v>
      </c>
      <c r="AC39" s="60">
        <v>6002.9859999999999</v>
      </c>
      <c r="AD39" s="80">
        <v>7774.7330000000011</v>
      </c>
      <c r="AE39" s="42">
        <f t="shared" ref="AE39:AE65" si="25">(AD39-AC39)/AC39</f>
        <v>0.29514428319506347</v>
      </c>
      <c r="AG39" s="361">
        <f t="shared" ref="AG39:AG64" si="26">T39/$T$65</f>
        <v>4.6899539521386382E-2</v>
      </c>
      <c r="AH39" s="362">
        <f t="shared" ref="AH39:AH64" si="27">Y39/$Y$65</f>
        <v>0.14835671810276727</v>
      </c>
      <c r="AI39" s="362">
        <f t="shared" ref="AI39:AI64" si="28">AC39/$AC$65</f>
        <v>0.11398195158138695</v>
      </c>
      <c r="AJ39" s="363">
        <f t="shared" ref="AJ39:AJ64" si="29">AD39/$AD$65</f>
        <v>0.17448721663873884</v>
      </c>
      <c r="AL39" s="100">
        <f t="shared" ref="AL39:AV62" si="30">(T39/B39)*10</f>
        <v>1.8798782408192523</v>
      </c>
      <c r="AM39" s="73">
        <f t="shared" si="30"/>
        <v>1.9857660690344794</v>
      </c>
      <c r="AN39" s="73">
        <f t="shared" si="30"/>
        <v>2.1823106891380473</v>
      </c>
      <c r="AO39" s="73">
        <f t="shared" si="30"/>
        <v>2.1906861224751015</v>
      </c>
      <c r="AP39" s="73">
        <f t="shared" si="30"/>
        <v>2.1502972224210644</v>
      </c>
      <c r="AQ39" s="73">
        <f t="shared" si="30"/>
        <v>2.0339929991012502</v>
      </c>
      <c r="AR39" s="73">
        <f t="shared" si="30"/>
        <v>2.0357583918569051</v>
      </c>
      <c r="AS39" s="73">
        <f t="shared" si="30"/>
        <v>1.9640021951196136</v>
      </c>
      <c r="AT39" s="73">
        <f t="shared" si="30"/>
        <v>2.0333437145311564</v>
      </c>
      <c r="AU39" s="73">
        <f t="shared" si="30"/>
        <v>1.9988745274596984</v>
      </c>
      <c r="AV39" s="101">
        <f t="shared" si="30"/>
        <v>2.059208992920845</v>
      </c>
      <c r="AW39" s="42">
        <f>(AV39-AU39)/AU39</f>
        <v>3.0184218485101035E-2</v>
      </c>
    </row>
    <row r="40" spans="1:50" ht="20.100000000000001" customHeight="1">
      <c r="A40" s="88" t="s">
        <v>131</v>
      </c>
      <c r="B40" s="90">
        <v>7191.25</v>
      </c>
      <c r="C40" s="61">
        <v>9378.11</v>
      </c>
      <c r="D40" s="61">
        <v>10438.32</v>
      </c>
      <c r="E40" s="61">
        <v>14899.640000000001</v>
      </c>
      <c r="F40" s="61">
        <v>17390.099999999999</v>
      </c>
      <c r="G40" s="61">
        <v>17926.939999999999</v>
      </c>
      <c r="H40" s="61">
        <v>23372.54</v>
      </c>
      <c r="I40" s="61">
        <v>31044.66</v>
      </c>
      <c r="J40" s="61">
        <v>47068.38</v>
      </c>
      <c r="K40" s="61">
        <v>54637.990000000005</v>
      </c>
      <c r="L40" s="82">
        <v>43414.879999999997</v>
      </c>
      <c r="M40" s="42">
        <f t="shared" ref="M40:M65" si="31">(L40-K40)/K40</f>
        <v>-0.20540854449440776</v>
      </c>
      <c r="O40" s="361">
        <f t="shared" si="21"/>
        <v>4.799870192420648E-2</v>
      </c>
      <c r="P40" s="362">
        <f t="shared" si="22"/>
        <v>9.3138582798747149E-2</v>
      </c>
      <c r="Q40" s="362">
        <f t="shared" si="23"/>
        <v>0.20635123677447256</v>
      </c>
      <c r="R40" s="363">
        <f t="shared" si="24"/>
        <v>0.20704007837739263</v>
      </c>
      <c r="T40" s="97">
        <v>1498.056</v>
      </c>
      <c r="U40" s="61">
        <v>1820.126</v>
      </c>
      <c r="V40" s="61">
        <v>2101.6570000000002</v>
      </c>
      <c r="W40" s="61">
        <v>2949.0959999999995</v>
      </c>
      <c r="X40" s="61">
        <v>3637.1750000000002</v>
      </c>
      <c r="Y40" s="61">
        <v>3510.73</v>
      </c>
      <c r="Z40" s="61">
        <v>4490.8029999999999</v>
      </c>
      <c r="AA40" s="61">
        <v>4732.7849999999999</v>
      </c>
      <c r="AB40" s="61">
        <v>7553.4619999999995</v>
      </c>
      <c r="AC40" s="61">
        <v>8648.0460000000003</v>
      </c>
      <c r="AD40" s="82">
        <v>7345.326</v>
      </c>
      <c r="AE40" s="42">
        <f t="shared" si="25"/>
        <v>-0.15063749660906062</v>
      </c>
      <c r="AG40" s="361">
        <f t="shared" si="26"/>
        <v>5.3260762982750058E-2</v>
      </c>
      <c r="AH40" s="362">
        <f t="shared" si="27"/>
        <v>9.1362025523063731E-2</v>
      </c>
      <c r="AI40" s="362">
        <f t="shared" si="28"/>
        <v>0.16420514064927141</v>
      </c>
      <c r="AJ40" s="363">
        <f t="shared" si="29"/>
        <v>0.1648500969800713</v>
      </c>
      <c r="AL40" s="102">
        <f t="shared" si="30"/>
        <v>2.0831649574135231</v>
      </c>
      <c r="AM40" s="74">
        <f t="shared" si="30"/>
        <v>1.9408238973524514</v>
      </c>
      <c r="AN40" s="74">
        <f t="shared" si="30"/>
        <v>2.0134054138980222</v>
      </c>
      <c r="AO40" s="74">
        <f t="shared" si="30"/>
        <v>1.9793068825823976</v>
      </c>
      <c r="AP40" s="74">
        <f t="shared" si="30"/>
        <v>2.0915204627920487</v>
      </c>
      <c r="AQ40" s="74">
        <f t="shared" si="30"/>
        <v>1.9583542980564448</v>
      </c>
      <c r="AR40" s="74">
        <f t="shared" si="30"/>
        <v>1.9214013538964956</v>
      </c>
      <c r="AS40" s="74">
        <f t="shared" si="30"/>
        <v>1.5245085628252975</v>
      </c>
      <c r="AT40" s="74">
        <f t="shared" si="30"/>
        <v>1.6047847833301252</v>
      </c>
      <c r="AU40" s="74">
        <f t="shared" si="30"/>
        <v>1.582789923274996</v>
      </c>
      <c r="AV40" s="103">
        <f t="shared" si="30"/>
        <v>1.6918913515366161</v>
      </c>
      <c r="AW40" s="42">
        <f t="shared" ref="AW40:AW65" si="32">(AV40-AU40)/AU40</f>
        <v>6.8929822370788901E-2</v>
      </c>
    </row>
    <row r="41" spans="1:50" ht="20.100000000000001" customHeight="1">
      <c r="A41" s="88" t="s">
        <v>138</v>
      </c>
      <c r="B41" s="90">
        <v>9888.1200000000008</v>
      </c>
      <c r="C41" s="61">
        <v>10284.64</v>
      </c>
      <c r="D41" s="61">
        <v>20214.919999999998</v>
      </c>
      <c r="E41" s="61">
        <v>20179.199999999997</v>
      </c>
      <c r="F41" s="61">
        <v>22793.200000000001</v>
      </c>
      <c r="G41" s="61">
        <v>22090.15</v>
      </c>
      <c r="H41" s="61">
        <v>21268.11</v>
      </c>
      <c r="I41" s="61">
        <v>21611.43</v>
      </c>
      <c r="J41" s="61">
        <v>22876.640000000003</v>
      </c>
      <c r="K41" s="61">
        <v>21900.23</v>
      </c>
      <c r="L41" s="82">
        <v>24645.48</v>
      </c>
      <c r="M41" s="42">
        <f t="shared" si="31"/>
        <v>0.12535256479041545</v>
      </c>
      <c r="O41" s="361">
        <f t="shared" si="21"/>
        <v>6.5999224678711568E-2</v>
      </c>
      <c r="P41" s="362">
        <f t="shared" si="22"/>
        <v>0.11476834667889471</v>
      </c>
      <c r="Q41" s="362">
        <f t="shared" si="23"/>
        <v>8.2710574568087267E-2</v>
      </c>
      <c r="R41" s="363">
        <f t="shared" si="24"/>
        <v>0.11753118080364296</v>
      </c>
      <c r="T41" s="97">
        <v>1982.6759999999999</v>
      </c>
      <c r="U41" s="61">
        <v>2075.5920000000001</v>
      </c>
      <c r="V41" s="61">
        <v>3766.0749999999998</v>
      </c>
      <c r="W41" s="61">
        <v>3731.7989999999995</v>
      </c>
      <c r="X41" s="61">
        <v>4338.6140000000005</v>
      </c>
      <c r="Y41" s="61">
        <v>4211.0940000000001</v>
      </c>
      <c r="Z41" s="61">
        <v>4032.998</v>
      </c>
      <c r="AA41" s="61">
        <v>4153.5459999999994</v>
      </c>
      <c r="AB41" s="61">
        <v>4417.2819999999992</v>
      </c>
      <c r="AC41" s="61">
        <v>4685.5180000000009</v>
      </c>
      <c r="AD41" s="82">
        <v>5206.7660000000005</v>
      </c>
      <c r="AE41" s="42">
        <f t="shared" si="25"/>
        <v>0.11124661136719557</v>
      </c>
      <c r="AG41" s="361">
        <f t="shared" si="26"/>
        <v>7.0490580130240094E-2</v>
      </c>
      <c r="AH41" s="362">
        <f t="shared" si="27"/>
        <v>0.10958805647487005</v>
      </c>
      <c r="AI41" s="362">
        <f t="shared" si="28"/>
        <v>8.8966471987393797E-2</v>
      </c>
      <c r="AJ41" s="363">
        <f t="shared" si="29"/>
        <v>0.1168547018951287</v>
      </c>
      <c r="AL41" s="102">
        <f t="shared" si="30"/>
        <v>2.0051091612965859</v>
      </c>
      <c r="AM41" s="74">
        <f t="shared" si="30"/>
        <v>2.0181474509559889</v>
      </c>
      <c r="AN41" s="74">
        <f t="shared" si="30"/>
        <v>1.8630175137967404</v>
      </c>
      <c r="AO41" s="74">
        <f t="shared" si="30"/>
        <v>1.8493295076117984</v>
      </c>
      <c r="AP41" s="74">
        <f t="shared" si="30"/>
        <v>1.9034685783479286</v>
      </c>
      <c r="AQ41" s="74">
        <f t="shared" si="30"/>
        <v>1.9063220485148358</v>
      </c>
      <c r="AR41" s="74">
        <f t="shared" si="30"/>
        <v>1.8962653475085467</v>
      </c>
      <c r="AS41" s="74">
        <f t="shared" si="30"/>
        <v>1.9219209464621265</v>
      </c>
      <c r="AT41" s="74">
        <f t="shared" si="30"/>
        <v>1.9309138055238875</v>
      </c>
      <c r="AU41" s="74">
        <f t="shared" si="30"/>
        <v>2.1394834666119951</v>
      </c>
      <c r="AV41" s="103">
        <f t="shared" si="30"/>
        <v>2.112665689611239</v>
      </c>
      <c r="AW41" s="42">
        <f t="shared" si="32"/>
        <v>-1.2534697004797922E-2</v>
      </c>
    </row>
    <row r="42" spans="1:50" ht="20.100000000000001" customHeight="1">
      <c r="A42" s="88" t="s">
        <v>150</v>
      </c>
      <c r="B42" s="90">
        <v>7638.6500000000005</v>
      </c>
      <c r="C42" s="61">
        <v>7317.94</v>
      </c>
      <c r="D42" s="61">
        <v>7589.39</v>
      </c>
      <c r="E42" s="61">
        <v>6287.7499999999991</v>
      </c>
      <c r="F42" s="61">
        <v>6656.92</v>
      </c>
      <c r="G42" s="61">
        <v>6166.0199999999995</v>
      </c>
      <c r="H42" s="61">
        <v>7478.27</v>
      </c>
      <c r="I42" s="61">
        <v>6750.81</v>
      </c>
      <c r="J42" s="61">
        <v>11707.43</v>
      </c>
      <c r="K42" s="61">
        <v>11791.18</v>
      </c>
      <c r="L42" s="82">
        <v>14364.44</v>
      </c>
      <c r="M42" s="42">
        <f t="shared" si="31"/>
        <v>0.21823600352127609</v>
      </c>
      <c r="O42" s="361">
        <f t="shared" si="21"/>
        <v>5.098491701071995E-2</v>
      </c>
      <c r="P42" s="362">
        <f t="shared" si="22"/>
        <v>3.2035270063308682E-2</v>
      </c>
      <c r="Q42" s="362">
        <f t="shared" si="23"/>
        <v>4.4531736545038079E-2</v>
      </c>
      <c r="R42" s="363">
        <f t="shared" si="24"/>
        <v>6.8502199786049253E-2</v>
      </c>
      <c r="T42" s="97">
        <v>1792.7139999999999</v>
      </c>
      <c r="U42" s="61">
        <v>1711.375</v>
      </c>
      <c r="V42" s="61">
        <v>1809.0139999999999</v>
      </c>
      <c r="W42" s="61">
        <v>1486.617</v>
      </c>
      <c r="X42" s="61">
        <v>1704.7619999999999</v>
      </c>
      <c r="Y42" s="61">
        <v>1620.5039999999999</v>
      </c>
      <c r="Z42" s="61">
        <v>1922.9889999999998</v>
      </c>
      <c r="AA42" s="61">
        <v>1764.789</v>
      </c>
      <c r="AB42" s="61">
        <v>3228.4360000000001</v>
      </c>
      <c r="AC42" s="61">
        <v>3295.4739999999997</v>
      </c>
      <c r="AD42" s="82">
        <v>3776.181</v>
      </c>
      <c r="AE42" s="42">
        <f t="shared" si="25"/>
        <v>0.14586884921562129</v>
      </c>
      <c r="AG42" s="361">
        <f t="shared" si="26"/>
        <v>6.3736813209825119E-2</v>
      </c>
      <c r="AH42" s="362">
        <f t="shared" si="27"/>
        <v>4.2171436655119264E-2</v>
      </c>
      <c r="AI42" s="362">
        <f t="shared" si="28"/>
        <v>6.2572952511586663E-2</v>
      </c>
      <c r="AJ42" s="363">
        <f t="shared" si="29"/>
        <v>8.4748288103795893E-2</v>
      </c>
      <c r="AL42" s="102">
        <f t="shared" si="30"/>
        <v>2.3468989939321734</v>
      </c>
      <c r="AM42" s="74">
        <f t="shared" si="30"/>
        <v>2.3386021202688188</v>
      </c>
      <c r="AN42" s="74">
        <f t="shared" si="30"/>
        <v>2.3836092228756196</v>
      </c>
      <c r="AO42" s="74">
        <f t="shared" si="30"/>
        <v>2.3643067870064809</v>
      </c>
      <c r="AP42" s="74">
        <f t="shared" si="30"/>
        <v>2.5608870168185889</v>
      </c>
      <c r="AQ42" s="74">
        <f t="shared" si="30"/>
        <v>2.6281199217647688</v>
      </c>
      <c r="AR42" s="74">
        <f t="shared" si="30"/>
        <v>2.5714356395262539</v>
      </c>
      <c r="AS42" s="74">
        <f t="shared" si="30"/>
        <v>2.6141885195998698</v>
      </c>
      <c r="AT42" s="74">
        <f t="shared" si="30"/>
        <v>2.7575958173570121</v>
      </c>
      <c r="AU42" s="74">
        <f t="shared" si="30"/>
        <v>2.794863618399515</v>
      </c>
      <c r="AV42" s="103">
        <f t="shared" si="30"/>
        <v>2.6288396902350524</v>
      </c>
      <c r="AW42" s="42">
        <f t="shared" si="32"/>
        <v>-5.9403230651925917E-2</v>
      </c>
    </row>
    <row r="43" spans="1:50" ht="20.100000000000001" customHeight="1">
      <c r="A43" s="88" t="s">
        <v>148</v>
      </c>
      <c r="B43" s="90">
        <v>583.49</v>
      </c>
      <c r="C43" s="61">
        <v>391.33</v>
      </c>
      <c r="D43" s="61">
        <v>3631.82</v>
      </c>
      <c r="E43" s="61">
        <v>2970.25</v>
      </c>
      <c r="F43" s="61">
        <v>2673.6400000000003</v>
      </c>
      <c r="G43" s="61">
        <v>5530.2</v>
      </c>
      <c r="H43" s="61">
        <v>6578.89</v>
      </c>
      <c r="I43" s="61">
        <v>9039.5899999999983</v>
      </c>
      <c r="J43" s="61">
        <v>9114.76</v>
      </c>
      <c r="K43" s="61">
        <v>20478.89</v>
      </c>
      <c r="L43" s="82">
        <v>15044.7</v>
      </c>
      <c r="M43" s="42">
        <f t="shared" si="31"/>
        <v>-0.26535569066487485</v>
      </c>
      <c r="O43" s="361">
        <f t="shared" si="21"/>
        <v>3.8945611104822162E-3</v>
      </c>
      <c r="P43" s="362">
        <f t="shared" si="22"/>
        <v>2.8731896832009898E-2</v>
      </c>
      <c r="Q43" s="362">
        <f t="shared" si="23"/>
        <v>7.7342601352435869E-2</v>
      </c>
      <c r="R43" s="363">
        <f t="shared" si="24"/>
        <v>7.1746273792864551E-2</v>
      </c>
      <c r="T43" s="97">
        <v>114.515</v>
      </c>
      <c r="U43" s="61">
        <v>74.838999999999999</v>
      </c>
      <c r="V43" s="61">
        <v>630.58899999999994</v>
      </c>
      <c r="W43" s="61">
        <v>497.28699999999998</v>
      </c>
      <c r="X43" s="61">
        <v>500.53999999999996</v>
      </c>
      <c r="Y43" s="61">
        <v>1238.7070000000001</v>
      </c>
      <c r="Z43" s="61">
        <v>1508.472</v>
      </c>
      <c r="AA43" s="61">
        <v>1998.7809999999999</v>
      </c>
      <c r="AB43" s="61">
        <v>2079.0059999999999</v>
      </c>
      <c r="AC43" s="61">
        <v>4180.4650000000001</v>
      </c>
      <c r="AD43" s="82">
        <v>3709.5639999999999</v>
      </c>
      <c r="AE43" s="42">
        <f t="shared" si="25"/>
        <v>-0.11264321074330255</v>
      </c>
      <c r="AG43" s="361">
        <f t="shared" si="26"/>
        <v>4.0713806913557455E-3</v>
      </c>
      <c r="AH43" s="362">
        <f t="shared" si="27"/>
        <v>3.2235683333551063E-2</v>
      </c>
      <c r="AI43" s="362">
        <f t="shared" si="28"/>
        <v>7.9376756703694262E-2</v>
      </c>
      <c r="AJ43" s="363">
        <f t="shared" si="29"/>
        <v>8.32532123358148E-2</v>
      </c>
      <c r="AL43" s="102">
        <f t="shared" si="30"/>
        <v>1.9625871908687382</v>
      </c>
      <c r="AM43" s="74">
        <f t="shared" si="30"/>
        <v>1.912426852017479</v>
      </c>
      <c r="AN43" s="74">
        <f t="shared" si="30"/>
        <v>1.73628924340964</v>
      </c>
      <c r="AO43" s="74">
        <f t="shared" si="30"/>
        <v>1.6742260752461913</v>
      </c>
      <c r="AP43" s="74">
        <f t="shared" si="30"/>
        <v>1.8721293816669407</v>
      </c>
      <c r="AQ43" s="74">
        <f t="shared" si="30"/>
        <v>2.2398954829843412</v>
      </c>
      <c r="AR43" s="74">
        <f t="shared" si="30"/>
        <v>2.2928974340656252</v>
      </c>
      <c r="AS43" s="74">
        <f t="shared" si="30"/>
        <v>2.2111412132629913</v>
      </c>
      <c r="AT43" s="74">
        <f t="shared" si="30"/>
        <v>2.280922372064651</v>
      </c>
      <c r="AU43" s="74">
        <f t="shared" si="30"/>
        <v>2.0413533155361447</v>
      </c>
      <c r="AV43" s="103">
        <f t="shared" si="30"/>
        <v>2.4656948958769531</v>
      </c>
      <c r="AW43" s="42">
        <f t="shared" si="32"/>
        <v>0.20787267794911757</v>
      </c>
    </row>
    <row r="44" spans="1:50" ht="20.100000000000001" customHeight="1">
      <c r="A44" s="88" t="s">
        <v>144</v>
      </c>
      <c r="B44" s="90">
        <v>13467.320000000002</v>
      </c>
      <c r="C44" s="61">
        <v>13368.11</v>
      </c>
      <c r="D44" s="61">
        <v>13045.81</v>
      </c>
      <c r="E44" s="61">
        <v>12910.949999999999</v>
      </c>
      <c r="F44" s="61">
        <v>13757.050000000001</v>
      </c>
      <c r="G44" s="61">
        <v>12068.23</v>
      </c>
      <c r="H44" s="61">
        <v>14509.67</v>
      </c>
      <c r="I44" s="61">
        <v>15507.939999999999</v>
      </c>
      <c r="J44" s="61">
        <v>16701.510000000002</v>
      </c>
      <c r="K44" s="61">
        <v>12597.96</v>
      </c>
      <c r="L44" s="82">
        <v>12061.720000000001</v>
      </c>
      <c r="M44" s="42">
        <f t="shared" si="31"/>
        <v>-4.2565621735582426E-2</v>
      </c>
      <c r="O44" s="361">
        <f t="shared" si="21"/>
        <v>8.9888945370819318E-2</v>
      </c>
      <c r="P44" s="362">
        <f t="shared" si="22"/>
        <v>6.269992754420578E-2</v>
      </c>
      <c r="Q44" s="362">
        <f t="shared" si="23"/>
        <v>4.757870168421887E-2</v>
      </c>
      <c r="R44" s="363">
        <f t="shared" si="24"/>
        <v>5.7520818994919821E-2</v>
      </c>
      <c r="T44" s="97">
        <v>3668.806</v>
      </c>
      <c r="U44" s="61">
        <v>3642.875</v>
      </c>
      <c r="V44" s="61">
        <v>3560.2640000000001</v>
      </c>
      <c r="W44" s="61">
        <v>3645.3830000000003</v>
      </c>
      <c r="X44" s="61">
        <v>3698.7479999999996</v>
      </c>
      <c r="Y44" s="61">
        <v>3294.4210000000003</v>
      </c>
      <c r="Z44" s="61">
        <v>3999.069</v>
      </c>
      <c r="AA44" s="61">
        <v>3663.1119999999996</v>
      </c>
      <c r="AB44" s="61">
        <v>3767.855</v>
      </c>
      <c r="AC44" s="61">
        <v>3225.7039999999997</v>
      </c>
      <c r="AD44" s="82">
        <v>2948.0060000000003</v>
      </c>
      <c r="AE44" s="42">
        <f t="shared" si="25"/>
        <v>-8.6089114190266505E-2</v>
      </c>
      <c r="AG44" s="361">
        <f t="shared" si="26"/>
        <v>0.13043798549299312</v>
      </c>
      <c r="AH44" s="362">
        <f t="shared" si="27"/>
        <v>8.5732874782656926E-2</v>
      </c>
      <c r="AI44" s="362">
        <f t="shared" si="28"/>
        <v>6.1248191673924639E-2</v>
      </c>
      <c r="AJ44" s="363">
        <f t="shared" si="29"/>
        <v>6.6161675465164133E-2</v>
      </c>
      <c r="AL44" s="102">
        <f t="shared" si="30"/>
        <v>2.7242287255370776</v>
      </c>
      <c r="AM44" s="74">
        <f t="shared" si="30"/>
        <v>2.725048641879817</v>
      </c>
      <c r="AN44" s="74">
        <f t="shared" si="30"/>
        <v>2.7290478705423427</v>
      </c>
      <c r="AO44" s="74">
        <f t="shared" si="30"/>
        <v>2.8234816183162357</v>
      </c>
      <c r="AP44" s="74">
        <f t="shared" si="30"/>
        <v>2.6886200166460101</v>
      </c>
      <c r="AQ44" s="74">
        <f t="shared" si="30"/>
        <v>2.7298294778936101</v>
      </c>
      <c r="AR44" s="74">
        <f t="shared" si="30"/>
        <v>2.7561405600540878</v>
      </c>
      <c r="AS44" s="74">
        <f t="shared" si="30"/>
        <v>2.3620880658552972</v>
      </c>
      <c r="AT44" s="74">
        <f t="shared" si="30"/>
        <v>2.2559966134798586</v>
      </c>
      <c r="AU44" s="74">
        <f t="shared" si="30"/>
        <v>2.5604970963552831</v>
      </c>
      <c r="AV44" s="103">
        <f t="shared" si="30"/>
        <v>2.4441008413393779</v>
      </c>
      <c r="AW44" s="42">
        <f t="shared" si="32"/>
        <v>-4.5458460070737221E-2</v>
      </c>
    </row>
    <row r="45" spans="1:50" ht="20.100000000000001" customHeight="1">
      <c r="A45" s="88" t="s">
        <v>136</v>
      </c>
      <c r="B45" s="90">
        <v>13086.130000000001</v>
      </c>
      <c r="C45" s="61">
        <v>7218.05</v>
      </c>
      <c r="D45" s="61">
        <v>12690.79</v>
      </c>
      <c r="E45" s="61">
        <v>12090.59</v>
      </c>
      <c r="F45" s="61">
        <v>12857.54</v>
      </c>
      <c r="G45" s="61">
        <v>8522.0999999999985</v>
      </c>
      <c r="H45" s="61">
        <v>7342.3499999999995</v>
      </c>
      <c r="I45" s="61">
        <v>8811.5</v>
      </c>
      <c r="J45" s="61">
        <v>9665.1400000000012</v>
      </c>
      <c r="K45" s="61">
        <v>10585.69</v>
      </c>
      <c r="L45" s="82">
        <v>11586.86</v>
      </c>
      <c r="M45" s="42">
        <f t="shared" si="31"/>
        <v>9.4577679867821562E-2</v>
      </c>
      <c r="O45" s="361">
        <f t="shared" si="21"/>
        <v>8.734465540920093E-2</v>
      </c>
      <c r="P45" s="362">
        <f t="shared" si="22"/>
        <v>4.4276174097152274E-2</v>
      </c>
      <c r="Q45" s="362">
        <f t="shared" si="23"/>
        <v>3.9978963787122589E-2</v>
      </c>
      <c r="R45" s="363">
        <f t="shared" si="24"/>
        <v>5.5256271641148748E-2</v>
      </c>
      <c r="T45" s="97">
        <v>2401.8290000000002</v>
      </c>
      <c r="U45" s="61">
        <v>1571.174</v>
      </c>
      <c r="V45" s="61">
        <v>2725.46</v>
      </c>
      <c r="W45" s="61">
        <v>2577.0479999999998</v>
      </c>
      <c r="X45" s="61">
        <v>2812.9969999999998</v>
      </c>
      <c r="Y45" s="61">
        <v>1709.9679999999998</v>
      </c>
      <c r="Z45" s="61">
        <v>1624.0230000000001</v>
      </c>
      <c r="AA45" s="61">
        <v>1871.098</v>
      </c>
      <c r="AB45" s="61">
        <v>2345.998</v>
      </c>
      <c r="AC45" s="61">
        <v>2417.8510000000001</v>
      </c>
      <c r="AD45" s="82">
        <v>2681.5540000000001</v>
      </c>
      <c r="AE45" s="42">
        <f t="shared" si="25"/>
        <v>0.10906503337054267</v>
      </c>
      <c r="AG45" s="361">
        <f t="shared" si="26"/>
        <v>8.5392832506992797E-2</v>
      </c>
      <c r="AH45" s="362">
        <f t="shared" si="27"/>
        <v>4.4499616905778062E-2</v>
      </c>
      <c r="AI45" s="362">
        <f t="shared" si="28"/>
        <v>4.5909048532348409E-2</v>
      </c>
      <c r="AJ45" s="363">
        <f t="shared" si="29"/>
        <v>6.0181731478942957E-2</v>
      </c>
      <c r="AL45" s="102">
        <f t="shared" si="30"/>
        <v>1.8354005347646707</v>
      </c>
      <c r="AM45" s="74">
        <f t="shared" si="30"/>
        <v>2.17672917200629</v>
      </c>
      <c r="AN45" s="74">
        <f t="shared" si="30"/>
        <v>2.1475889207842851</v>
      </c>
      <c r="AO45" s="74">
        <f t="shared" si="30"/>
        <v>2.1314493337380553</v>
      </c>
      <c r="AP45" s="74">
        <f t="shared" si="30"/>
        <v>2.1878189762582885</v>
      </c>
      <c r="AQ45" s="74">
        <f t="shared" si="30"/>
        <v>2.0065101324790842</v>
      </c>
      <c r="AR45" s="74">
        <f t="shared" si="30"/>
        <v>2.2118572391672968</v>
      </c>
      <c r="AS45" s="74">
        <f t="shared" si="30"/>
        <v>2.1234727344946944</v>
      </c>
      <c r="AT45" s="74">
        <f t="shared" si="30"/>
        <v>2.4272778252565401</v>
      </c>
      <c r="AU45" s="74">
        <f t="shared" si="30"/>
        <v>2.2840750106984049</v>
      </c>
      <c r="AV45" s="103">
        <f t="shared" si="30"/>
        <v>2.3143060328682665</v>
      </c>
      <c r="AW45" s="42">
        <f t="shared" si="32"/>
        <v>1.3235564518793031E-2</v>
      </c>
    </row>
    <row r="46" spans="1:50" ht="20.100000000000001" customHeight="1">
      <c r="A46" s="88" t="s">
        <v>143</v>
      </c>
      <c r="B46" s="90">
        <v>2700.92</v>
      </c>
      <c r="C46" s="61">
        <v>2377.31</v>
      </c>
      <c r="D46" s="61">
        <v>3678.85</v>
      </c>
      <c r="E46" s="61">
        <v>3558.01</v>
      </c>
      <c r="F46" s="61">
        <v>6489.63</v>
      </c>
      <c r="G46" s="61">
        <v>7035.97</v>
      </c>
      <c r="H46" s="61">
        <v>8821.7700000000023</v>
      </c>
      <c r="I46" s="61">
        <v>6075.15</v>
      </c>
      <c r="J46" s="61">
        <v>6856.3499999999995</v>
      </c>
      <c r="K46" s="61">
        <v>8964.35</v>
      </c>
      <c r="L46" s="82">
        <v>8371.23</v>
      </c>
      <c r="M46" s="42">
        <f t="shared" si="31"/>
        <v>-6.6164306391428354E-2</v>
      </c>
      <c r="O46" s="361">
        <f t="shared" si="21"/>
        <v>1.802755487587384E-2</v>
      </c>
      <c r="P46" s="362">
        <f t="shared" si="22"/>
        <v>3.6555054817749212E-2</v>
      </c>
      <c r="Q46" s="362">
        <f t="shared" si="23"/>
        <v>3.3855650791312836E-2</v>
      </c>
      <c r="R46" s="363">
        <f t="shared" si="24"/>
        <v>3.992133838248961E-2</v>
      </c>
      <c r="T46" s="97">
        <v>593.678</v>
      </c>
      <c r="U46" s="61">
        <v>542.24799999999993</v>
      </c>
      <c r="V46" s="61">
        <v>715.01099999999997</v>
      </c>
      <c r="W46" s="61">
        <v>759.36200000000008</v>
      </c>
      <c r="X46" s="61">
        <v>1184.248</v>
      </c>
      <c r="Y46" s="61">
        <v>1290.9460000000001</v>
      </c>
      <c r="Z46" s="61">
        <v>1702.701</v>
      </c>
      <c r="AA46" s="61">
        <v>1265.5630000000001</v>
      </c>
      <c r="AB46" s="61">
        <v>1812.165</v>
      </c>
      <c r="AC46" s="61">
        <v>2350.076</v>
      </c>
      <c r="AD46" s="82">
        <v>2352.3460000000005</v>
      </c>
      <c r="AE46" s="42">
        <f t="shared" si="25"/>
        <v>9.659262083440861E-4</v>
      </c>
      <c r="AG46" s="361">
        <f t="shared" si="26"/>
        <v>2.1107183740843527E-2</v>
      </c>
      <c r="AH46" s="362">
        <f t="shared" si="27"/>
        <v>3.3595133035265325E-2</v>
      </c>
      <c r="AI46" s="362">
        <f t="shared" si="28"/>
        <v>4.4622167841900602E-2</v>
      </c>
      <c r="AJ46" s="363">
        <f t="shared" si="29"/>
        <v>5.2793363593485555E-2</v>
      </c>
      <c r="AL46" s="102">
        <f t="shared" si="30"/>
        <v>2.198058439346593</v>
      </c>
      <c r="AM46" s="74">
        <f t="shared" si="30"/>
        <v>2.2809309681951446</v>
      </c>
      <c r="AN46" s="74">
        <f t="shared" si="30"/>
        <v>1.9435720401755983</v>
      </c>
      <c r="AO46" s="74">
        <f t="shared" si="30"/>
        <v>2.1342323377393542</v>
      </c>
      <c r="AP46" s="74">
        <f t="shared" si="30"/>
        <v>1.8248313077941269</v>
      </c>
      <c r="AQ46" s="74">
        <f t="shared" si="30"/>
        <v>1.834780421178601</v>
      </c>
      <c r="AR46" s="74">
        <f t="shared" si="30"/>
        <v>1.9301126644652937</v>
      </c>
      <c r="AS46" s="74">
        <f t="shared" si="30"/>
        <v>2.083179839180926</v>
      </c>
      <c r="AT46" s="74">
        <f t="shared" si="30"/>
        <v>2.6430462272200224</v>
      </c>
      <c r="AU46" s="74">
        <f t="shared" si="30"/>
        <v>2.6215799249248413</v>
      </c>
      <c r="AV46" s="103">
        <f t="shared" si="30"/>
        <v>2.8100362790175404</v>
      </c>
      <c r="AW46" s="42">
        <f t="shared" si="32"/>
        <v>7.1886556767138052E-2</v>
      </c>
    </row>
    <row r="47" spans="1:50" ht="20.100000000000001" customHeight="1">
      <c r="A47" s="88" t="s">
        <v>142</v>
      </c>
      <c r="B47" s="90">
        <v>10275.18</v>
      </c>
      <c r="C47" s="61">
        <v>19030.84</v>
      </c>
      <c r="D47" s="61">
        <v>20058.310000000001</v>
      </c>
      <c r="E47" s="61">
        <v>22632.65</v>
      </c>
      <c r="F47" s="61">
        <v>21511.85</v>
      </c>
      <c r="G47" s="61">
        <v>24617.829999999998</v>
      </c>
      <c r="H47" s="61">
        <v>25362.989999999998</v>
      </c>
      <c r="I47" s="61">
        <v>22890.54</v>
      </c>
      <c r="J47" s="61">
        <v>23789.820000000003</v>
      </c>
      <c r="K47" s="61">
        <v>15652.28</v>
      </c>
      <c r="L47" s="82">
        <v>14884.98</v>
      </c>
      <c r="M47" s="42">
        <f t="shared" si="31"/>
        <v>-4.9021612186850798E-2</v>
      </c>
      <c r="O47" s="361">
        <f t="shared" si="21"/>
        <v>6.8582694529819979E-2</v>
      </c>
      <c r="P47" s="362">
        <f t="shared" si="22"/>
        <v>0.12790079052981052</v>
      </c>
      <c r="Q47" s="362">
        <f t="shared" si="23"/>
        <v>5.9113948670885243E-2</v>
      </c>
      <c r="R47" s="363">
        <f t="shared" si="24"/>
        <v>7.0984589289338623E-2</v>
      </c>
      <c r="T47" s="97">
        <v>1178.4070000000002</v>
      </c>
      <c r="U47" s="61">
        <v>2704.5389999999998</v>
      </c>
      <c r="V47" s="61">
        <v>2736.2449999999999</v>
      </c>
      <c r="W47" s="61">
        <v>3352.6689999999999</v>
      </c>
      <c r="X47" s="61">
        <v>3372.529</v>
      </c>
      <c r="Y47" s="61">
        <v>3761.3549999999996</v>
      </c>
      <c r="Z47" s="61">
        <v>3791.2440000000001</v>
      </c>
      <c r="AA47" s="61">
        <v>3173.4010000000003</v>
      </c>
      <c r="AB47" s="61">
        <v>3351.3019999999997</v>
      </c>
      <c r="AC47" s="61">
        <v>2242.9170000000004</v>
      </c>
      <c r="AD47" s="82">
        <v>2344.9680000000003</v>
      </c>
      <c r="AE47" s="42">
        <f t="shared" si="25"/>
        <v>4.5499231581017006E-2</v>
      </c>
      <c r="AG47" s="361">
        <f t="shared" si="26"/>
        <v>4.1896201426524483E-2</v>
      </c>
      <c r="AH47" s="362">
        <f t="shared" si="27"/>
        <v>9.7884204000678876E-2</v>
      </c>
      <c r="AI47" s="362">
        <f t="shared" si="28"/>
        <v>4.2587481779079561E-2</v>
      </c>
      <c r="AJ47" s="363">
        <f t="shared" si="29"/>
        <v>5.2627780198613909E-2</v>
      </c>
      <c r="AL47" s="102">
        <f t="shared" si="30"/>
        <v>1.1468480357521718</v>
      </c>
      <c r="AM47" s="74">
        <f t="shared" si="30"/>
        <v>1.4211348526917362</v>
      </c>
      <c r="AN47" s="74">
        <f t="shared" si="30"/>
        <v>1.3641453342779126</v>
      </c>
      <c r="AO47" s="74">
        <f t="shared" si="30"/>
        <v>1.4813417783600238</v>
      </c>
      <c r="AP47" s="74">
        <f t="shared" si="30"/>
        <v>1.567754051836546</v>
      </c>
      <c r="AQ47" s="74">
        <f t="shared" si="30"/>
        <v>1.527898681565353</v>
      </c>
      <c r="AR47" s="74">
        <f t="shared" si="30"/>
        <v>1.4947937920568517</v>
      </c>
      <c r="AS47" s="74">
        <f t="shared" si="30"/>
        <v>1.3863373253754607</v>
      </c>
      <c r="AT47" s="74">
        <f t="shared" si="30"/>
        <v>1.4087126342275811</v>
      </c>
      <c r="AU47" s="74">
        <f t="shared" si="30"/>
        <v>1.4329650376814116</v>
      </c>
      <c r="AV47" s="103">
        <f t="shared" si="30"/>
        <v>1.5753921066739762</v>
      </c>
      <c r="AW47" s="42">
        <f t="shared" si="32"/>
        <v>9.9393261696752E-2</v>
      </c>
    </row>
    <row r="48" spans="1:50" ht="20.100000000000001" customHeight="1">
      <c r="A48" s="88" t="s">
        <v>137</v>
      </c>
      <c r="B48" s="90">
        <v>6014.33</v>
      </c>
      <c r="C48" s="61">
        <v>5507.87</v>
      </c>
      <c r="D48" s="61">
        <v>6579.4100000000008</v>
      </c>
      <c r="E48" s="61">
        <v>4961.3100000000004</v>
      </c>
      <c r="F48" s="61">
        <v>4840.2700000000004</v>
      </c>
      <c r="G48" s="61">
        <v>5016.4299999999994</v>
      </c>
      <c r="H48" s="61">
        <v>4074.49</v>
      </c>
      <c r="I48" s="61">
        <v>4229.9100000000008</v>
      </c>
      <c r="J48" s="61">
        <v>3198.12</v>
      </c>
      <c r="K48" s="61">
        <v>4269.2699999999995</v>
      </c>
      <c r="L48" s="82">
        <v>6202.2999999999993</v>
      </c>
      <c r="M48" s="42">
        <f t="shared" si="31"/>
        <v>0.45277764114239671</v>
      </c>
      <c r="O48" s="361">
        <f t="shared" si="21"/>
        <v>4.0143234200425898E-2</v>
      </c>
      <c r="P48" s="362">
        <f t="shared" si="22"/>
        <v>2.6062628697877004E-2</v>
      </c>
      <c r="Q48" s="362">
        <f t="shared" si="23"/>
        <v>1.6123747316183341E-2</v>
      </c>
      <c r="R48" s="363">
        <f t="shared" si="24"/>
        <v>2.9577985200468185E-2</v>
      </c>
      <c r="T48" s="97">
        <v>1179.1369999999999</v>
      </c>
      <c r="U48" s="61">
        <v>999.83</v>
      </c>
      <c r="V48" s="61">
        <v>1274.7450000000001</v>
      </c>
      <c r="W48" s="61">
        <v>956.97199999999998</v>
      </c>
      <c r="X48" s="61">
        <v>951.005</v>
      </c>
      <c r="Y48" s="61">
        <v>1004.6510000000001</v>
      </c>
      <c r="Z48" s="61">
        <v>846.64</v>
      </c>
      <c r="AA48" s="61">
        <v>862.5</v>
      </c>
      <c r="AB48" s="61">
        <v>632.63499999999999</v>
      </c>
      <c r="AC48" s="61">
        <v>919.18799999999999</v>
      </c>
      <c r="AD48" s="82">
        <v>1271.009</v>
      </c>
      <c r="AE48" s="42">
        <f t="shared" si="25"/>
        <v>0.38275195063469064</v>
      </c>
      <c r="AG48" s="361">
        <f t="shared" si="26"/>
        <v>4.1922155300730381E-2</v>
      </c>
      <c r="AH48" s="362">
        <f t="shared" si="27"/>
        <v>2.6144690791878471E-2</v>
      </c>
      <c r="AI48" s="362">
        <f t="shared" si="28"/>
        <v>1.7453121181723881E-2</v>
      </c>
      <c r="AJ48" s="363">
        <f t="shared" si="29"/>
        <v>2.8525072530823474E-2</v>
      </c>
      <c r="AL48" s="102">
        <f t="shared" si="30"/>
        <v>1.9605458962178663</v>
      </c>
      <c r="AM48" s="74">
        <f t="shared" si="30"/>
        <v>1.8152752334386979</v>
      </c>
      <c r="AN48" s="74">
        <f t="shared" si="30"/>
        <v>1.9374761566766625</v>
      </c>
      <c r="AO48" s="74">
        <f t="shared" si="30"/>
        <v>1.9288695929099369</v>
      </c>
      <c r="AP48" s="74">
        <f t="shared" si="30"/>
        <v>1.9647767583213334</v>
      </c>
      <c r="AQ48" s="74">
        <f t="shared" si="30"/>
        <v>2.0027210586014359</v>
      </c>
      <c r="AR48" s="74">
        <f t="shared" si="30"/>
        <v>2.0779042285046718</v>
      </c>
      <c r="AS48" s="74">
        <f t="shared" si="30"/>
        <v>2.0390504762512673</v>
      </c>
      <c r="AT48" s="74">
        <f t="shared" si="30"/>
        <v>1.9781465360899528</v>
      </c>
      <c r="AU48" s="74">
        <f t="shared" si="30"/>
        <v>2.1530331883436746</v>
      </c>
      <c r="AV48" s="103">
        <f t="shared" si="30"/>
        <v>2.0492543088854136</v>
      </c>
      <c r="AW48" s="42">
        <f t="shared" si="32"/>
        <v>-4.8201244653408234E-2</v>
      </c>
    </row>
    <row r="49" spans="1:49" ht="20.100000000000001" customHeight="1">
      <c r="A49" s="88" t="s">
        <v>147</v>
      </c>
      <c r="B49" s="90">
        <v>9027.17</v>
      </c>
      <c r="C49" s="61">
        <v>3571.3900000000003</v>
      </c>
      <c r="D49" s="61">
        <v>3253.67</v>
      </c>
      <c r="E49" s="61">
        <v>3331.75</v>
      </c>
      <c r="F49" s="61">
        <v>3694.3099999999995</v>
      </c>
      <c r="G49" s="61">
        <v>4125.33</v>
      </c>
      <c r="H49" s="61">
        <v>2889.2299999999996</v>
      </c>
      <c r="I49" s="61">
        <v>3320.69</v>
      </c>
      <c r="J49" s="61">
        <v>6135.02</v>
      </c>
      <c r="K49" s="61">
        <v>4671.03</v>
      </c>
      <c r="L49" s="82">
        <v>5940.9500000000007</v>
      </c>
      <c r="M49" s="42">
        <f t="shared" si="31"/>
        <v>0.27187151441973206</v>
      </c>
      <c r="O49" s="361">
        <f t="shared" si="21"/>
        <v>6.0252729643544445E-2</v>
      </c>
      <c r="P49" s="362">
        <f t="shared" si="22"/>
        <v>2.1432960102346278E-2</v>
      </c>
      <c r="Q49" s="362">
        <f t="shared" si="23"/>
        <v>1.7641073866565452E-2</v>
      </c>
      <c r="R49" s="363">
        <f t="shared" si="24"/>
        <v>2.8331640065253457E-2</v>
      </c>
      <c r="T49" s="97">
        <v>1463.2350000000001</v>
      </c>
      <c r="U49" s="61">
        <v>777.99099999999999</v>
      </c>
      <c r="V49" s="61">
        <v>668.88499999999999</v>
      </c>
      <c r="W49" s="61">
        <v>695.34100000000012</v>
      </c>
      <c r="X49" s="61">
        <v>794.57600000000002</v>
      </c>
      <c r="Y49" s="61">
        <v>876.23700000000008</v>
      </c>
      <c r="Z49" s="61">
        <v>634.47800000000007</v>
      </c>
      <c r="AA49" s="61">
        <v>700.53500000000008</v>
      </c>
      <c r="AB49" s="61">
        <v>1329.078</v>
      </c>
      <c r="AC49" s="61">
        <v>1028.143</v>
      </c>
      <c r="AD49" s="82">
        <v>1270.0790000000002</v>
      </c>
      <c r="AE49" s="42">
        <f t="shared" si="25"/>
        <v>0.23531357019402957</v>
      </c>
      <c r="AG49" s="361">
        <f t="shared" si="26"/>
        <v>5.2022763183128193E-2</v>
      </c>
      <c r="AH49" s="362">
        <f t="shared" si="27"/>
        <v>2.28028891877908E-2</v>
      </c>
      <c r="AI49" s="362">
        <f t="shared" si="28"/>
        <v>1.952190887080895E-2</v>
      </c>
      <c r="AJ49" s="363">
        <f t="shared" si="29"/>
        <v>2.8504200674327049E-2</v>
      </c>
      <c r="AL49" s="102">
        <f t="shared" si="30"/>
        <v>1.6209232793887787</v>
      </c>
      <c r="AM49" s="74">
        <f t="shared" si="30"/>
        <v>2.1783983267019282</v>
      </c>
      <c r="AN49" s="74">
        <f t="shared" si="30"/>
        <v>2.0557862352359026</v>
      </c>
      <c r="AO49" s="74">
        <f t="shared" si="30"/>
        <v>2.0870143318076089</v>
      </c>
      <c r="AP49" s="74">
        <f t="shared" si="30"/>
        <v>2.1508103001643071</v>
      </c>
      <c r="AQ49" s="74">
        <f t="shared" si="30"/>
        <v>2.1240409858120444</v>
      </c>
      <c r="AR49" s="74">
        <f t="shared" si="30"/>
        <v>2.1960107018132864</v>
      </c>
      <c r="AS49" s="74">
        <f t="shared" si="30"/>
        <v>2.1096067383585941</v>
      </c>
      <c r="AT49" s="74">
        <f t="shared" si="30"/>
        <v>2.16637924570743</v>
      </c>
      <c r="AU49" s="74">
        <f t="shared" si="30"/>
        <v>2.2011055377507747</v>
      </c>
      <c r="AV49" s="103">
        <f t="shared" si="30"/>
        <v>2.1378382245263805</v>
      </c>
      <c r="AW49" s="42">
        <f t="shared" si="32"/>
        <v>-2.8743425582875324E-2</v>
      </c>
    </row>
    <row r="50" spans="1:49" ht="20.100000000000001" customHeight="1">
      <c r="A50" s="88" t="s">
        <v>161</v>
      </c>
      <c r="B50" s="90">
        <v>180.18</v>
      </c>
      <c r="C50" s="61">
        <v>307.14</v>
      </c>
      <c r="D50" s="61">
        <v>348.08</v>
      </c>
      <c r="E50" s="61">
        <v>423.21</v>
      </c>
      <c r="F50" s="61">
        <v>502.17</v>
      </c>
      <c r="G50" s="61">
        <v>534.03000000000009</v>
      </c>
      <c r="H50" s="61">
        <v>1053.25</v>
      </c>
      <c r="I50" s="61">
        <v>1617.52</v>
      </c>
      <c r="J50" s="61">
        <v>2042.87</v>
      </c>
      <c r="K50" s="61">
        <v>2499.98</v>
      </c>
      <c r="L50" s="82">
        <v>3442.19</v>
      </c>
      <c r="M50" s="42">
        <f t="shared" si="31"/>
        <v>0.37688701509612077</v>
      </c>
      <c r="O50" s="361">
        <f t="shared" si="21"/>
        <v>1.2026290440053571E-3</v>
      </c>
      <c r="P50" s="362">
        <f t="shared" si="22"/>
        <v>2.7745280216263874E-3</v>
      </c>
      <c r="Q50" s="362">
        <f t="shared" si="23"/>
        <v>9.4416717180014469E-3</v>
      </c>
      <c r="R50" s="363">
        <f t="shared" si="24"/>
        <v>1.6415369278686875E-2</v>
      </c>
      <c r="T50" s="97">
        <v>44.654000000000003</v>
      </c>
      <c r="U50" s="61">
        <v>76.114999999999995</v>
      </c>
      <c r="V50" s="61">
        <v>86.263999999999996</v>
      </c>
      <c r="W50" s="61">
        <v>102.816</v>
      </c>
      <c r="X50" s="61">
        <v>123.935</v>
      </c>
      <c r="Y50" s="61">
        <v>134.792</v>
      </c>
      <c r="Z50" s="61">
        <v>274.18599999999998</v>
      </c>
      <c r="AA50" s="61">
        <v>422.82099999999997</v>
      </c>
      <c r="AB50" s="61">
        <v>539.702</v>
      </c>
      <c r="AC50" s="61">
        <v>706.91</v>
      </c>
      <c r="AD50" s="82">
        <v>975.23500000000001</v>
      </c>
      <c r="AE50" s="42">
        <f t="shared" si="25"/>
        <v>0.3795744861439222</v>
      </c>
      <c r="AG50" s="361">
        <f t="shared" si="26"/>
        <v>1.5875949298502334E-3</v>
      </c>
      <c r="AH50" s="362">
        <f t="shared" si="27"/>
        <v>3.5077804742332241E-3</v>
      </c>
      <c r="AI50" s="362">
        <f t="shared" si="28"/>
        <v>1.3422483642706854E-2</v>
      </c>
      <c r="AJ50" s="363">
        <f t="shared" si="29"/>
        <v>2.1887059107840803E-2</v>
      </c>
      <c r="AL50" s="102">
        <f t="shared" si="30"/>
        <v>2.4782994782994781</v>
      </c>
      <c r="AM50" s="74">
        <f t="shared" si="30"/>
        <v>2.4781858435892428</v>
      </c>
      <c r="AN50" s="74">
        <f t="shared" si="30"/>
        <v>2.4782808549758677</v>
      </c>
      <c r="AO50" s="74">
        <f t="shared" si="30"/>
        <v>2.4294321967817396</v>
      </c>
      <c r="AP50" s="74">
        <f t="shared" si="30"/>
        <v>2.4679889280522533</v>
      </c>
      <c r="AQ50" s="74">
        <f t="shared" si="30"/>
        <v>2.5240529558264511</v>
      </c>
      <c r="AR50" s="74">
        <f t="shared" si="30"/>
        <v>2.6032375979112272</v>
      </c>
      <c r="AS50" s="74">
        <f t="shared" si="30"/>
        <v>2.6140078638904001</v>
      </c>
      <c r="AT50" s="74">
        <f t="shared" si="30"/>
        <v>2.6418812748730951</v>
      </c>
      <c r="AU50" s="74">
        <f t="shared" si="30"/>
        <v>2.8276626213009703</v>
      </c>
      <c r="AV50" s="103">
        <f t="shared" si="30"/>
        <v>2.8331817825279835</v>
      </c>
      <c r="AW50" s="42">
        <f t="shared" si="32"/>
        <v>1.9518457348613363E-3</v>
      </c>
    </row>
    <row r="51" spans="1:49" ht="20.100000000000001" customHeight="1">
      <c r="A51" s="88" t="s">
        <v>154</v>
      </c>
      <c r="B51" s="90">
        <v>795.92</v>
      </c>
      <c r="C51" s="61">
        <v>1253.8899999999999</v>
      </c>
      <c r="D51" s="61">
        <v>1216.05</v>
      </c>
      <c r="E51" s="61">
        <v>568.85</v>
      </c>
      <c r="F51" s="61">
        <v>788.54000000000008</v>
      </c>
      <c r="G51" s="61">
        <v>1206.01</v>
      </c>
      <c r="H51" s="61">
        <v>1018.5699999999999</v>
      </c>
      <c r="I51" s="61">
        <v>1550.5900000000001</v>
      </c>
      <c r="J51" s="61">
        <v>1859.12</v>
      </c>
      <c r="K51" s="61">
        <v>1508.33</v>
      </c>
      <c r="L51" s="82">
        <v>2799.4500000000003</v>
      </c>
      <c r="M51" s="42">
        <f t="shared" si="31"/>
        <v>0.85599305191834707</v>
      </c>
      <c r="O51" s="361">
        <f t="shared" si="21"/>
        <v>5.3124459357572632E-3</v>
      </c>
      <c r="P51" s="362">
        <f t="shared" si="22"/>
        <v>6.2657688507417918E-3</v>
      </c>
      <c r="Q51" s="362">
        <f t="shared" si="23"/>
        <v>5.6965082530312725E-3</v>
      </c>
      <c r="R51" s="363">
        <f t="shared" si="24"/>
        <v>1.3350223412193973E-2</v>
      </c>
      <c r="T51" s="97">
        <v>203.578</v>
      </c>
      <c r="U51" s="61">
        <v>348.15</v>
      </c>
      <c r="V51" s="61">
        <v>330.26499999999999</v>
      </c>
      <c r="W51" s="61">
        <v>162.767</v>
      </c>
      <c r="X51" s="61">
        <v>222.36299999999997</v>
      </c>
      <c r="Y51" s="61">
        <v>300.92500000000001</v>
      </c>
      <c r="Z51" s="61">
        <v>253.99</v>
      </c>
      <c r="AA51" s="61">
        <v>373.83</v>
      </c>
      <c r="AB51" s="61">
        <v>436.59299999999996</v>
      </c>
      <c r="AC51" s="61">
        <v>373.654</v>
      </c>
      <c r="AD51" s="82">
        <v>676.01400000000001</v>
      </c>
      <c r="AE51" s="42">
        <f t="shared" si="25"/>
        <v>0.80919781402045743</v>
      </c>
      <c r="AG51" s="361">
        <f t="shared" si="26"/>
        <v>7.2378600042336816E-3</v>
      </c>
      <c r="AH51" s="362">
        <f t="shared" si="27"/>
        <v>7.8311683127235514E-3</v>
      </c>
      <c r="AI51" s="362">
        <f t="shared" si="28"/>
        <v>7.0947711915689228E-3</v>
      </c>
      <c r="AJ51" s="363">
        <f t="shared" si="29"/>
        <v>1.5171685158682668E-2</v>
      </c>
      <c r="AL51" s="102">
        <f t="shared" si="30"/>
        <v>2.5577696250879489</v>
      </c>
      <c r="AM51" s="74">
        <f t="shared" si="30"/>
        <v>2.7765593473111676</v>
      </c>
      <c r="AN51" s="74">
        <f t="shared" si="30"/>
        <v>2.7158833929525921</v>
      </c>
      <c r="AO51" s="74">
        <f t="shared" si="30"/>
        <v>2.8613342708974243</v>
      </c>
      <c r="AP51" s="74">
        <f t="shared" si="30"/>
        <v>2.8199330408095968</v>
      </c>
      <c r="AQ51" s="74">
        <f t="shared" si="30"/>
        <v>2.4952114824918534</v>
      </c>
      <c r="AR51" s="74">
        <f t="shared" si="30"/>
        <v>2.4935939601598323</v>
      </c>
      <c r="AS51" s="74">
        <f t="shared" si="30"/>
        <v>2.4108887584725811</v>
      </c>
      <c r="AT51" s="74">
        <f t="shared" si="30"/>
        <v>2.3483852575412021</v>
      </c>
      <c r="AU51" s="74">
        <f t="shared" si="30"/>
        <v>2.4772695630266588</v>
      </c>
      <c r="AV51" s="103">
        <f t="shared" si="30"/>
        <v>2.4148100519744946</v>
      </c>
      <c r="AW51" s="42">
        <f t="shared" si="32"/>
        <v>-2.5213045840620146E-2</v>
      </c>
    </row>
    <row r="52" spans="1:49" ht="20.100000000000001" customHeight="1">
      <c r="A52" s="88" t="s">
        <v>156</v>
      </c>
      <c r="B52" s="90">
        <v>640.05999999999995</v>
      </c>
      <c r="C52" s="61">
        <v>1158.0299999999997</v>
      </c>
      <c r="D52" s="61">
        <v>1538.6100000000001</v>
      </c>
      <c r="E52" s="61">
        <v>1183.6199999999999</v>
      </c>
      <c r="F52" s="61">
        <v>1716.75</v>
      </c>
      <c r="G52" s="61">
        <v>2209.9300000000003</v>
      </c>
      <c r="H52" s="61">
        <v>1191.3700000000001</v>
      </c>
      <c r="I52" s="61">
        <v>173.21</v>
      </c>
      <c r="J52" s="61">
        <v>916.83</v>
      </c>
      <c r="K52" s="61">
        <v>1735.48</v>
      </c>
      <c r="L52" s="82">
        <v>2834.8799999999997</v>
      </c>
      <c r="M52" s="42">
        <f t="shared" si="31"/>
        <v>0.63348468435245564</v>
      </c>
      <c r="O52" s="361">
        <f t="shared" si="21"/>
        <v>4.272143111921793E-3</v>
      </c>
      <c r="P52" s="362">
        <f t="shared" si="22"/>
        <v>1.1481588507823161E-2</v>
      </c>
      <c r="Q52" s="362">
        <f t="shared" si="23"/>
        <v>6.5543854083461271E-3</v>
      </c>
      <c r="R52" s="363">
        <f t="shared" si="24"/>
        <v>1.3519184606533584E-2</v>
      </c>
      <c r="T52" s="97">
        <v>105.89</v>
      </c>
      <c r="U52" s="61">
        <v>194.27100000000002</v>
      </c>
      <c r="V52" s="61">
        <v>267.87800000000004</v>
      </c>
      <c r="W52" s="61">
        <v>210.62</v>
      </c>
      <c r="X52" s="61">
        <v>311.35300000000001</v>
      </c>
      <c r="Y52" s="61">
        <v>384.62799999999999</v>
      </c>
      <c r="Z52" s="61">
        <v>214.43299999999999</v>
      </c>
      <c r="AA52" s="61">
        <v>40.401000000000003</v>
      </c>
      <c r="AB52" s="61">
        <v>240.79300000000001</v>
      </c>
      <c r="AC52" s="61">
        <v>382.36700000000002</v>
      </c>
      <c r="AD52" s="82">
        <v>666.27499999999998</v>
      </c>
      <c r="AE52" s="42">
        <f t="shared" si="25"/>
        <v>0.74250131418244758</v>
      </c>
      <c r="AG52" s="361">
        <f t="shared" si="26"/>
        <v>3.7647338899503115E-3</v>
      </c>
      <c r="AH52" s="362">
        <f t="shared" si="27"/>
        <v>1.0009426288232065E-2</v>
      </c>
      <c r="AI52" s="362">
        <f t="shared" si="28"/>
        <v>7.2602096490513536E-3</v>
      </c>
      <c r="AJ52" s="363">
        <f t="shared" si="29"/>
        <v>1.4953114179737837E-2</v>
      </c>
      <c r="AL52" s="102">
        <f t="shared" si="30"/>
        <v>1.6543761522357281</v>
      </c>
      <c r="AM52" s="74">
        <f t="shared" si="30"/>
        <v>1.6775990259319711</v>
      </c>
      <c r="AN52" s="74">
        <f t="shared" si="30"/>
        <v>1.7410389897374903</v>
      </c>
      <c r="AO52" s="74">
        <f t="shared" si="30"/>
        <v>1.7794562444027644</v>
      </c>
      <c r="AP52" s="74">
        <f t="shared" si="30"/>
        <v>1.8136187563710502</v>
      </c>
      <c r="AQ52" s="74">
        <f t="shared" si="30"/>
        <v>1.7404533175258943</v>
      </c>
      <c r="AR52" s="74">
        <f t="shared" si="30"/>
        <v>1.799885845707043</v>
      </c>
      <c r="AS52" s="74">
        <f t="shared" si="30"/>
        <v>2.3324865769874719</v>
      </c>
      <c r="AT52" s="74">
        <f t="shared" si="30"/>
        <v>2.6263647568251476</v>
      </c>
      <c r="AU52" s="74">
        <f t="shared" si="30"/>
        <v>2.2032348399290109</v>
      </c>
      <c r="AV52" s="103">
        <f t="shared" si="30"/>
        <v>2.3502758494186704</v>
      </c>
      <c r="AW52" s="42">
        <f t="shared" si="32"/>
        <v>6.6738691139432593E-2</v>
      </c>
    </row>
    <row r="53" spans="1:49" ht="20.100000000000001" customHeight="1">
      <c r="A53" s="88" t="s">
        <v>159</v>
      </c>
      <c r="B53" s="90">
        <v>69.63</v>
      </c>
      <c r="C53" s="61">
        <v>12.37</v>
      </c>
      <c r="D53" s="61">
        <v>146.77000000000001</v>
      </c>
      <c r="E53" s="61">
        <v>186.62</v>
      </c>
      <c r="F53" s="61">
        <v>114.93</v>
      </c>
      <c r="G53" s="61">
        <v>170.18</v>
      </c>
      <c r="H53" s="61">
        <v>70.58</v>
      </c>
      <c r="I53" s="61">
        <v>497.33</v>
      </c>
      <c r="J53" s="61">
        <v>1124.04</v>
      </c>
      <c r="K53" s="61">
        <v>1712.3200000000002</v>
      </c>
      <c r="L53" s="82">
        <v>2433.3599999999997</v>
      </c>
      <c r="M53" s="42">
        <f t="shared" si="31"/>
        <v>0.4210895159783215</v>
      </c>
      <c r="O53" s="361">
        <f t="shared" si="21"/>
        <v>4.6475224960646573E-4</v>
      </c>
      <c r="P53" s="362">
        <f t="shared" si="22"/>
        <v>8.8416227313143194E-4</v>
      </c>
      <c r="Q53" s="362">
        <f t="shared" si="23"/>
        <v>6.4669170618037895E-3</v>
      </c>
      <c r="R53" s="363">
        <f t="shared" si="24"/>
        <v>1.1604386448158146E-2</v>
      </c>
      <c r="T53" s="97">
        <v>20.422000000000001</v>
      </c>
      <c r="U53" s="61">
        <v>2.4350000000000001</v>
      </c>
      <c r="V53" s="61">
        <v>28.384</v>
      </c>
      <c r="W53" s="61">
        <v>46.094999999999999</v>
      </c>
      <c r="X53" s="61">
        <v>26.481999999999999</v>
      </c>
      <c r="Y53" s="61">
        <v>41.766999999999996</v>
      </c>
      <c r="Z53" s="61">
        <v>13.173</v>
      </c>
      <c r="AA53" s="61">
        <v>103.07299999999999</v>
      </c>
      <c r="AB53" s="61">
        <v>250.47499999999999</v>
      </c>
      <c r="AC53" s="61">
        <v>391.96599999999995</v>
      </c>
      <c r="AD53" s="82">
        <v>597.49200000000008</v>
      </c>
      <c r="AE53" s="42">
        <f t="shared" si="25"/>
        <v>0.52434649944127842</v>
      </c>
      <c r="AG53" s="361">
        <f t="shared" si="26"/>
        <v>7.2606851922339471E-4</v>
      </c>
      <c r="AH53" s="362">
        <f t="shared" si="27"/>
        <v>1.0869299889258936E-3</v>
      </c>
      <c r="AI53" s="362">
        <f t="shared" si="28"/>
        <v>7.4424710691562354E-3</v>
      </c>
      <c r="AJ53" s="363">
        <f t="shared" si="29"/>
        <v>1.3409427184690887E-2</v>
      </c>
      <c r="AL53" s="102">
        <f t="shared" si="30"/>
        <v>2.9329312078127243</v>
      </c>
      <c r="AM53" s="74">
        <f t="shared" si="30"/>
        <v>1.9684721099434115</v>
      </c>
      <c r="AN53" s="74">
        <f t="shared" si="30"/>
        <v>1.9339101996320773</v>
      </c>
      <c r="AO53" s="74">
        <f t="shared" si="30"/>
        <v>2.4699924981245309</v>
      </c>
      <c r="AP53" s="74">
        <f t="shared" si="30"/>
        <v>2.3041851561820237</v>
      </c>
      <c r="AQ53" s="74">
        <f t="shared" si="30"/>
        <v>2.4542836996121751</v>
      </c>
      <c r="AR53" s="74">
        <f t="shared" si="30"/>
        <v>1.8663927458203458</v>
      </c>
      <c r="AS53" s="74">
        <f t="shared" si="30"/>
        <v>2.0725272957593548</v>
      </c>
      <c r="AT53" s="74">
        <f t="shared" si="30"/>
        <v>2.2283459663357177</v>
      </c>
      <c r="AU53" s="74">
        <f t="shared" si="30"/>
        <v>2.2890931601569795</v>
      </c>
      <c r="AV53" s="103">
        <f t="shared" si="30"/>
        <v>2.4554196666337909</v>
      </c>
      <c r="AW53" s="42">
        <f t="shared" si="32"/>
        <v>7.2660435744522148E-2</v>
      </c>
    </row>
    <row r="54" spans="1:49" ht="20.100000000000001" customHeight="1">
      <c r="A54" s="88" t="s">
        <v>162</v>
      </c>
      <c r="B54" s="90">
        <v>1568.47</v>
      </c>
      <c r="C54" s="61">
        <v>2044.44</v>
      </c>
      <c r="D54" s="61">
        <v>1709.55</v>
      </c>
      <c r="E54" s="61">
        <v>1309.2</v>
      </c>
      <c r="F54" s="61">
        <v>1851.84</v>
      </c>
      <c r="G54" s="61">
        <v>1997.72</v>
      </c>
      <c r="H54" s="61">
        <v>1492.67</v>
      </c>
      <c r="I54" s="61">
        <v>1830.14</v>
      </c>
      <c r="J54" s="61">
        <v>1149.17</v>
      </c>
      <c r="K54" s="61">
        <v>1766.41</v>
      </c>
      <c r="L54" s="82">
        <v>1223.3100000000002</v>
      </c>
      <c r="M54" s="42">
        <f t="shared" si="31"/>
        <v>-0.30745976302217487</v>
      </c>
      <c r="O54" s="361">
        <f t="shared" si="21"/>
        <v>1.0468906519320026E-2</v>
      </c>
      <c r="P54" s="362">
        <f t="shared" si="22"/>
        <v>1.0379061324950782E-2</v>
      </c>
      <c r="Q54" s="362">
        <f t="shared" si="23"/>
        <v>6.6711987053476168E-3</v>
      </c>
      <c r="R54" s="363">
        <f t="shared" si="24"/>
        <v>5.8338108565507548E-3</v>
      </c>
      <c r="T54" s="97">
        <v>372.072</v>
      </c>
      <c r="U54" s="61">
        <v>472.31299999999999</v>
      </c>
      <c r="V54" s="61">
        <v>407.65800000000002</v>
      </c>
      <c r="W54" s="61">
        <v>313.49599999999998</v>
      </c>
      <c r="X54" s="61">
        <v>441.63099999999997</v>
      </c>
      <c r="Y54" s="61">
        <v>475.23899999999998</v>
      </c>
      <c r="Z54" s="61">
        <v>358.03100000000001</v>
      </c>
      <c r="AA54" s="61">
        <v>434.678</v>
      </c>
      <c r="AB54" s="61">
        <v>274.68299999999999</v>
      </c>
      <c r="AC54" s="61">
        <v>433.44600000000003</v>
      </c>
      <c r="AD54" s="82">
        <v>300.53300000000002</v>
      </c>
      <c r="AE54" s="42">
        <f t="shared" si="25"/>
        <v>-0.30664258062134614</v>
      </c>
      <c r="AG54" s="361">
        <f t="shared" si="26"/>
        <v>1.3228369703480899E-2</v>
      </c>
      <c r="AH54" s="362">
        <f t="shared" si="27"/>
        <v>1.23674556709161E-2</v>
      </c>
      <c r="AI54" s="362">
        <f t="shared" si="28"/>
        <v>8.2300743305324803E-3</v>
      </c>
      <c r="AJ54" s="363">
        <f t="shared" si="29"/>
        <v>6.7448189768176082E-3</v>
      </c>
      <c r="AL54" s="102">
        <f t="shared" si="30"/>
        <v>2.3721971092848446</v>
      </c>
      <c r="AM54" s="74">
        <f t="shared" si="30"/>
        <v>2.3102316526775057</v>
      </c>
      <c r="AN54" s="74">
        <f t="shared" si="30"/>
        <v>2.3845924366061246</v>
      </c>
      <c r="AO54" s="74">
        <f t="shared" si="30"/>
        <v>2.3945615643140847</v>
      </c>
      <c r="AP54" s="74">
        <f t="shared" si="30"/>
        <v>2.3848226628650422</v>
      </c>
      <c r="AQ54" s="74">
        <f t="shared" si="30"/>
        <v>2.3789069539274772</v>
      </c>
      <c r="AR54" s="74">
        <f t="shared" si="30"/>
        <v>2.3985944649520659</v>
      </c>
      <c r="AS54" s="74">
        <f t="shared" si="30"/>
        <v>2.3751079152414567</v>
      </c>
      <c r="AT54" s="74">
        <f t="shared" si="30"/>
        <v>2.3902729796287754</v>
      </c>
      <c r="AU54" s="74">
        <f t="shared" si="30"/>
        <v>2.4538244235483271</v>
      </c>
      <c r="AV54" s="103">
        <f t="shared" si="30"/>
        <v>2.4567198829405461</v>
      </c>
      <c r="AW54" s="42">
        <f t="shared" si="32"/>
        <v>1.1799782268170904E-3</v>
      </c>
    </row>
    <row r="55" spans="1:49" ht="20.100000000000001" customHeight="1">
      <c r="A55" s="88" t="s">
        <v>160</v>
      </c>
      <c r="B55" s="90">
        <v>7.32</v>
      </c>
      <c r="C55" s="61">
        <v>21.630000000000003</v>
      </c>
      <c r="D55" s="61">
        <v>246.11999999999998</v>
      </c>
      <c r="E55" s="61">
        <v>67.38</v>
      </c>
      <c r="F55" s="61">
        <v>135.25</v>
      </c>
      <c r="G55" s="61">
        <v>114.46000000000001</v>
      </c>
      <c r="H55" s="61">
        <v>489.57</v>
      </c>
      <c r="I55" s="61">
        <v>1138.79</v>
      </c>
      <c r="J55" s="61">
        <v>682.04</v>
      </c>
      <c r="K55" s="61">
        <v>1565.95</v>
      </c>
      <c r="L55" s="82">
        <v>916.68999999999994</v>
      </c>
      <c r="M55" s="42">
        <f t="shared" si="31"/>
        <v>-0.41461093904658519</v>
      </c>
      <c r="O55" s="361">
        <f t="shared" si="21"/>
        <v>4.8858056399818035E-5</v>
      </c>
      <c r="P55" s="362">
        <f t="shared" si="22"/>
        <v>5.9467160525692613E-4</v>
      </c>
      <c r="Q55" s="362">
        <f t="shared" si="23"/>
        <v>5.9141216436948956E-3</v>
      </c>
      <c r="R55" s="363">
        <f t="shared" si="24"/>
        <v>4.3715788100248589E-3</v>
      </c>
      <c r="T55" s="97">
        <v>2.0179999999999998</v>
      </c>
      <c r="U55" s="61">
        <v>8.3320000000000007</v>
      </c>
      <c r="V55" s="61">
        <v>58.583999999999996</v>
      </c>
      <c r="W55" s="61">
        <v>18.78</v>
      </c>
      <c r="X55" s="61">
        <v>30.114000000000001</v>
      </c>
      <c r="Y55" s="61">
        <v>25.013999999999999</v>
      </c>
      <c r="Z55" s="61">
        <v>93.914000000000001</v>
      </c>
      <c r="AA55" s="61">
        <v>185.12800000000001</v>
      </c>
      <c r="AB55" s="61">
        <v>139.589</v>
      </c>
      <c r="AC55" s="61">
        <v>271.35500000000002</v>
      </c>
      <c r="AD55" s="82">
        <v>210.14099999999999</v>
      </c>
      <c r="AE55" s="42">
        <f t="shared" si="25"/>
        <v>-0.22558640894768853</v>
      </c>
      <c r="AG55" s="361">
        <f t="shared" si="26"/>
        <v>7.1746463215787397E-5</v>
      </c>
      <c r="AH55" s="362">
        <f t="shared" si="27"/>
        <v>6.5095570050499932E-4</v>
      </c>
      <c r="AI55" s="362">
        <f t="shared" si="28"/>
        <v>5.1523645851193484E-3</v>
      </c>
      <c r="AJ55" s="363">
        <f t="shared" si="29"/>
        <v>4.7161642967907978E-3</v>
      </c>
      <c r="AL55" s="102">
        <f t="shared" si="30"/>
        <v>2.7568306010928953</v>
      </c>
      <c r="AM55" s="74">
        <f t="shared" si="30"/>
        <v>3.852057327785483</v>
      </c>
      <c r="AN55" s="74">
        <f t="shared" si="30"/>
        <v>2.3803022915650902</v>
      </c>
      <c r="AO55" s="74">
        <f t="shared" si="30"/>
        <v>2.7871772039180769</v>
      </c>
      <c r="AP55" s="74">
        <f t="shared" si="30"/>
        <v>2.2265434380776341</v>
      </c>
      <c r="AQ55" s="74">
        <f t="shared" si="30"/>
        <v>2.1853922767779137</v>
      </c>
      <c r="AR55" s="74">
        <f t="shared" si="30"/>
        <v>1.9182956472006047</v>
      </c>
      <c r="AS55" s="74">
        <f t="shared" si="30"/>
        <v>1.6256553008017283</v>
      </c>
      <c r="AT55" s="74">
        <f t="shared" si="30"/>
        <v>2.0466394932848515</v>
      </c>
      <c r="AU55" s="74">
        <f t="shared" si="30"/>
        <v>1.7328458763051182</v>
      </c>
      <c r="AV55" s="103">
        <f t="shared" si="30"/>
        <v>2.2923889210092834</v>
      </c>
      <c r="AW55" s="42">
        <f t="shared" si="32"/>
        <v>0.32290410379557682</v>
      </c>
    </row>
    <row r="56" spans="1:49" ht="20.100000000000001" customHeight="1">
      <c r="A56" s="88" t="s">
        <v>157</v>
      </c>
      <c r="B56" s="90">
        <v>320.37</v>
      </c>
      <c r="C56" s="61">
        <v>417.33000000000004</v>
      </c>
      <c r="D56" s="61">
        <v>318.38</v>
      </c>
      <c r="E56" s="61">
        <v>353.75000000000006</v>
      </c>
      <c r="F56" s="61">
        <v>305.04999999999995</v>
      </c>
      <c r="G56" s="61">
        <v>325.39</v>
      </c>
      <c r="H56" s="61">
        <v>438.12000000000006</v>
      </c>
      <c r="I56" s="61">
        <v>450.86</v>
      </c>
      <c r="J56" s="61">
        <v>464.65999999999997</v>
      </c>
      <c r="K56" s="61">
        <v>581.06999999999994</v>
      </c>
      <c r="L56" s="82">
        <v>730.74</v>
      </c>
      <c r="M56" s="42">
        <f t="shared" si="31"/>
        <v>0.25757653983168999</v>
      </c>
      <c r="O56" s="361">
        <f t="shared" si="21"/>
        <v>2.1383409192362981E-3</v>
      </c>
      <c r="P56" s="362">
        <f t="shared" si="22"/>
        <v>1.6905486076756176E-3</v>
      </c>
      <c r="Q56" s="362">
        <f t="shared" si="23"/>
        <v>2.1945264302830822E-3</v>
      </c>
      <c r="R56" s="363">
        <f t="shared" si="24"/>
        <v>3.484806749978254E-3</v>
      </c>
      <c r="T56" s="97">
        <v>71.551000000000002</v>
      </c>
      <c r="U56" s="61">
        <v>91.39500000000001</v>
      </c>
      <c r="V56" s="61">
        <v>70.682000000000002</v>
      </c>
      <c r="W56" s="61">
        <v>81.247</v>
      </c>
      <c r="X56" s="61">
        <v>74.260999999999996</v>
      </c>
      <c r="Y56" s="61">
        <v>78.85799999999999</v>
      </c>
      <c r="Z56" s="61">
        <v>103.813</v>
      </c>
      <c r="AA56" s="61">
        <v>107.49199999999999</v>
      </c>
      <c r="AB56" s="61">
        <v>115.11699999999999</v>
      </c>
      <c r="AC56" s="61">
        <v>145.36600000000001</v>
      </c>
      <c r="AD56" s="82">
        <v>189.46200000000002</v>
      </c>
      <c r="AE56" s="42">
        <f t="shared" si="25"/>
        <v>0.30334466106242175</v>
      </c>
      <c r="AG56" s="361">
        <f t="shared" si="26"/>
        <v>2.5438707579548093E-3</v>
      </c>
      <c r="AH56" s="362">
        <f t="shared" si="27"/>
        <v>2.0521733681307759E-3</v>
      </c>
      <c r="AI56" s="362">
        <f t="shared" si="28"/>
        <v>2.7601430977150202E-3</v>
      </c>
      <c r="AJ56" s="363">
        <f t="shared" si="29"/>
        <v>4.2520684683073663E-3</v>
      </c>
      <c r="AL56" s="102">
        <f t="shared" si="30"/>
        <v>2.2333863969784935</v>
      </c>
      <c r="AM56" s="74">
        <f t="shared" si="30"/>
        <v>2.1899935302997626</v>
      </c>
      <c r="AN56" s="74">
        <f t="shared" si="30"/>
        <v>2.2200515107732901</v>
      </c>
      <c r="AO56" s="74">
        <f t="shared" si="30"/>
        <v>2.296734982332155</v>
      </c>
      <c r="AP56" s="74">
        <f t="shared" si="30"/>
        <v>2.4343878052778232</v>
      </c>
      <c r="AQ56" s="74">
        <f t="shared" si="30"/>
        <v>2.4234918098282061</v>
      </c>
      <c r="AR56" s="74">
        <f t="shared" si="30"/>
        <v>2.369510636355336</v>
      </c>
      <c r="AS56" s="74">
        <f t="shared" si="30"/>
        <v>2.3841547265226453</v>
      </c>
      <c r="AT56" s="74">
        <f t="shared" si="30"/>
        <v>2.4774458744027892</v>
      </c>
      <c r="AU56" s="74">
        <f t="shared" si="30"/>
        <v>2.50169514860516</v>
      </c>
      <c r="AV56" s="103">
        <f t="shared" si="30"/>
        <v>2.5927416044010183</v>
      </c>
      <c r="AW56" s="42">
        <f t="shared" si="32"/>
        <v>3.6393905087365272E-2</v>
      </c>
    </row>
    <row r="57" spans="1:49" ht="20.100000000000001" customHeight="1">
      <c r="A57" s="88" t="s">
        <v>158</v>
      </c>
      <c r="B57" s="90">
        <v>109.74000000000001</v>
      </c>
      <c r="C57" s="61">
        <v>203.8</v>
      </c>
      <c r="D57" s="61">
        <v>87.22999999999999</v>
      </c>
      <c r="E57" s="61">
        <v>348.19000000000005</v>
      </c>
      <c r="F57" s="61">
        <v>2349.39</v>
      </c>
      <c r="G57" s="61">
        <v>770.14</v>
      </c>
      <c r="H57" s="61">
        <v>1157.1400000000001</v>
      </c>
      <c r="I57" s="61">
        <v>694.02</v>
      </c>
      <c r="J57" s="61">
        <v>416.41</v>
      </c>
      <c r="K57" s="61">
        <v>465.71000000000004</v>
      </c>
      <c r="L57" s="82">
        <v>471.58</v>
      </c>
      <c r="M57" s="42">
        <f t="shared" si="31"/>
        <v>1.2604410470034888E-2</v>
      </c>
      <c r="O57" s="361">
        <f t="shared" si="21"/>
        <v>7.3247037012514086E-4</v>
      </c>
      <c r="P57" s="362">
        <f t="shared" si="22"/>
        <v>4.0012265426574269E-3</v>
      </c>
      <c r="Q57" s="362">
        <f t="shared" si="23"/>
        <v>1.7588464450877424E-3</v>
      </c>
      <c r="R57" s="363">
        <f t="shared" si="24"/>
        <v>2.2489054481138913E-3</v>
      </c>
      <c r="T57" s="97">
        <v>20.399999999999999</v>
      </c>
      <c r="U57" s="61">
        <v>33.103999999999999</v>
      </c>
      <c r="V57" s="61">
        <v>14.006</v>
      </c>
      <c r="W57" s="61">
        <v>55.542000000000002</v>
      </c>
      <c r="X57" s="61">
        <v>295.86799999999999</v>
      </c>
      <c r="Y57" s="61">
        <v>132.04399999999998</v>
      </c>
      <c r="Z57" s="61">
        <v>230.46799999999999</v>
      </c>
      <c r="AA57" s="61">
        <v>122.679</v>
      </c>
      <c r="AB57" s="61">
        <v>86.715000000000003</v>
      </c>
      <c r="AC57" s="61">
        <v>99.266000000000005</v>
      </c>
      <c r="AD57" s="82">
        <v>104.07299999999999</v>
      </c>
      <c r="AE57" s="42">
        <f t="shared" si="25"/>
        <v>4.8425442749783283E-2</v>
      </c>
      <c r="AG57" s="361">
        <f t="shared" si="26"/>
        <v>7.2528634767198366E-4</v>
      </c>
      <c r="AH57" s="362">
        <f t="shared" si="27"/>
        <v>3.436267470915572E-3</v>
      </c>
      <c r="AI57" s="362">
        <f t="shared" si="28"/>
        <v>1.8848173901584908E-3</v>
      </c>
      <c r="AJ57" s="363">
        <f t="shared" si="29"/>
        <v>2.3356953990887486E-3</v>
      </c>
      <c r="AL57" s="102">
        <f t="shared" si="30"/>
        <v>1.8589393110989607</v>
      </c>
      <c r="AM57" s="74">
        <f t="shared" si="30"/>
        <v>1.6243375858684983</v>
      </c>
      <c r="AN57" s="74">
        <f t="shared" si="30"/>
        <v>1.6056402613779666</v>
      </c>
      <c r="AO57" s="74">
        <f t="shared" si="30"/>
        <v>1.5951635601252188</v>
      </c>
      <c r="AP57" s="74">
        <f t="shared" si="30"/>
        <v>1.2593396583794092</v>
      </c>
      <c r="AQ57" s="74">
        <f t="shared" si="30"/>
        <v>1.7145454073285373</v>
      </c>
      <c r="AR57" s="74">
        <f t="shared" si="30"/>
        <v>1.9917036832189705</v>
      </c>
      <c r="AS57" s="74">
        <f t="shared" si="30"/>
        <v>1.767657992565056</v>
      </c>
      <c r="AT57" s="74">
        <f t="shared" si="30"/>
        <v>2.082442784755409</v>
      </c>
      <c r="AU57" s="74">
        <f t="shared" si="30"/>
        <v>2.1314981426209441</v>
      </c>
      <c r="AV57" s="103">
        <f t="shared" si="30"/>
        <v>2.2069002078120361</v>
      </c>
      <c r="AW57" s="42">
        <f t="shared" si="32"/>
        <v>3.5375149376567487E-2</v>
      </c>
    </row>
    <row r="58" spans="1:49" ht="20.100000000000001" customHeight="1">
      <c r="A58" s="88" t="s">
        <v>165</v>
      </c>
      <c r="B58" s="90">
        <v>3.48</v>
      </c>
      <c r="C58" s="61">
        <v>4.0999999999999996</v>
      </c>
      <c r="D58" s="61">
        <v>91.28</v>
      </c>
      <c r="E58" s="61">
        <v>202.03</v>
      </c>
      <c r="F58" s="61">
        <v>188.43</v>
      </c>
      <c r="G58" s="61">
        <v>188.07</v>
      </c>
      <c r="H58" s="61">
        <v>96.27000000000001</v>
      </c>
      <c r="I58" s="61">
        <v>195.12</v>
      </c>
      <c r="J58" s="61">
        <v>289.95</v>
      </c>
      <c r="K58" s="61">
        <v>210.01</v>
      </c>
      <c r="L58" s="82">
        <v>190.23</v>
      </c>
      <c r="M58" s="42">
        <f t="shared" si="31"/>
        <v>-9.4185991143278899E-2</v>
      </c>
      <c r="O58" s="361">
        <f t="shared" si="21"/>
        <v>2.3227600583520046E-5</v>
      </c>
      <c r="P58" s="362">
        <f t="shared" si="22"/>
        <v>9.7710893587864842E-4</v>
      </c>
      <c r="Q58" s="362">
        <f t="shared" si="23"/>
        <v>7.9314453615528268E-4</v>
      </c>
      <c r="R58" s="363">
        <f t="shared" si="24"/>
        <v>9.0718283937975643E-4</v>
      </c>
      <c r="T58" s="97">
        <v>0.27600000000000002</v>
      </c>
      <c r="U58" s="61">
        <v>1.43</v>
      </c>
      <c r="V58" s="61">
        <v>17.777000000000001</v>
      </c>
      <c r="W58" s="61">
        <v>42.121000000000002</v>
      </c>
      <c r="X58" s="61">
        <v>40.348999999999997</v>
      </c>
      <c r="Y58" s="61">
        <v>40.634</v>
      </c>
      <c r="Z58" s="61">
        <v>20.483000000000001</v>
      </c>
      <c r="AA58" s="61">
        <v>42.703000000000003</v>
      </c>
      <c r="AB58" s="61">
        <v>66.072000000000003</v>
      </c>
      <c r="AC58" s="61">
        <v>53</v>
      </c>
      <c r="AD58" s="82">
        <v>53.693999999999996</v>
      </c>
      <c r="AE58" s="42">
        <f t="shared" si="25"/>
        <v>1.3094339622641425E-2</v>
      </c>
      <c r="AG58" s="361">
        <f t="shared" si="26"/>
        <v>9.8126976449738986E-6</v>
      </c>
      <c r="AH58" s="362">
        <f t="shared" si="27"/>
        <v>1.0574451880674878E-3</v>
      </c>
      <c r="AI58" s="362">
        <f t="shared" si="28"/>
        <v>1.0063397505530596E-3</v>
      </c>
      <c r="AJ58" s="363">
        <f t="shared" si="29"/>
        <v>1.2050467341065527E-3</v>
      </c>
      <c r="AL58" s="102">
        <f t="shared" si="30"/>
        <v>0.7931034482758621</v>
      </c>
      <c r="AM58" s="74">
        <f t="shared" si="30"/>
        <v>3.4878048780487809</v>
      </c>
      <c r="AN58" s="74">
        <f t="shared" si="30"/>
        <v>1.9475241016652061</v>
      </c>
      <c r="AO58" s="74">
        <f t="shared" si="30"/>
        <v>2.0848883829134288</v>
      </c>
      <c r="AP58" s="74">
        <f t="shared" si="30"/>
        <v>2.1413256912381256</v>
      </c>
      <c r="AQ58" s="74">
        <f t="shared" si="30"/>
        <v>2.1605785080023394</v>
      </c>
      <c r="AR58" s="74">
        <f t="shared" si="30"/>
        <v>2.1276617845642463</v>
      </c>
      <c r="AS58" s="74">
        <f t="shared" si="30"/>
        <v>2.1885506355063553</v>
      </c>
      <c r="AT58" s="74">
        <f t="shared" si="30"/>
        <v>2.2787377133988622</v>
      </c>
      <c r="AU58" s="74">
        <f t="shared" si="30"/>
        <v>2.5236893481262794</v>
      </c>
      <c r="AV58" s="103">
        <f t="shared" si="30"/>
        <v>2.8225831887714872</v>
      </c>
      <c r="AW58" s="42">
        <f t="shared" si="32"/>
        <v>0.11843527447905676</v>
      </c>
    </row>
    <row r="59" spans="1:49" ht="20.100000000000001" customHeight="1">
      <c r="A59" s="88" t="s">
        <v>181</v>
      </c>
      <c r="B59" s="90"/>
      <c r="C59" s="61">
        <v>24.21</v>
      </c>
      <c r="D59" s="61">
        <v>4.5</v>
      </c>
      <c r="E59" s="61">
        <v>5.62</v>
      </c>
      <c r="F59" s="61"/>
      <c r="G59" s="61"/>
      <c r="H59" s="61">
        <v>571.80999999999995</v>
      </c>
      <c r="I59" s="61">
        <v>99.09</v>
      </c>
      <c r="J59" s="61">
        <v>1406.05</v>
      </c>
      <c r="K59" s="61">
        <v>413.82</v>
      </c>
      <c r="L59" s="82">
        <v>110.76</v>
      </c>
      <c r="M59" s="42">
        <f t="shared" si="31"/>
        <v>-0.73234739741916777</v>
      </c>
      <c r="O59" s="361">
        <f t="shared" si="21"/>
        <v>0</v>
      </c>
      <c r="P59" s="362">
        <f t="shared" si="22"/>
        <v>0</v>
      </c>
      <c r="Q59" s="362">
        <f t="shared" si="23"/>
        <v>1.5628735391256564E-3</v>
      </c>
      <c r="R59" s="363">
        <f t="shared" si="24"/>
        <v>5.2820044835042758E-4</v>
      </c>
      <c r="T59" s="97"/>
      <c r="U59" s="61">
        <v>4.9340000000000002</v>
      </c>
      <c r="V59" s="61">
        <v>0.84699999999999998</v>
      </c>
      <c r="W59" s="61">
        <v>1.0589999999999999</v>
      </c>
      <c r="X59" s="61"/>
      <c r="Y59" s="61"/>
      <c r="Z59" s="61">
        <v>50.073999999999998</v>
      </c>
      <c r="AA59" s="61">
        <v>13.842000000000001</v>
      </c>
      <c r="AB59" s="61">
        <v>213.90799999999999</v>
      </c>
      <c r="AC59" s="61">
        <v>78.923999999999992</v>
      </c>
      <c r="AD59" s="82">
        <v>37.302</v>
      </c>
      <c r="AE59" s="42">
        <f t="shared" si="25"/>
        <v>-0.52736810095788345</v>
      </c>
      <c r="AG59" s="361">
        <f t="shared" si="26"/>
        <v>0</v>
      </c>
      <c r="AH59" s="362">
        <f t="shared" si="27"/>
        <v>0</v>
      </c>
      <c r="AI59" s="362">
        <f t="shared" si="28"/>
        <v>1.4985728013707483E-3</v>
      </c>
      <c r="AJ59" s="363">
        <f t="shared" si="29"/>
        <v>8.3716343121470981E-4</v>
      </c>
      <c r="AL59" s="102" t="e">
        <f t="shared" si="30"/>
        <v>#DIV/0!</v>
      </c>
      <c r="AM59" s="74">
        <f t="shared" si="30"/>
        <v>2.0380008261049154</v>
      </c>
      <c r="AN59" s="74">
        <f t="shared" si="30"/>
        <v>1.882222222222222</v>
      </c>
      <c r="AO59" s="74">
        <f t="shared" si="30"/>
        <v>1.884341637010676</v>
      </c>
      <c r="AP59" s="74" t="e">
        <f t="shared" si="30"/>
        <v>#DIV/0!</v>
      </c>
      <c r="AQ59" s="74" t="e">
        <f t="shared" si="30"/>
        <v>#DIV/0!</v>
      </c>
      <c r="AR59" s="74">
        <f t="shared" si="30"/>
        <v>0.87571046326577018</v>
      </c>
      <c r="AS59" s="74">
        <f t="shared" si="30"/>
        <v>1.3969118982742961</v>
      </c>
      <c r="AT59" s="74">
        <f t="shared" si="30"/>
        <v>1.521339923900288</v>
      </c>
      <c r="AU59" s="74">
        <f t="shared" si="30"/>
        <v>1.9072060316079453</v>
      </c>
      <c r="AV59" s="103">
        <f t="shared" si="30"/>
        <v>3.3678223185265437</v>
      </c>
      <c r="AW59" s="42">
        <f t="shared" si="32"/>
        <v>0.76584084923807005</v>
      </c>
    </row>
    <row r="60" spans="1:49" ht="20.100000000000001" customHeight="1">
      <c r="A60" s="88" t="s">
        <v>164</v>
      </c>
      <c r="B60" s="90">
        <v>349.74</v>
      </c>
      <c r="C60" s="61">
        <v>361.40999999999997</v>
      </c>
      <c r="D60" s="61">
        <v>249.44</v>
      </c>
      <c r="E60" s="61">
        <v>217.49</v>
      </c>
      <c r="F60" s="61">
        <v>269.33</v>
      </c>
      <c r="G60" s="61">
        <v>210.84</v>
      </c>
      <c r="H60" s="61">
        <v>154.72</v>
      </c>
      <c r="I60" s="61">
        <v>202.51</v>
      </c>
      <c r="J60" s="61">
        <v>103.05</v>
      </c>
      <c r="K60" s="61">
        <v>214.92</v>
      </c>
      <c r="L60" s="82">
        <v>125.76</v>
      </c>
      <c r="M60" s="42">
        <f t="shared" si="31"/>
        <v>-0.41485203796761577</v>
      </c>
      <c r="O60" s="361">
        <f t="shared" si="21"/>
        <v>2.3343738586437649E-3</v>
      </c>
      <c r="P60" s="362">
        <f t="shared" si="22"/>
        <v>1.0954094116055418E-3</v>
      </c>
      <c r="Q60" s="362">
        <f t="shared" si="23"/>
        <v>8.1168812775817033E-4</v>
      </c>
      <c r="R60" s="363">
        <f t="shared" si="24"/>
        <v>5.9973355348997626E-4</v>
      </c>
      <c r="T60" s="97">
        <v>81.028000000000006</v>
      </c>
      <c r="U60" s="61">
        <v>87.561999999999998</v>
      </c>
      <c r="V60" s="61">
        <v>66.322999999999993</v>
      </c>
      <c r="W60" s="61">
        <v>57.621000000000002</v>
      </c>
      <c r="X60" s="61">
        <v>73.239000000000004</v>
      </c>
      <c r="Y60" s="61">
        <v>59.056999999999995</v>
      </c>
      <c r="Z60" s="61">
        <v>41.973999999999997</v>
      </c>
      <c r="AA60" s="61">
        <v>53.67</v>
      </c>
      <c r="AB60" s="61">
        <v>25.008000000000003</v>
      </c>
      <c r="AC60" s="61">
        <v>61.169000000000004</v>
      </c>
      <c r="AD60" s="82">
        <v>31.206</v>
      </c>
      <c r="AE60" s="42">
        <f t="shared" si="25"/>
        <v>-0.48983962464647129</v>
      </c>
      <c r="AG60" s="361">
        <f t="shared" si="26"/>
        <v>2.8808089303512499E-3</v>
      </c>
      <c r="AH60" s="362">
        <f t="shared" si="27"/>
        <v>1.5368789799601718E-3</v>
      </c>
      <c r="AI60" s="362">
        <f t="shared" si="28"/>
        <v>1.1614489849354735E-3</v>
      </c>
      <c r="AJ60" s="363">
        <f t="shared" si="29"/>
        <v>7.0035177830910498E-4</v>
      </c>
      <c r="AL60" s="102">
        <f t="shared" si="30"/>
        <v>2.3168067707439812</v>
      </c>
      <c r="AM60" s="74">
        <f t="shared" si="30"/>
        <v>2.4227885227304173</v>
      </c>
      <c r="AN60" s="74">
        <f t="shared" si="30"/>
        <v>2.6588758819756251</v>
      </c>
      <c r="AO60" s="74">
        <f t="shared" si="30"/>
        <v>2.6493631891121434</v>
      </c>
      <c r="AP60" s="74">
        <f t="shared" si="30"/>
        <v>2.71930345672595</v>
      </c>
      <c r="AQ60" s="74">
        <f t="shared" si="30"/>
        <v>2.8010339594004927</v>
      </c>
      <c r="AR60" s="74">
        <f t="shared" si="30"/>
        <v>2.712900723888314</v>
      </c>
      <c r="AS60" s="74">
        <f t="shared" si="30"/>
        <v>2.6502394943459584</v>
      </c>
      <c r="AT60" s="74">
        <f t="shared" si="30"/>
        <v>2.4267831149927224</v>
      </c>
      <c r="AU60" s="74">
        <f t="shared" si="30"/>
        <v>2.8461287921086917</v>
      </c>
      <c r="AV60" s="103">
        <f t="shared" si="30"/>
        <v>2.4813931297709924</v>
      </c>
      <c r="AW60" s="42">
        <f t="shared" si="32"/>
        <v>-0.12815149593686073</v>
      </c>
    </row>
    <row r="61" spans="1:49" ht="20.100000000000001" customHeight="1">
      <c r="A61" s="88" t="s">
        <v>180</v>
      </c>
      <c r="B61" s="90">
        <v>1673.8799999999999</v>
      </c>
      <c r="C61" s="61">
        <v>7.92</v>
      </c>
      <c r="D61" s="61">
        <v>7.42</v>
      </c>
      <c r="E61" s="61">
        <v>18.46</v>
      </c>
      <c r="F61" s="61">
        <v>16.05</v>
      </c>
      <c r="G61" s="61">
        <v>74.239999999999995</v>
      </c>
      <c r="H61" s="61">
        <v>59.56</v>
      </c>
      <c r="I61" s="61">
        <v>57.73</v>
      </c>
      <c r="J61" s="61">
        <v>58.76</v>
      </c>
      <c r="K61" s="61">
        <v>24.099999999999998</v>
      </c>
      <c r="L61" s="82">
        <v>71.64</v>
      </c>
      <c r="M61" s="42">
        <f t="shared" si="31"/>
        <v>1.972614107883818</v>
      </c>
      <c r="O61" s="361">
        <f t="shared" si="21"/>
        <v>1.1172475880673141E-2</v>
      </c>
      <c r="P61" s="362">
        <f t="shared" si="22"/>
        <v>3.8571046631377068E-4</v>
      </c>
      <c r="Q61" s="362">
        <f t="shared" si="23"/>
        <v>9.1018443509082014E-5</v>
      </c>
      <c r="R61" s="363">
        <f t="shared" si="24"/>
        <v>3.4164211014648456E-4</v>
      </c>
      <c r="T61" s="97">
        <v>197.29300000000001</v>
      </c>
      <c r="U61" s="61">
        <v>2.1059999999999999</v>
      </c>
      <c r="V61" s="61">
        <v>1.6759999999999999</v>
      </c>
      <c r="W61" s="61">
        <v>3.794</v>
      </c>
      <c r="X61" s="61">
        <v>3.2610000000000001</v>
      </c>
      <c r="Y61" s="61">
        <v>18.27</v>
      </c>
      <c r="Z61" s="61">
        <v>14.747</v>
      </c>
      <c r="AA61" s="61">
        <v>13.933999999999999</v>
      </c>
      <c r="AB61" s="61">
        <v>14.132999999999999</v>
      </c>
      <c r="AC61" s="61">
        <v>7.2530000000000001</v>
      </c>
      <c r="AD61" s="82">
        <v>16.32</v>
      </c>
      <c r="AE61" s="42">
        <f t="shared" si="25"/>
        <v>1.2501034054873845</v>
      </c>
      <c r="AG61" s="361">
        <f t="shared" si="26"/>
        <v>7.0144078132965042E-3</v>
      </c>
      <c r="AH61" s="362">
        <f t="shared" si="27"/>
        <v>4.7545217271233457E-4</v>
      </c>
      <c r="AI61" s="362">
        <f t="shared" si="28"/>
        <v>1.3771664548606303E-4</v>
      </c>
      <c r="AJ61" s="363">
        <f t="shared" si="29"/>
        <v>3.6626741722760347E-4</v>
      </c>
      <c r="AL61" s="102">
        <f t="shared" si="30"/>
        <v>1.1786567734843598</v>
      </c>
      <c r="AM61" s="74">
        <f t="shared" si="30"/>
        <v>2.6590909090909087</v>
      </c>
      <c r="AN61" s="74">
        <f t="shared" si="30"/>
        <v>2.2587601078167117</v>
      </c>
      <c r="AO61" s="74">
        <f t="shared" si="30"/>
        <v>2.0552546045503792</v>
      </c>
      <c r="AP61" s="74">
        <f t="shared" si="30"/>
        <v>2.0317757009345794</v>
      </c>
      <c r="AQ61" s="74">
        <f t="shared" si="30"/>
        <v>2.4609375</v>
      </c>
      <c r="AR61" s="74">
        <f t="shared" si="30"/>
        <v>2.4759905977165881</v>
      </c>
      <c r="AS61" s="74">
        <f t="shared" si="30"/>
        <v>2.413649748830764</v>
      </c>
      <c r="AT61" s="74">
        <f t="shared" si="30"/>
        <v>2.4052076242341727</v>
      </c>
      <c r="AU61" s="74">
        <f t="shared" si="30"/>
        <v>3.0095435684647303</v>
      </c>
      <c r="AV61" s="103">
        <f t="shared" si="30"/>
        <v>2.2780569514237854</v>
      </c>
      <c r="AW61" s="42">
        <f t="shared" si="32"/>
        <v>-0.24305566621655553</v>
      </c>
    </row>
    <row r="62" spans="1:49" ht="20.100000000000001" customHeight="1">
      <c r="A62" s="88" t="s">
        <v>186</v>
      </c>
      <c r="B62" s="90">
        <v>46.74</v>
      </c>
      <c r="C62" s="61">
        <v>34.74</v>
      </c>
      <c r="D62" s="61">
        <v>79.92</v>
      </c>
      <c r="E62" s="61">
        <v>43.2</v>
      </c>
      <c r="F62" s="61">
        <v>46.35</v>
      </c>
      <c r="G62" s="61">
        <v>0.6</v>
      </c>
      <c r="H62" s="61"/>
      <c r="I62" s="61"/>
      <c r="J62" s="61">
        <v>51.84</v>
      </c>
      <c r="K62" s="61">
        <v>155.18</v>
      </c>
      <c r="L62" s="82">
        <v>35.64</v>
      </c>
      <c r="M62" s="42">
        <f t="shared" si="31"/>
        <v>-0.77033122825106326</v>
      </c>
      <c r="O62" s="361">
        <f t="shared" si="21"/>
        <v>3.1197070438900205E-4</v>
      </c>
      <c r="P62" s="362">
        <f t="shared" si="22"/>
        <v>3.1172720876651727E-6</v>
      </c>
      <c r="Q62" s="362">
        <f t="shared" si="23"/>
        <v>5.8606813542486926E-4</v>
      </c>
      <c r="R62" s="363">
        <f t="shared" si="24"/>
        <v>1.6996265781156768E-4</v>
      </c>
      <c r="T62" s="97">
        <v>13.432</v>
      </c>
      <c r="U62" s="61">
        <v>9.3059999999999992</v>
      </c>
      <c r="V62" s="61">
        <v>21.408000000000001</v>
      </c>
      <c r="W62" s="61">
        <v>11.571999999999999</v>
      </c>
      <c r="X62" s="61">
        <v>12.199</v>
      </c>
      <c r="Y62" s="61">
        <v>4.2000000000000003E-2</v>
      </c>
      <c r="Z62" s="61"/>
      <c r="AA62" s="61"/>
      <c r="AB62" s="61">
        <v>15.083</v>
      </c>
      <c r="AC62" s="61">
        <v>47.034999999999997</v>
      </c>
      <c r="AD62" s="82">
        <v>10.058999999999999</v>
      </c>
      <c r="AE62" s="42">
        <f t="shared" si="25"/>
        <v>-0.78613798235356658</v>
      </c>
      <c r="AG62" s="361">
        <f t="shared" si="26"/>
        <v>4.7755128538872968E-4</v>
      </c>
      <c r="AH62" s="362">
        <f t="shared" si="27"/>
        <v>1.0929935004881255E-6</v>
      </c>
      <c r="AI62" s="362">
        <f t="shared" si="28"/>
        <v>8.9307905975968209E-4</v>
      </c>
      <c r="AJ62" s="363">
        <f t="shared" si="29"/>
        <v>2.2575269300811662E-4</v>
      </c>
      <c r="AL62" s="102">
        <f t="shared" si="30"/>
        <v>2.8737697903294821</v>
      </c>
      <c r="AM62" s="74">
        <f t="shared" si="30"/>
        <v>2.6787564766839371</v>
      </c>
      <c r="AN62" s="74">
        <f t="shared" ref="AN62:AV65" si="33">(V62/D62)*10</f>
        <v>2.6786786786786787</v>
      </c>
      <c r="AO62" s="74">
        <f t="shared" si="33"/>
        <v>2.6787037037037029</v>
      </c>
      <c r="AP62" s="74">
        <f t="shared" si="33"/>
        <v>2.6319309600862999</v>
      </c>
      <c r="AQ62" s="74">
        <f t="shared" si="33"/>
        <v>0.70000000000000007</v>
      </c>
      <c r="AR62" s="74" t="e">
        <f t="shared" si="33"/>
        <v>#DIV/0!</v>
      </c>
      <c r="AS62" s="74" t="e">
        <f t="shared" si="33"/>
        <v>#DIV/0!</v>
      </c>
      <c r="AT62" s="74">
        <f t="shared" si="33"/>
        <v>2.9095293209876543</v>
      </c>
      <c r="AU62" s="74">
        <f t="shared" si="33"/>
        <v>3.0309962624049485</v>
      </c>
      <c r="AV62" s="103">
        <f t="shared" si="33"/>
        <v>2.8223905723905722</v>
      </c>
      <c r="AW62" s="42">
        <f t="shared" si="32"/>
        <v>-6.8824133042268337E-2</v>
      </c>
    </row>
    <row r="63" spans="1:49" ht="20.100000000000001" customHeight="1">
      <c r="A63" s="88" t="s">
        <v>163</v>
      </c>
      <c r="B63" s="90">
        <v>2.2999999999999998</v>
      </c>
      <c r="C63" s="61">
        <v>0.13</v>
      </c>
      <c r="D63" s="61">
        <v>0.67</v>
      </c>
      <c r="E63" s="61">
        <v>21.25</v>
      </c>
      <c r="F63" s="61">
        <v>26.98</v>
      </c>
      <c r="G63" s="61">
        <v>36.989999999999995</v>
      </c>
      <c r="H63" s="61">
        <v>11.530000000000001</v>
      </c>
      <c r="I63" s="61">
        <v>8.25</v>
      </c>
      <c r="J63" s="61">
        <v>13.79</v>
      </c>
      <c r="K63" s="61">
        <v>15.400000000000002</v>
      </c>
      <c r="L63" s="82">
        <v>22.11</v>
      </c>
      <c r="M63" s="42">
        <f t="shared" si="31"/>
        <v>0.4357142857142855</v>
      </c>
      <c r="O63" s="361">
        <f t="shared" si="21"/>
        <v>1.5351575098303478E-5</v>
      </c>
      <c r="P63" s="362">
        <f t="shared" si="22"/>
        <v>1.9217982420455788E-4</v>
      </c>
      <c r="Q63" s="362">
        <f t="shared" si="23"/>
        <v>5.8161163072193499E-5</v>
      </c>
      <c r="R63" s="363">
        <f t="shared" si="24"/>
        <v>1.0543979697569477E-4</v>
      </c>
      <c r="T63" s="97">
        <v>1.877</v>
      </c>
      <c r="U63" s="61">
        <v>3.9E-2</v>
      </c>
      <c r="V63" s="61">
        <v>0.19900000000000001</v>
      </c>
      <c r="W63" s="61">
        <v>5.26</v>
      </c>
      <c r="X63" s="61">
        <v>7.4809999999999999</v>
      </c>
      <c r="Y63" s="61">
        <v>9.8249999999999993</v>
      </c>
      <c r="Z63" s="61">
        <v>4.2299999999999995</v>
      </c>
      <c r="AA63" s="61">
        <v>3.863</v>
      </c>
      <c r="AB63" s="61">
        <v>3.92</v>
      </c>
      <c r="AC63" s="61">
        <v>5.4619999999999997</v>
      </c>
      <c r="AD63" s="82">
        <v>5.2650000000000006</v>
      </c>
      <c r="AE63" s="42">
        <f t="shared" si="25"/>
        <v>-3.6067374588062834E-2</v>
      </c>
      <c r="AG63" s="361">
        <f t="shared" si="26"/>
        <v>6.6733454636289878E-5</v>
      </c>
      <c r="AH63" s="362">
        <f t="shared" si="27"/>
        <v>2.5568240814990078E-4</v>
      </c>
      <c r="AI63" s="362">
        <f t="shared" si="28"/>
        <v>1.0370995693435492E-4</v>
      </c>
      <c r="AJ63" s="363">
        <f t="shared" si="29"/>
        <v>1.1816163919750812E-4</v>
      </c>
      <c r="AL63" s="102">
        <f t="shared" ref="AL63:AM65" si="34">(T63/B63)*10</f>
        <v>8.1608695652173928</v>
      </c>
      <c r="AM63" s="74">
        <f t="shared" si="34"/>
        <v>3</v>
      </c>
      <c r="AN63" s="74">
        <f t="shared" si="33"/>
        <v>2.9701492537313436</v>
      </c>
      <c r="AO63" s="74">
        <f t="shared" si="33"/>
        <v>2.4752941176470586</v>
      </c>
      <c r="AP63" s="74">
        <f t="shared" si="33"/>
        <v>2.7727946627131206</v>
      </c>
      <c r="AQ63" s="74">
        <f t="shared" si="33"/>
        <v>2.656123276561233</v>
      </c>
      <c r="AR63" s="74">
        <f t="shared" si="33"/>
        <v>3.6686903729401554</v>
      </c>
      <c r="AS63" s="74">
        <f t="shared" si="33"/>
        <v>4.6824242424242426</v>
      </c>
      <c r="AT63" s="74">
        <f t="shared" si="33"/>
        <v>2.8426395939086295</v>
      </c>
      <c r="AU63" s="74">
        <f t="shared" si="33"/>
        <v>3.5467532467532461</v>
      </c>
      <c r="AV63" s="103">
        <f t="shared" si="33"/>
        <v>2.3812754409769337</v>
      </c>
      <c r="AW63" s="42">
        <f t="shared" si="32"/>
        <v>-0.32860414150412331</v>
      </c>
    </row>
    <row r="64" spans="1:49" ht="20.100000000000001" customHeight="1" thickBot="1">
      <c r="A64" s="47" t="s">
        <v>33</v>
      </c>
      <c r="B64" s="91">
        <f t="shared" ref="B64:L64" si="35">B65-SUM(B39:B63)</f>
        <v>57164.239999999962</v>
      </c>
      <c r="C64" s="92">
        <f t="shared" si="35"/>
        <v>64923.049999999959</v>
      </c>
      <c r="D64" s="92">
        <f t="shared" si="35"/>
        <v>65620.17</v>
      </c>
      <c r="E64" s="92">
        <f t="shared" si="35"/>
        <v>43670.599999999991</v>
      </c>
      <c r="F64" s="92">
        <f t="shared" si="35"/>
        <v>51753.02999999997</v>
      </c>
      <c r="G64" s="92">
        <f t="shared" si="35"/>
        <v>43510.350000000006</v>
      </c>
      <c r="H64" s="92">
        <f t="shared" si="35"/>
        <v>45728.090000000026</v>
      </c>
      <c r="I64" s="92">
        <f t="shared" si="35"/>
        <v>42609.469999999972</v>
      </c>
      <c r="J64" s="92">
        <f t="shared" si="35"/>
        <v>48539.599999999977</v>
      </c>
      <c r="K64" s="92">
        <f t="shared" si="35"/>
        <v>56332.119999999966</v>
      </c>
      <c r="L64" s="93">
        <f t="shared" si="35"/>
        <v>11.319999999948777</v>
      </c>
      <c r="M64" s="42">
        <f t="shared" si="31"/>
        <v>-0.99979904892626181</v>
      </c>
      <c r="O64" s="361">
        <f t="shared" si="21"/>
        <v>0.38154831447714915</v>
      </c>
      <c r="P64" s="370">
        <f t="shared" si="22"/>
        <v>0.22605599929923728</v>
      </c>
      <c r="Q64" s="370">
        <f t="shared" si="23"/>
        <v>0.21274945568327081</v>
      </c>
      <c r="R64" s="363">
        <f t="shared" si="24"/>
        <v>5.3983650011735139E-5</v>
      </c>
      <c r="T64" s="98">
        <f t="shared" ref="T64:AD64" si="36">T65-SUM(T39:T63)</f>
        <v>9800.143</v>
      </c>
      <c r="U64" s="92">
        <f t="shared" si="36"/>
        <v>10100.936999999991</v>
      </c>
      <c r="V64" s="92">
        <f t="shared" si="36"/>
        <v>10557.813000000002</v>
      </c>
      <c r="W64" s="92">
        <f t="shared" si="36"/>
        <v>7621.9519999999939</v>
      </c>
      <c r="X64" s="92">
        <f t="shared" si="36"/>
        <v>9496.6739999999991</v>
      </c>
      <c r="Y64" s="92">
        <f t="shared" si="36"/>
        <v>8506.0289999999986</v>
      </c>
      <c r="Z64" s="92">
        <f t="shared" si="36"/>
        <v>8741.2870000000003</v>
      </c>
      <c r="AA64" s="92">
        <f t="shared" si="36"/>
        <v>8170.4370000000017</v>
      </c>
      <c r="AB64" s="92">
        <f t="shared" si="36"/>
        <v>8839.0400000000081</v>
      </c>
      <c r="AC64" s="92">
        <f t="shared" si="36"/>
        <v>10612.568999999989</v>
      </c>
      <c r="AD64" s="93">
        <f t="shared" si="36"/>
        <v>4.0049999999828287</v>
      </c>
      <c r="AE64" s="42">
        <f t="shared" si="25"/>
        <v>-0.99962261729464541</v>
      </c>
      <c r="AG64" s="361">
        <f t="shared" si="26"/>
        <v>0.34842695701633125</v>
      </c>
      <c r="AH64" s="370">
        <f t="shared" si="27"/>
        <v>0.22135796218960732</v>
      </c>
      <c r="AI64" s="370">
        <f t="shared" si="28"/>
        <v>0.20150660453183247</v>
      </c>
      <c r="AJ64" s="363">
        <f t="shared" si="29"/>
        <v>8.9883640072932759E-5</v>
      </c>
      <c r="AL64" s="104">
        <f t="shared" si="34"/>
        <v>1.7143835026932932</v>
      </c>
      <c r="AM64" s="76">
        <f t="shared" si="34"/>
        <v>1.5558321736270857</v>
      </c>
      <c r="AN64" s="76">
        <f t="shared" si="33"/>
        <v>1.608928017102059</v>
      </c>
      <c r="AO64" s="76">
        <f t="shared" si="33"/>
        <v>1.745327978090522</v>
      </c>
      <c r="AP64" s="76">
        <f t="shared" si="33"/>
        <v>1.8349986464560635</v>
      </c>
      <c r="AQ64" s="76">
        <f t="shared" si="33"/>
        <v>1.9549438237109096</v>
      </c>
      <c r="AR64" s="76">
        <f t="shared" si="33"/>
        <v>1.911579294040052</v>
      </c>
      <c r="AS64" s="76">
        <f t="shared" si="33"/>
        <v>1.9175166928854095</v>
      </c>
      <c r="AT64" s="76">
        <f t="shared" si="33"/>
        <v>1.820995640672773</v>
      </c>
      <c r="AU64" s="76">
        <f t="shared" si="33"/>
        <v>1.8839285650886199</v>
      </c>
      <c r="AV64" s="105">
        <f t="shared" si="33"/>
        <v>3.5379858657252221</v>
      </c>
      <c r="AW64" s="42">
        <f t="shared" si="32"/>
        <v>0.87798302509352066</v>
      </c>
    </row>
    <row r="65" spans="1:49" s="6" customFormat="1" ht="26.25" customHeight="1" thickBot="1">
      <c r="A65" s="56" t="s">
        <v>34</v>
      </c>
      <c r="B65" s="84">
        <v>149821.75999999998</v>
      </c>
      <c r="C65" s="69">
        <v>155060.04999999999</v>
      </c>
      <c r="D65" s="69">
        <v>181467.41</v>
      </c>
      <c r="E65" s="69">
        <v>168691.72999999998</v>
      </c>
      <c r="F65" s="69">
        <v>192425.97</v>
      </c>
      <c r="G65" s="69">
        <v>192475.97999999998</v>
      </c>
      <c r="H65" s="69">
        <v>206058.17000000004</v>
      </c>
      <c r="I65" s="69">
        <v>205444.20999999993</v>
      </c>
      <c r="J65" s="69">
        <v>244134.36</v>
      </c>
      <c r="K65" s="69">
        <v>264781.5</v>
      </c>
      <c r="L65" s="108">
        <v>209693.12</v>
      </c>
      <c r="M65" s="158">
        <f t="shared" si="31"/>
        <v>-0.20805222419240016</v>
      </c>
      <c r="N65"/>
      <c r="O65" s="355">
        <f>SUM(O39:O64)</f>
        <v>1</v>
      </c>
      <c r="P65" s="359">
        <f>SUM(P39:P64)</f>
        <v>1.0000000000000004</v>
      </c>
      <c r="Q65" s="359">
        <f>SUM(Q39:Q64)</f>
        <v>1</v>
      </c>
      <c r="R65" s="356">
        <f>SUM(R39:R64)</f>
        <v>0.99999999999999978</v>
      </c>
      <c r="T65" s="458">
        <v>28126.822</v>
      </c>
      <c r="U65" s="458">
        <v>28512.758999999998</v>
      </c>
      <c r="V65" s="458">
        <v>33799.281999999992</v>
      </c>
      <c r="W65" s="458">
        <v>32946.215999999993</v>
      </c>
      <c r="X65" s="458">
        <v>38389.923999999999</v>
      </c>
      <c r="Y65" s="458">
        <v>38426.578000000009</v>
      </c>
      <c r="Z65" s="458">
        <v>41243.773000000001</v>
      </c>
      <c r="AA65" s="458">
        <v>39192.004000000008</v>
      </c>
      <c r="AB65" s="458">
        <v>47451.690999999999</v>
      </c>
      <c r="AC65" s="458">
        <v>52666.110000000008</v>
      </c>
      <c r="AD65" s="458">
        <v>44557.607999999993</v>
      </c>
      <c r="AE65" s="140">
        <f t="shared" si="25"/>
        <v>-0.15396052603847168</v>
      </c>
      <c r="AF65"/>
      <c r="AG65" s="355">
        <f>SUM(AG39:AG64)</f>
        <v>1.0000000000000002</v>
      </c>
      <c r="AH65" s="359">
        <f>SUM(AH39:AH64)</f>
        <v>0.99999999999999967</v>
      </c>
      <c r="AI65" s="359">
        <f>SUM(AI39:AI64)</f>
        <v>0.99999999999999944</v>
      </c>
      <c r="AJ65" s="356">
        <f>SUM(AJ39:AJ64)</f>
        <v>0.99999999999999967</v>
      </c>
      <c r="AL65" s="72">
        <f t="shared" si="34"/>
        <v>1.8773522617809324</v>
      </c>
      <c r="AM65" s="77">
        <f t="shared" si="34"/>
        <v>1.8388204440795679</v>
      </c>
      <c r="AN65" s="77">
        <f t="shared" si="33"/>
        <v>1.8625538326689068</v>
      </c>
      <c r="AO65" s="77">
        <f t="shared" si="33"/>
        <v>1.9530427484500867</v>
      </c>
      <c r="AP65" s="77">
        <f t="shared" si="33"/>
        <v>1.9950490050797196</v>
      </c>
      <c r="AQ65" s="77">
        <f t="shared" si="33"/>
        <v>1.996434983731477</v>
      </c>
      <c r="AR65" s="77">
        <f t="shared" si="33"/>
        <v>2.0015597052036322</v>
      </c>
      <c r="AS65" s="77">
        <f t="shared" si="33"/>
        <v>1.9076713819289441</v>
      </c>
      <c r="AT65" s="77">
        <f t="shared" si="33"/>
        <v>1.9436711407603586</v>
      </c>
      <c r="AU65" s="77">
        <f>(AC65/K65)*10</f>
        <v>1.9890403974597926</v>
      </c>
      <c r="AV65" s="87">
        <f t="shared" si="33"/>
        <v>2.1248960385538633</v>
      </c>
      <c r="AW65" s="86">
        <f t="shared" si="32"/>
        <v>6.8302102495038458E-2</v>
      </c>
    </row>
    <row r="67" spans="1:49" ht="15.75" thickBot="1"/>
    <row r="68" spans="1:49" ht="15" customHeight="1">
      <c r="A68" s="489" t="s">
        <v>31</v>
      </c>
      <c r="B68" s="505" t="s">
        <v>19</v>
      </c>
      <c r="C68" s="506"/>
      <c r="D68" s="506"/>
      <c r="E68" s="506"/>
      <c r="F68" s="506"/>
      <c r="G68" s="506"/>
      <c r="H68" s="506"/>
      <c r="I68" s="506"/>
      <c r="J68" s="506"/>
      <c r="K68" s="506"/>
      <c r="L68" s="507"/>
      <c r="M68" s="510" t="s">
        <v>121</v>
      </c>
      <c r="O68" s="480" t="s">
        <v>122</v>
      </c>
      <c r="P68" s="474"/>
      <c r="Q68" s="474"/>
      <c r="R68" s="519"/>
      <c r="T68" s="509" t="s">
        <v>35</v>
      </c>
      <c r="U68" s="506"/>
      <c r="V68" s="506"/>
      <c r="W68" s="506"/>
      <c r="X68" s="506"/>
      <c r="Y68" s="506"/>
      <c r="Z68" s="506"/>
      <c r="AA68" s="506"/>
      <c r="AB68" s="506"/>
      <c r="AC68" s="506"/>
      <c r="AD68" s="506"/>
      <c r="AE68" s="510" t="s">
        <v>121</v>
      </c>
      <c r="AG68" s="480" t="s">
        <v>122</v>
      </c>
      <c r="AH68" s="474"/>
      <c r="AI68" s="474"/>
      <c r="AJ68" s="519"/>
      <c r="AL68" s="509" t="s">
        <v>42</v>
      </c>
      <c r="AM68" s="506"/>
      <c r="AN68" s="506"/>
      <c r="AO68" s="506"/>
      <c r="AP68" s="506"/>
      <c r="AQ68" s="506"/>
      <c r="AR68" s="506"/>
      <c r="AS68" s="506"/>
      <c r="AT68" s="506"/>
      <c r="AU68" s="506"/>
      <c r="AV68" s="506"/>
      <c r="AW68" s="510" t="s">
        <v>121</v>
      </c>
    </row>
    <row r="69" spans="1:49" ht="15" customHeight="1" thickBot="1">
      <c r="A69" s="503"/>
      <c r="B69" s="501" t="s">
        <v>70</v>
      </c>
      <c r="C69" s="499"/>
      <c r="D69" s="499"/>
      <c r="E69" s="499"/>
      <c r="F69" s="499"/>
      <c r="G69" s="499"/>
      <c r="H69" s="499"/>
      <c r="I69" s="499"/>
      <c r="J69" s="499"/>
      <c r="K69" s="499"/>
      <c r="L69" s="500"/>
      <c r="M69" s="511"/>
      <c r="O69" s="520"/>
      <c r="P69" s="521"/>
      <c r="Q69" s="521"/>
      <c r="R69" s="522"/>
      <c r="T69" s="498" t="str">
        <f>B69</f>
        <v>jan-dez</v>
      </c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511"/>
      <c r="AG69" s="520"/>
      <c r="AH69" s="521"/>
      <c r="AI69" s="521"/>
      <c r="AJ69" s="522"/>
      <c r="AL69" s="498" t="str">
        <f>B69</f>
        <v>jan-dez</v>
      </c>
      <c r="AM69" s="499"/>
      <c r="AN69" s="499"/>
      <c r="AO69" s="499"/>
      <c r="AP69" s="499"/>
      <c r="AQ69" s="499"/>
      <c r="AR69" s="499"/>
      <c r="AS69" s="499"/>
      <c r="AT69" s="499"/>
      <c r="AU69" s="499"/>
      <c r="AV69" s="500"/>
      <c r="AW69" s="511"/>
    </row>
    <row r="70" spans="1:49" ht="24.75" customHeight="1" thickBot="1">
      <c r="A70" s="490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30">
        <v>2020</v>
      </c>
      <c r="M70" s="512"/>
      <c r="O70" s="298">
        <v>2010</v>
      </c>
      <c r="P70" s="360">
        <v>2015</v>
      </c>
      <c r="Q70" s="408">
        <v>2019</v>
      </c>
      <c r="R70" s="302">
        <v>2020</v>
      </c>
      <c r="T70" s="51">
        <v>2010</v>
      </c>
      <c r="U70" s="78">
        <v>2011</v>
      </c>
      <c r="V70" s="78">
        <v>2012</v>
      </c>
      <c r="W70" s="78">
        <v>2013</v>
      </c>
      <c r="X70" s="78">
        <v>2014</v>
      </c>
      <c r="Y70" s="78">
        <v>2015</v>
      </c>
      <c r="Z70" s="78">
        <v>2016</v>
      </c>
      <c r="AA70" s="78">
        <v>2017</v>
      </c>
      <c r="AB70" s="78">
        <v>2018</v>
      </c>
      <c r="AC70" s="78">
        <v>2019</v>
      </c>
      <c r="AD70" s="29">
        <v>2020</v>
      </c>
      <c r="AE70" s="512"/>
      <c r="AG70" s="298">
        <v>2010</v>
      </c>
      <c r="AH70" s="360">
        <v>2015</v>
      </c>
      <c r="AI70" s="408">
        <v>2019</v>
      </c>
      <c r="AJ70" s="302">
        <v>2020</v>
      </c>
      <c r="AL70" s="51">
        <v>2010</v>
      </c>
      <c r="AM70" s="70">
        <v>2011</v>
      </c>
      <c r="AN70" s="70">
        <v>2012</v>
      </c>
      <c r="AO70" s="70">
        <v>2013</v>
      </c>
      <c r="AP70" s="70">
        <v>2014</v>
      </c>
      <c r="AQ70" s="70">
        <v>2015</v>
      </c>
      <c r="AR70" s="70">
        <v>2016</v>
      </c>
      <c r="AS70" s="70">
        <v>2017</v>
      </c>
      <c r="AT70" s="70">
        <v>2018</v>
      </c>
      <c r="AU70" s="70">
        <v>2019</v>
      </c>
      <c r="AV70" s="29">
        <v>2020</v>
      </c>
      <c r="AW70" s="512"/>
    </row>
    <row r="71" spans="1:49" ht="20.100000000000001" customHeight="1">
      <c r="A71" s="88" t="s">
        <v>132</v>
      </c>
      <c r="B71" s="89"/>
      <c r="C71" s="60"/>
      <c r="D71" s="60"/>
      <c r="E71" s="60"/>
      <c r="F71" s="60"/>
      <c r="G71" s="60"/>
      <c r="H71" s="60"/>
      <c r="I71" s="60"/>
      <c r="J71" s="60"/>
      <c r="K71" s="60"/>
      <c r="L71" s="80">
        <v>70178.430000000008</v>
      </c>
      <c r="M71" s="42" t="e">
        <f t="shared" ref="M71:M99" si="37">(L71-K71)/K71</f>
        <v>#DIV/0!</v>
      </c>
      <c r="O71" s="361">
        <f>B71/$B$99</f>
        <v>0</v>
      </c>
      <c r="P71" s="362">
        <f>G71/$G$99</f>
        <v>0</v>
      </c>
      <c r="Q71" s="362">
        <f>K71/$K$99</f>
        <v>0</v>
      </c>
      <c r="R71" s="363">
        <f>L71/$L$99</f>
        <v>0.18993223505768492</v>
      </c>
      <c r="T71" s="97"/>
      <c r="U71" s="60"/>
      <c r="V71" s="60"/>
      <c r="W71" s="60"/>
      <c r="X71" s="60"/>
      <c r="Y71" s="60"/>
      <c r="Z71" s="60"/>
      <c r="AA71" s="60"/>
      <c r="AB71" s="60"/>
      <c r="AC71" s="60"/>
      <c r="AD71" s="38">
        <v>13353.052000000001</v>
      </c>
      <c r="AE71" s="42" t="e">
        <f t="shared" ref="AE71:AE99" si="38">(AD71-AC71)/AC71</f>
        <v>#DIV/0!</v>
      </c>
      <c r="AG71" s="361">
        <f>T71/$T$99</f>
        <v>0</v>
      </c>
      <c r="AH71" s="362">
        <f>Y71/$Y$99</f>
        <v>0</v>
      </c>
      <c r="AI71" s="362">
        <f>AC71/$AC$99</f>
        <v>0</v>
      </c>
      <c r="AJ71" s="363">
        <f>AD71/$AD$99</f>
        <v>0.24157254666874706</v>
      </c>
      <c r="AL71" s="109" t="e">
        <f t="shared" ref="AL71:AV94" si="39">(T71/B71)*10</f>
        <v>#DIV/0!</v>
      </c>
      <c r="AM71" s="73" t="e">
        <f t="shared" si="39"/>
        <v>#DIV/0!</v>
      </c>
      <c r="AN71" s="73" t="e">
        <f t="shared" si="39"/>
        <v>#DIV/0!</v>
      </c>
      <c r="AO71" s="73" t="e">
        <f t="shared" si="39"/>
        <v>#DIV/0!</v>
      </c>
      <c r="AP71" s="73" t="e">
        <f t="shared" si="39"/>
        <v>#DIV/0!</v>
      </c>
      <c r="AQ71" s="73" t="e">
        <f t="shared" si="39"/>
        <v>#DIV/0!</v>
      </c>
      <c r="AR71" s="73" t="e">
        <f t="shared" si="39"/>
        <v>#DIV/0!</v>
      </c>
      <c r="AS71" s="73" t="e">
        <f t="shared" si="39"/>
        <v>#DIV/0!</v>
      </c>
      <c r="AT71" s="73" t="e">
        <f t="shared" si="39"/>
        <v>#DIV/0!</v>
      </c>
      <c r="AU71" s="73" t="e">
        <f t="shared" si="39"/>
        <v>#DIV/0!</v>
      </c>
      <c r="AV71" s="110">
        <f t="shared" si="39"/>
        <v>1.9027288014280173</v>
      </c>
      <c r="AW71" s="42" t="e">
        <f>(AV71-AU71)/AU71</f>
        <v>#DIV/0!</v>
      </c>
    </row>
    <row r="72" spans="1:49" ht="20.100000000000001" customHeight="1">
      <c r="A72" s="88" t="s">
        <v>134</v>
      </c>
      <c r="B72" s="90">
        <v>10464.99</v>
      </c>
      <c r="C72" s="61">
        <v>8346.11</v>
      </c>
      <c r="D72" s="61">
        <v>9700.2800000000007</v>
      </c>
      <c r="E72" s="61">
        <v>14127.41</v>
      </c>
      <c r="F72" s="61">
        <v>10470.11</v>
      </c>
      <c r="G72" s="61">
        <v>11236.630000000001</v>
      </c>
      <c r="H72" s="61">
        <v>17903.230000000003</v>
      </c>
      <c r="I72" s="61">
        <v>25241.040000000001</v>
      </c>
      <c r="J72" s="61">
        <v>23972.35</v>
      </c>
      <c r="K72" s="61">
        <v>31440.87</v>
      </c>
      <c r="L72" s="82">
        <v>46969.43</v>
      </c>
      <c r="M72" s="42">
        <f t="shared" si="37"/>
        <v>0.49389727447109455</v>
      </c>
      <c r="O72" s="361">
        <f t="shared" ref="O72:O98" si="40">B72/$B$99</f>
        <v>3.5769964692464649E-2</v>
      </c>
      <c r="P72" s="362">
        <f t="shared" ref="P72:P98" si="41">G72/$G$99</f>
        <v>3.2666107261388286E-2</v>
      </c>
      <c r="Q72" s="362">
        <f t="shared" ref="Q72:Q98" si="42">K72/$K$99</f>
        <v>0.10878727379127238</v>
      </c>
      <c r="R72" s="363">
        <f t="shared" ref="R72:R98" si="43">L72/$L$99</f>
        <v>0.12711895691148228</v>
      </c>
      <c r="T72" s="97">
        <v>1789.191</v>
      </c>
      <c r="U72" s="61">
        <v>1317.4650000000001</v>
      </c>
      <c r="V72" s="61">
        <v>1596.268</v>
      </c>
      <c r="W72" s="61">
        <v>2345.4870000000001</v>
      </c>
      <c r="X72" s="61">
        <v>1760.5340000000001</v>
      </c>
      <c r="Y72" s="61">
        <v>1788.201</v>
      </c>
      <c r="Z72" s="61">
        <v>2633.1690000000003</v>
      </c>
      <c r="AA72" s="61">
        <v>4116.5969999999998</v>
      </c>
      <c r="AB72" s="61">
        <v>3963.1350000000002</v>
      </c>
      <c r="AC72" s="61">
        <v>5256.0140000000001</v>
      </c>
      <c r="AD72" s="38">
        <v>7719.0990000000002</v>
      </c>
      <c r="AE72" s="42">
        <f t="shared" si="38"/>
        <v>0.46862222969725725</v>
      </c>
      <c r="AG72" s="361">
        <f t="shared" ref="AG72:AG98" si="44">T72/$T$99</f>
        <v>6.1475411103418011E-2</v>
      </c>
      <c r="AH72" s="362">
        <f t="shared" ref="AH72:AH98" si="45">Y72/$Y$99</f>
        <v>4.3524001226713127E-2</v>
      </c>
      <c r="AI72" s="362">
        <f t="shared" ref="AI72:AI98" si="46">AC72/$AC$99</f>
        <v>0.13045503368937666</v>
      </c>
      <c r="AJ72" s="363">
        <f t="shared" ref="AJ72:AJ98" si="47">AD72/$AD$99</f>
        <v>0.13964765533888274</v>
      </c>
      <c r="AL72" s="52">
        <f t="shared" si="39"/>
        <v>1.7096920302838323</v>
      </c>
      <c r="AM72" s="74">
        <f t="shared" si="39"/>
        <v>1.5785377858667093</v>
      </c>
      <c r="AN72" s="74">
        <f t="shared" si="39"/>
        <v>1.6455896118462561</v>
      </c>
      <c r="AO72" s="74">
        <f t="shared" si="39"/>
        <v>1.6602385009000233</v>
      </c>
      <c r="AP72" s="74">
        <f t="shared" si="39"/>
        <v>1.681485676845802</v>
      </c>
      <c r="AQ72" s="74">
        <f t="shared" si="39"/>
        <v>1.5914032944041052</v>
      </c>
      <c r="AR72" s="74">
        <f t="shared" si="39"/>
        <v>1.4707787365743499</v>
      </c>
      <c r="AS72" s="74">
        <f t="shared" si="39"/>
        <v>1.6309141778627188</v>
      </c>
      <c r="AT72" s="74">
        <f t="shared" si="39"/>
        <v>1.6532108867090627</v>
      </c>
      <c r="AU72" s="74">
        <f t="shared" si="39"/>
        <v>1.6717139188578434</v>
      </c>
      <c r="AV72" s="111">
        <f t="shared" si="39"/>
        <v>1.643430418465798</v>
      </c>
      <c r="AW72" s="42">
        <f t="shared" ref="AW72:AW99" si="48">(AV72-AU72)/AU72</f>
        <v>-1.6918863971276499E-2</v>
      </c>
    </row>
    <row r="73" spans="1:49" ht="20.100000000000001" customHeight="1">
      <c r="A73" s="88" t="s">
        <v>141</v>
      </c>
      <c r="B73" s="90">
        <v>136862.41</v>
      </c>
      <c r="C73" s="61">
        <v>147369.59</v>
      </c>
      <c r="D73" s="61">
        <v>156405.41</v>
      </c>
      <c r="E73" s="61">
        <v>168723.93000000002</v>
      </c>
      <c r="F73" s="61">
        <v>202121.96</v>
      </c>
      <c r="G73" s="61">
        <v>149795.34</v>
      </c>
      <c r="H73" s="61">
        <v>37544.32</v>
      </c>
      <c r="I73" s="61">
        <v>64022.710000000006</v>
      </c>
      <c r="J73" s="61">
        <v>51236.680000000008</v>
      </c>
      <c r="K73" s="61">
        <v>71358.459999999992</v>
      </c>
      <c r="L73" s="82">
        <v>51665.72</v>
      </c>
      <c r="M73" s="42">
        <f t="shared" si="37"/>
        <v>-0.27596924036757509</v>
      </c>
      <c r="O73" s="361">
        <f t="shared" si="40"/>
        <v>0.46780394185045771</v>
      </c>
      <c r="P73" s="362">
        <f t="shared" si="41"/>
        <v>0.43547136852384799</v>
      </c>
      <c r="Q73" s="362">
        <f t="shared" si="42"/>
        <v>0.24690450122224855</v>
      </c>
      <c r="R73" s="363">
        <f t="shared" si="43"/>
        <v>0.13982908531103547</v>
      </c>
      <c r="T73" s="97">
        <v>12136.95</v>
      </c>
      <c r="U73" s="61">
        <v>14255.280999999999</v>
      </c>
      <c r="V73" s="61">
        <v>16191.282999999999</v>
      </c>
      <c r="W73" s="61">
        <v>18928.005999999998</v>
      </c>
      <c r="X73" s="61">
        <v>23322.368999999995</v>
      </c>
      <c r="Y73" s="61">
        <v>18346.521000000001</v>
      </c>
      <c r="Z73" s="61">
        <v>5348.6909999999998</v>
      </c>
      <c r="AA73" s="61">
        <v>9500.1290000000008</v>
      </c>
      <c r="AB73" s="61">
        <v>8710.0649999999987</v>
      </c>
      <c r="AC73" s="61">
        <v>10835.705</v>
      </c>
      <c r="AD73" s="38">
        <v>7139.0959999999995</v>
      </c>
      <c r="AE73" s="42">
        <f t="shared" si="38"/>
        <v>-0.34115076037968922</v>
      </c>
      <c r="AG73" s="361">
        <f t="shared" si="44"/>
        <v>0.41701751841565787</v>
      </c>
      <c r="AH73" s="362">
        <f t="shared" si="45"/>
        <v>0.44654599930875682</v>
      </c>
      <c r="AI73" s="362">
        <f t="shared" si="46"/>
        <v>0.26894377770362615</v>
      </c>
      <c r="AJ73" s="363">
        <f t="shared" si="47"/>
        <v>0.12915471321707317</v>
      </c>
      <c r="AL73" s="52">
        <f t="shared" si="39"/>
        <v>0.8867993775646652</v>
      </c>
      <c r="AM73" s="74">
        <f t="shared" si="39"/>
        <v>0.96731496640521286</v>
      </c>
      <c r="AN73" s="74">
        <f t="shared" si="39"/>
        <v>1.0352124648373735</v>
      </c>
      <c r="AO73" s="74">
        <f t="shared" si="39"/>
        <v>1.1218329255369996</v>
      </c>
      <c r="AP73" s="74">
        <f t="shared" si="39"/>
        <v>1.1538760558229297</v>
      </c>
      <c r="AQ73" s="74">
        <f t="shared" si="39"/>
        <v>1.224772479571127</v>
      </c>
      <c r="AR73" s="74">
        <f t="shared" si="39"/>
        <v>1.4246338727136354</v>
      </c>
      <c r="AS73" s="74">
        <f t="shared" si="39"/>
        <v>1.4838686147462359</v>
      </c>
      <c r="AT73" s="74">
        <f t="shared" si="39"/>
        <v>1.6999667035412904</v>
      </c>
      <c r="AU73" s="74">
        <f t="shared" si="39"/>
        <v>1.5184891882476164</v>
      </c>
      <c r="AV73" s="111">
        <f t="shared" si="39"/>
        <v>1.38178583401141</v>
      </c>
      <c r="AW73" s="42">
        <f t="shared" si="48"/>
        <v>-9.0025898962090276E-2</v>
      </c>
    </row>
    <row r="74" spans="1:49" ht="20.100000000000001" customHeight="1">
      <c r="A74" s="88" t="s">
        <v>133</v>
      </c>
      <c r="B74" s="90">
        <v>8234.24</v>
      </c>
      <c r="C74" s="61">
        <v>8376.3700000000008</v>
      </c>
      <c r="D74" s="61">
        <v>10302.4</v>
      </c>
      <c r="E74" s="61">
        <v>9925.33</v>
      </c>
      <c r="F74" s="61">
        <v>10729.279999999999</v>
      </c>
      <c r="G74" s="61">
        <v>10774.550000000001</v>
      </c>
      <c r="H74" s="61">
        <v>12369.090000000002</v>
      </c>
      <c r="I74" s="61">
        <v>13481.18</v>
      </c>
      <c r="J74" s="61">
        <v>13745.779999999999</v>
      </c>
      <c r="K74" s="61">
        <v>14434.529999999999</v>
      </c>
      <c r="L74" s="82">
        <v>15206.8</v>
      </c>
      <c r="M74" s="42">
        <f t="shared" si="37"/>
        <v>5.3501568807574652E-2</v>
      </c>
      <c r="O74" s="361">
        <f t="shared" si="40"/>
        <v>2.8145127140043146E-2</v>
      </c>
      <c r="P74" s="362">
        <f t="shared" si="41"/>
        <v>3.1322790373376284E-2</v>
      </c>
      <c r="Q74" s="362">
        <f t="shared" si="42"/>
        <v>4.9944329376328797E-2</v>
      </c>
      <c r="R74" s="363">
        <f t="shared" si="43"/>
        <v>4.1155972170867923E-2</v>
      </c>
      <c r="T74" s="97">
        <v>1632.9560000000001</v>
      </c>
      <c r="U74" s="61">
        <v>1367.925</v>
      </c>
      <c r="V74" s="61">
        <v>1837.4550000000002</v>
      </c>
      <c r="W74" s="61">
        <v>1723.7850000000001</v>
      </c>
      <c r="X74" s="61">
        <v>1913.414</v>
      </c>
      <c r="Y74" s="61">
        <v>2177.0239999999999</v>
      </c>
      <c r="Z74" s="61">
        <v>2534.7139999999999</v>
      </c>
      <c r="AA74" s="61">
        <v>3077.1400000000003</v>
      </c>
      <c r="AB74" s="61">
        <v>3226.1359999999995</v>
      </c>
      <c r="AC74" s="61">
        <v>3862.9750000000004</v>
      </c>
      <c r="AD74" s="38">
        <v>4511.4459999999999</v>
      </c>
      <c r="AE74" s="42">
        <f t="shared" si="38"/>
        <v>0.1678682880422471</v>
      </c>
      <c r="AG74" s="361">
        <f t="shared" si="44"/>
        <v>5.6107280560763535E-2</v>
      </c>
      <c r="AH74" s="362">
        <f t="shared" si="45"/>
        <v>5.2987776679793784E-2</v>
      </c>
      <c r="AI74" s="362">
        <f t="shared" si="46"/>
        <v>9.5879602635422931E-2</v>
      </c>
      <c r="AJ74" s="363">
        <f t="shared" si="47"/>
        <v>8.161740846800658E-2</v>
      </c>
      <c r="AL74" s="52">
        <f t="shared" si="39"/>
        <v>1.983128983367014</v>
      </c>
      <c r="AM74" s="74">
        <f t="shared" si="39"/>
        <v>1.6330761415744526</v>
      </c>
      <c r="AN74" s="74">
        <f t="shared" si="39"/>
        <v>1.7835213154216496</v>
      </c>
      <c r="AO74" s="74">
        <f t="shared" si="39"/>
        <v>1.7367533371686383</v>
      </c>
      <c r="AP74" s="74">
        <f t="shared" si="39"/>
        <v>1.7833573175460051</v>
      </c>
      <c r="AQ74" s="74">
        <f t="shared" si="39"/>
        <v>2.0205242910376766</v>
      </c>
      <c r="AR74" s="74">
        <f t="shared" si="39"/>
        <v>2.0492324010901362</v>
      </c>
      <c r="AS74" s="74">
        <f t="shared" si="39"/>
        <v>2.28254499977005</v>
      </c>
      <c r="AT74" s="74">
        <f t="shared" si="39"/>
        <v>2.3470010432292674</v>
      </c>
      <c r="AU74" s="74">
        <f t="shared" si="39"/>
        <v>2.6762042130918018</v>
      </c>
      <c r="AV74" s="111">
        <f t="shared" si="39"/>
        <v>2.9667293579188261</v>
      </c>
      <c r="AW74" s="42">
        <f t="shared" si="48"/>
        <v>0.10855866058568918</v>
      </c>
    </row>
    <row r="75" spans="1:49" ht="20.100000000000001" customHeight="1">
      <c r="A75" s="88" t="s">
        <v>153</v>
      </c>
      <c r="B75" s="90">
        <v>5543.37</v>
      </c>
      <c r="C75" s="61">
        <v>46022.79</v>
      </c>
      <c r="D75" s="61">
        <v>58986.740000000005</v>
      </c>
      <c r="E75" s="61">
        <v>55473.33</v>
      </c>
      <c r="F75" s="61">
        <v>56763.329999999994</v>
      </c>
      <c r="G75" s="61">
        <v>57576.2</v>
      </c>
      <c r="H75" s="61">
        <v>55402.009999999995</v>
      </c>
      <c r="I75" s="61">
        <v>61538.16</v>
      </c>
      <c r="J75" s="61">
        <v>47359.520000000004</v>
      </c>
      <c r="K75" s="61">
        <v>60209.69</v>
      </c>
      <c r="L75" s="82">
        <v>67479.920000000013</v>
      </c>
      <c r="M75" s="42">
        <f t="shared" si="37"/>
        <v>0.12074850410291119</v>
      </c>
      <c r="O75" s="361">
        <f t="shared" si="40"/>
        <v>1.894757177763837E-2</v>
      </c>
      <c r="P75" s="362">
        <f t="shared" si="41"/>
        <v>0.16738028438269692</v>
      </c>
      <c r="Q75" s="362">
        <f t="shared" si="42"/>
        <v>0.20832909620241535</v>
      </c>
      <c r="R75" s="363">
        <f t="shared" si="43"/>
        <v>0.18262893637138611</v>
      </c>
      <c r="T75" s="97">
        <v>397.59200000000004</v>
      </c>
      <c r="U75" s="61">
        <v>2703.386</v>
      </c>
      <c r="V75" s="61">
        <v>3243.5590000000002</v>
      </c>
      <c r="W75" s="61">
        <v>3412.8650000000002</v>
      </c>
      <c r="X75" s="61">
        <v>3617.8319999999999</v>
      </c>
      <c r="Y75" s="61">
        <v>3014.3290000000002</v>
      </c>
      <c r="Z75" s="61">
        <v>2832.4649999999997</v>
      </c>
      <c r="AA75" s="61">
        <v>2737.596</v>
      </c>
      <c r="AB75" s="61">
        <v>2405.268</v>
      </c>
      <c r="AC75" s="61">
        <v>2843.92</v>
      </c>
      <c r="AD75" s="38">
        <v>3387.9449999999997</v>
      </c>
      <c r="AE75" s="42">
        <f t="shared" si="38"/>
        <v>0.1912940589046104</v>
      </c>
      <c r="AG75" s="361">
        <f t="shared" si="44"/>
        <v>1.3660996311422412E-2</v>
      </c>
      <c r="AH75" s="362">
        <f t="shared" si="45"/>
        <v>7.3367400585122686E-2</v>
      </c>
      <c r="AI75" s="362">
        <f t="shared" si="46"/>
        <v>7.0586508979978368E-2</v>
      </c>
      <c r="AJ75" s="363">
        <f t="shared" si="47"/>
        <v>6.1291942967319241E-2</v>
      </c>
      <c r="AL75" s="52">
        <f t="shared" si="39"/>
        <v>0.7172387915654197</v>
      </c>
      <c r="AM75" s="74">
        <f t="shared" si="39"/>
        <v>0.58740158951684585</v>
      </c>
      <c r="AN75" s="74">
        <f t="shared" si="39"/>
        <v>0.54987934576482778</v>
      </c>
      <c r="AO75" s="74">
        <f t="shared" si="39"/>
        <v>0.61522627179583411</v>
      </c>
      <c r="AP75" s="74">
        <f t="shared" si="39"/>
        <v>0.63735372819036518</v>
      </c>
      <c r="AQ75" s="74">
        <f t="shared" si="39"/>
        <v>0.52353732966051958</v>
      </c>
      <c r="AR75" s="74">
        <f t="shared" si="39"/>
        <v>0.51125672155216029</v>
      </c>
      <c r="AS75" s="74">
        <f t="shared" si="39"/>
        <v>0.44486152982149613</v>
      </c>
      <c r="AT75" s="74">
        <f t="shared" si="39"/>
        <v>0.50787423521184327</v>
      </c>
      <c r="AU75" s="74">
        <f t="shared" si="39"/>
        <v>0.47233593130939555</v>
      </c>
      <c r="AV75" s="111">
        <f t="shared" si="39"/>
        <v>0.50206713345244025</v>
      </c>
      <c r="AW75" s="42">
        <f t="shared" si="48"/>
        <v>6.2945035878648373E-2</v>
      </c>
    </row>
    <row r="76" spans="1:49" ht="20.100000000000001" customHeight="1">
      <c r="A76" s="88" t="s">
        <v>139</v>
      </c>
      <c r="B76" s="90">
        <v>8995.7099999999991</v>
      </c>
      <c r="C76" s="61">
        <v>9688.36</v>
      </c>
      <c r="D76" s="61">
        <v>9846.380000000001</v>
      </c>
      <c r="E76" s="61">
        <v>9703.25</v>
      </c>
      <c r="F76" s="61">
        <v>10831.85</v>
      </c>
      <c r="G76" s="61">
        <v>10577.7</v>
      </c>
      <c r="H76" s="61">
        <v>7791.42</v>
      </c>
      <c r="I76" s="61">
        <v>5257.78</v>
      </c>
      <c r="J76" s="61">
        <v>5576.01</v>
      </c>
      <c r="K76" s="61">
        <v>4924.75</v>
      </c>
      <c r="L76" s="82">
        <v>12052.970000000001</v>
      </c>
      <c r="M76" s="42">
        <f t="shared" si="37"/>
        <v>1.4474277882125999</v>
      </c>
      <c r="O76" s="361">
        <f t="shared" si="40"/>
        <v>3.0747877359046799E-2</v>
      </c>
      <c r="P76" s="362">
        <f t="shared" si="41"/>
        <v>3.0750525983216218E-2</v>
      </c>
      <c r="Q76" s="362">
        <f t="shared" si="42"/>
        <v>1.7039926904171821E-2</v>
      </c>
      <c r="R76" s="363">
        <f t="shared" si="43"/>
        <v>3.2620386793822891E-2</v>
      </c>
      <c r="T76" s="97">
        <v>2269.2940000000003</v>
      </c>
      <c r="U76" s="61">
        <v>2655.3939999999998</v>
      </c>
      <c r="V76" s="61">
        <v>2821.4639999999999</v>
      </c>
      <c r="W76" s="61">
        <v>2821.9919999999997</v>
      </c>
      <c r="X76" s="61">
        <v>2782.154</v>
      </c>
      <c r="Y76" s="61">
        <v>2767.5830000000001</v>
      </c>
      <c r="Z76" s="61">
        <v>1960.0390000000002</v>
      </c>
      <c r="AA76" s="61">
        <v>1450.9349999999999</v>
      </c>
      <c r="AB76" s="61">
        <v>1315.567</v>
      </c>
      <c r="AC76" s="61">
        <v>1215.3339999999998</v>
      </c>
      <c r="AD76" s="38">
        <v>3144.3630000000003</v>
      </c>
      <c r="AE76" s="42">
        <f t="shared" si="38"/>
        <v>1.5872418610851016</v>
      </c>
      <c r="AG76" s="361">
        <f t="shared" si="44"/>
        <v>7.7971430419960699E-2</v>
      </c>
      <c r="AH76" s="362">
        <f t="shared" si="45"/>
        <v>6.7361714867081729E-2</v>
      </c>
      <c r="AI76" s="362">
        <f t="shared" si="46"/>
        <v>3.0164767048536184E-2</v>
      </c>
      <c r="AJ76" s="363">
        <f t="shared" si="47"/>
        <v>5.6885255712400544E-2</v>
      </c>
      <c r="AL76" s="52">
        <f t="shared" si="39"/>
        <v>2.5226402362904099</v>
      </c>
      <c r="AM76" s="74">
        <f t="shared" si="39"/>
        <v>2.7408085578983439</v>
      </c>
      <c r="AN76" s="74">
        <f t="shared" si="39"/>
        <v>2.8654835584245171</v>
      </c>
      <c r="AO76" s="74">
        <f t="shared" si="39"/>
        <v>2.9082956741298016</v>
      </c>
      <c r="AP76" s="74">
        <f t="shared" si="39"/>
        <v>2.5684938399257744</v>
      </c>
      <c r="AQ76" s="74">
        <f t="shared" si="39"/>
        <v>2.6164317384686653</v>
      </c>
      <c r="AR76" s="74">
        <f t="shared" si="39"/>
        <v>2.5156377143062496</v>
      </c>
      <c r="AS76" s="74">
        <f t="shared" si="39"/>
        <v>2.7595962554538227</v>
      </c>
      <c r="AT76" s="74">
        <f t="shared" si="39"/>
        <v>2.3593340040638378</v>
      </c>
      <c r="AU76" s="74">
        <f t="shared" si="39"/>
        <v>2.4678085181988929</v>
      </c>
      <c r="AV76" s="111">
        <f t="shared" si="39"/>
        <v>2.6087868799142448</v>
      </c>
      <c r="AW76" s="42">
        <f t="shared" si="48"/>
        <v>5.7126945091446432E-2</v>
      </c>
    </row>
    <row r="77" spans="1:49" ht="20.100000000000001" customHeight="1">
      <c r="A77" s="88" t="s">
        <v>146</v>
      </c>
      <c r="B77" s="90">
        <v>6189.64</v>
      </c>
      <c r="C77" s="61">
        <v>14357.77</v>
      </c>
      <c r="D77" s="61">
        <v>17391.329999999998</v>
      </c>
      <c r="E77" s="61">
        <v>16269.529999999999</v>
      </c>
      <c r="F77" s="61">
        <v>13820.58</v>
      </c>
      <c r="G77" s="61">
        <v>20980.429999999997</v>
      </c>
      <c r="H77" s="61">
        <v>23996.91</v>
      </c>
      <c r="I77" s="61">
        <v>30161.34</v>
      </c>
      <c r="J77" s="61">
        <v>24136</v>
      </c>
      <c r="K77" s="61">
        <v>21135.469999999998</v>
      </c>
      <c r="L77" s="82">
        <v>14450.86</v>
      </c>
      <c r="M77" s="42">
        <f t="shared" si="37"/>
        <v>-0.31627449022898463</v>
      </c>
      <c r="O77" s="361">
        <f t="shared" si="40"/>
        <v>2.1156561473930403E-2</v>
      </c>
      <c r="P77" s="362">
        <f t="shared" si="41"/>
        <v>6.0992395119359492E-2</v>
      </c>
      <c r="Q77" s="362">
        <f t="shared" si="42"/>
        <v>7.3129978960417549E-2</v>
      </c>
      <c r="R77" s="363">
        <f t="shared" si="43"/>
        <v>3.9110081805843994E-2</v>
      </c>
      <c r="T77" s="97">
        <v>887.11199999999997</v>
      </c>
      <c r="U77" s="61">
        <v>1791.6320000000001</v>
      </c>
      <c r="V77" s="61">
        <v>2410.2660000000001</v>
      </c>
      <c r="W77" s="61">
        <v>2381.096</v>
      </c>
      <c r="X77" s="61">
        <v>1864.654</v>
      </c>
      <c r="Y77" s="61">
        <v>2799.6210000000001</v>
      </c>
      <c r="Z77" s="61">
        <v>3758.605</v>
      </c>
      <c r="AA77" s="61">
        <v>4301.6750000000002</v>
      </c>
      <c r="AB77" s="61">
        <v>3853.91</v>
      </c>
      <c r="AC77" s="61">
        <v>3423.8580000000002</v>
      </c>
      <c r="AD77" s="38">
        <v>2343.4870000000001</v>
      </c>
      <c r="AE77" s="42">
        <f t="shared" si="38"/>
        <v>-0.31554199969741736</v>
      </c>
      <c r="AG77" s="361">
        <f t="shared" si="44"/>
        <v>3.048057747595162E-2</v>
      </c>
      <c r="AH77" s="362">
        <f t="shared" si="45"/>
        <v>6.8141505254908058E-2</v>
      </c>
      <c r="AI77" s="362">
        <f t="shared" si="46"/>
        <v>8.4980654681977977E-2</v>
      </c>
      <c r="AJ77" s="363">
        <f t="shared" si="47"/>
        <v>4.2396459077303224E-2</v>
      </c>
      <c r="AL77" s="52">
        <f t="shared" si="39"/>
        <v>1.4332206719615357</v>
      </c>
      <c r="AM77" s="74">
        <f t="shared" si="39"/>
        <v>1.2478483775683828</v>
      </c>
      <c r="AN77" s="74">
        <f t="shared" si="39"/>
        <v>1.3859009057961642</v>
      </c>
      <c r="AO77" s="74">
        <f t="shared" si="39"/>
        <v>1.4635309071620386</v>
      </c>
      <c r="AP77" s="74">
        <f t="shared" si="39"/>
        <v>1.3491865030266459</v>
      </c>
      <c r="AQ77" s="74">
        <f t="shared" si="39"/>
        <v>1.3343963874906284</v>
      </c>
      <c r="AR77" s="74">
        <f t="shared" si="39"/>
        <v>1.5662870761277181</v>
      </c>
      <c r="AS77" s="74">
        <f t="shared" si="39"/>
        <v>1.4262214477208239</v>
      </c>
      <c r="AT77" s="74">
        <f t="shared" si="39"/>
        <v>1.5967475969506131</v>
      </c>
      <c r="AU77" s="74">
        <f t="shared" si="39"/>
        <v>1.6199582975916791</v>
      </c>
      <c r="AV77" s="111">
        <f t="shared" si="39"/>
        <v>1.621693795386572</v>
      </c>
      <c r="AW77" s="42">
        <f t="shared" si="48"/>
        <v>1.0713225133467895E-3</v>
      </c>
    </row>
    <row r="78" spans="1:49" ht="20.100000000000001" customHeight="1">
      <c r="A78" s="88" t="s">
        <v>135</v>
      </c>
      <c r="B78" s="90">
        <v>6605.63</v>
      </c>
      <c r="C78" s="61">
        <v>5691.3499999999995</v>
      </c>
      <c r="D78" s="61">
        <v>5825.87</v>
      </c>
      <c r="E78" s="61">
        <v>5902.75</v>
      </c>
      <c r="F78" s="61">
        <v>6344.73</v>
      </c>
      <c r="G78" s="61">
        <v>5659.2699999999995</v>
      </c>
      <c r="H78" s="61">
        <v>5256.2199999999993</v>
      </c>
      <c r="I78" s="61">
        <v>5330.26</v>
      </c>
      <c r="J78" s="61">
        <v>8204.84</v>
      </c>
      <c r="K78" s="61">
        <v>8107.54</v>
      </c>
      <c r="L78" s="82">
        <v>8648.5</v>
      </c>
      <c r="M78" s="42">
        <f t="shared" si="37"/>
        <v>6.6723075063459453E-2</v>
      </c>
      <c r="O78" s="361">
        <f t="shared" si="40"/>
        <v>2.2578440292010341E-2</v>
      </c>
      <c r="P78" s="362">
        <f t="shared" si="41"/>
        <v>1.6452114276358377E-2</v>
      </c>
      <c r="Q78" s="362">
        <f t="shared" si="42"/>
        <v>2.8052568957337775E-2</v>
      </c>
      <c r="R78" s="363">
        <f t="shared" si="43"/>
        <v>2.3406464563205356E-2</v>
      </c>
      <c r="T78" s="97">
        <v>1548.838</v>
      </c>
      <c r="U78" s="61">
        <v>1274.607</v>
      </c>
      <c r="V78" s="61">
        <v>1373.223</v>
      </c>
      <c r="W78" s="61">
        <v>1340.347</v>
      </c>
      <c r="X78" s="61">
        <v>1375.5319999999999</v>
      </c>
      <c r="Y78" s="61">
        <v>1265.0150000000001</v>
      </c>
      <c r="Z78" s="61">
        <v>1084.1409999999998</v>
      </c>
      <c r="AA78" s="61">
        <v>1210.1209999999999</v>
      </c>
      <c r="AB78" s="61">
        <v>1945.9470000000001</v>
      </c>
      <c r="AC78" s="61">
        <v>2043.0310000000002</v>
      </c>
      <c r="AD78" s="38">
        <v>2266.114</v>
      </c>
      <c r="AE78" s="42">
        <f t="shared" si="38"/>
        <v>0.10919217574280558</v>
      </c>
      <c r="AG78" s="361">
        <f t="shared" si="44"/>
        <v>5.3217042105955008E-2</v>
      </c>
      <c r="AH78" s="362">
        <f t="shared" si="45"/>
        <v>3.0789891299585738E-2</v>
      </c>
      <c r="AI78" s="362">
        <f t="shared" si="46"/>
        <v>5.0708327248260923E-2</v>
      </c>
      <c r="AJ78" s="363">
        <f t="shared" si="47"/>
        <v>4.0996689747160503E-2</v>
      </c>
      <c r="AL78" s="52">
        <f t="shared" si="39"/>
        <v>2.3447241216961894</v>
      </c>
      <c r="AM78" s="74">
        <f t="shared" si="39"/>
        <v>2.2395512488249714</v>
      </c>
      <c r="AN78" s="74">
        <f t="shared" si="39"/>
        <v>2.3571123282874491</v>
      </c>
      <c r="AO78" s="74">
        <f t="shared" si="39"/>
        <v>2.2707161916056076</v>
      </c>
      <c r="AP78" s="74">
        <f t="shared" si="39"/>
        <v>2.1679913881284154</v>
      </c>
      <c r="AQ78" s="74">
        <f t="shared" si="39"/>
        <v>2.2352971319622501</v>
      </c>
      <c r="AR78" s="74">
        <f t="shared" si="39"/>
        <v>2.0625868019222939</v>
      </c>
      <c r="AS78" s="74">
        <f t="shared" si="39"/>
        <v>2.2702851268043207</v>
      </c>
      <c r="AT78" s="74">
        <f t="shared" si="39"/>
        <v>2.3717062124307118</v>
      </c>
      <c r="AU78" s="74">
        <f t="shared" si="39"/>
        <v>2.519914795363329</v>
      </c>
      <c r="AV78" s="111">
        <f t="shared" si="39"/>
        <v>2.6202393478637913</v>
      </c>
      <c r="AW78" s="42">
        <f t="shared" si="48"/>
        <v>3.9812676478212926E-2</v>
      </c>
    </row>
    <row r="79" spans="1:49" ht="20.100000000000001" customHeight="1">
      <c r="A79" s="88" t="s">
        <v>149</v>
      </c>
      <c r="B79" s="90">
        <v>54</v>
      </c>
      <c r="C79" s="61">
        <v>0.16</v>
      </c>
      <c r="D79" s="61">
        <v>51.84</v>
      </c>
      <c r="E79" s="61">
        <v>106.01</v>
      </c>
      <c r="F79" s="61">
        <v>203.85</v>
      </c>
      <c r="G79" s="61">
        <v>115.88</v>
      </c>
      <c r="H79" s="61">
        <v>1766.01</v>
      </c>
      <c r="I79" s="61">
        <v>3969.46</v>
      </c>
      <c r="J79" s="61">
        <v>4613.4800000000005</v>
      </c>
      <c r="K79" s="61">
        <v>4796.67</v>
      </c>
      <c r="L79" s="82">
        <v>9828.51</v>
      </c>
      <c r="M79" s="42">
        <f t="shared" si="37"/>
        <v>1.0490277630105886</v>
      </c>
      <c r="O79" s="361">
        <f t="shared" si="40"/>
        <v>1.845752450210742E-4</v>
      </c>
      <c r="P79" s="362">
        <f t="shared" si="41"/>
        <v>3.3687578121284354E-4</v>
      </c>
      <c r="Q79" s="362">
        <f t="shared" si="42"/>
        <v>1.6596762512499894E-2</v>
      </c>
      <c r="R79" s="363">
        <f t="shared" si="43"/>
        <v>2.6600066025797477E-2</v>
      </c>
      <c r="T79" s="97">
        <v>4.7519999999999998</v>
      </c>
      <c r="U79" s="61">
        <v>1.0999999999999999E-2</v>
      </c>
      <c r="V79" s="61">
        <v>18.472000000000001</v>
      </c>
      <c r="W79" s="61">
        <v>16.006999999999998</v>
      </c>
      <c r="X79" s="61">
        <v>32.49</v>
      </c>
      <c r="Y79" s="61">
        <v>8.4350000000000005</v>
      </c>
      <c r="Z79" s="61">
        <v>131.48400000000001</v>
      </c>
      <c r="AA79" s="61">
        <v>362.04500000000002</v>
      </c>
      <c r="AB79" s="61">
        <v>461.19599999999997</v>
      </c>
      <c r="AC79" s="61">
        <v>474.22300000000001</v>
      </c>
      <c r="AD79" s="38">
        <v>1809.588</v>
      </c>
      <c r="AE79" s="42">
        <f t="shared" si="38"/>
        <v>2.8159009579881196</v>
      </c>
      <c r="AG79" s="361">
        <f t="shared" si="44"/>
        <v>1.6327555502092418E-4</v>
      </c>
      <c r="AH79" s="362">
        <f t="shared" si="45"/>
        <v>2.0530407395327779E-4</v>
      </c>
      <c r="AI79" s="362">
        <f t="shared" si="46"/>
        <v>1.1770283991115181E-2</v>
      </c>
      <c r="AJ79" s="363">
        <f t="shared" si="47"/>
        <v>3.2737592992314012E-2</v>
      </c>
      <c r="AL79" s="52">
        <f t="shared" si="39"/>
        <v>0.87999999999999989</v>
      </c>
      <c r="AM79" s="74">
        <f t="shared" si="39"/>
        <v>0.68749999999999989</v>
      </c>
      <c r="AN79" s="74">
        <f t="shared" si="39"/>
        <v>3.5632716049382718</v>
      </c>
      <c r="AO79" s="74">
        <f t="shared" si="39"/>
        <v>1.5099518913310062</v>
      </c>
      <c r="AP79" s="74">
        <f t="shared" si="39"/>
        <v>1.5938189845474615</v>
      </c>
      <c r="AQ79" s="74">
        <f t="shared" si="39"/>
        <v>0.72790818087676912</v>
      </c>
      <c r="AR79" s="74">
        <f t="shared" si="39"/>
        <v>0.74452579543717201</v>
      </c>
      <c r="AS79" s="74">
        <f t="shared" si="39"/>
        <v>0.91207620180074878</v>
      </c>
      <c r="AT79" s="74">
        <f t="shared" si="39"/>
        <v>0.99967053070567102</v>
      </c>
      <c r="AU79" s="74">
        <f t="shared" si="39"/>
        <v>0.98865045958967368</v>
      </c>
      <c r="AV79" s="111">
        <f t="shared" si="39"/>
        <v>1.841162088658403</v>
      </c>
      <c r="AW79" s="42">
        <f t="shared" si="48"/>
        <v>0.86229831868237139</v>
      </c>
    </row>
    <row r="80" spans="1:49" ht="20.100000000000001" customHeight="1">
      <c r="A80" s="88" t="s">
        <v>155</v>
      </c>
      <c r="B80" s="90">
        <v>2931.14</v>
      </c>
      <c r="C80" s="61">
        <v>2990.44</v>
      </c>
      <c r="D80" s="61">
        <v>2734.44</v>
      </c>
      <c r="E80" s="61">
        <v>3494.83</v>
      </c>
      <c r="F80" s="61">
        <v>3151.2900000000004</v>
      </c>
      <c r="G80" s="61">
        <v>3735.06</v>
      </c>
      <c r="H80" s="61">
        <v>4483.17</v>
      </c>
      <c r="I80" s="61">
        <v>5239.07</v>
      </c>
      <c r="J80" s="61">
        <v>5324.01</v>
      </c>
      <c r="K80" s="61">
        <v>5439.9</v>
      </c>
      <c r="L80" s="82">
        <v>6494.44</v>
      </c>
      <c r="M80" s="42">
        <f t="shared" si="37"/>
        <v>0.19385282817698857</v>
      </c>
      <c r="O80" s="361">
        <f t="shared" si="40"/>
        <v>1.0018812660945767E-2</v>
      </c>
      <c r="P80" s="362">
        <f t="shared" si="41"/>
        <v>1.0858226228657605E-2</v>
      </c>
      <c r="Q80" s="362">
        <f t="shared" si="42"/>
        <v>1.8822376438601813E-2</v>
      </c>
      <c r="R80" s="363">
        <f t="shared" si="43"/>
        <v>1.7576675691491402E-2</v>
      </c>
      <c r="T80" s="97">
        <v>708.221</v>
      </c>
      <c r="U80" s="61">
        <v>750.52299999999991</v>
      </c>
      <c r="V80" s="61">
        <v>750.19299999999998</v>
      </c>
      <c r="W80" s="61">
        <v>848.61799999999994</v>
      </c>
      <c r="X80" s="61">
        <v>878.04600000000005</v>
      </c>
      <c r="Y80" s="61">
        <v>859.04399999999998</v>
      </c>
      <c r="Z80" s="61">
        <v>1065.1849999999999</v>
      </c>
      <c r="AA80" s="61">
        <v>1275.94</v>
      </c>
      <c r="AB80" s="61">
        <v>1244.271</v>
      </c>
      <c r="AC80" s="61">
        <v>1258.316</v>
      </c>
      <c r="AD80" s="38">
        <v>1501.4590000000001</v>
      </c>
      <c r="AE80" s="42">
        <f t="shared" si="38"/>
        <v>0.19322888686148793</v>
      </c>
      <c r="AG80" s="361">
        <f t="shared" si="44"/>
        <v>2.4334001862894351E-2</v>
      </c>
      <c r="AH80" s="362">
        <f t="shared" si="45"/>
        <v>2.090874130469704E-2</v>
      </c>
      <c r="AI80" s="362">
        <f t="shared" si="46"/>
        <v>3.1231586554351203E-2</v>
      </c>
      <c r="AJ80" s="363">
        <f t="shared" si="47"/>
        <v>2.7163173958186508E-2</v>
      </c>
      <c r="AL80" s="52">
        <f t="shared" si="39"/>
        <v>2.4161964286932731</v>
      </c>
      <c r="AM80" s="74">
        <f t="shared" si="39"/>
        <v>2.5097410414520938</v>
      </c>
      <c r="AN80" s="74">
        <f t="shared" si="39"/>
        <v>2.7434977545676626</v>
      </c>
      <c r="AO80" s="74">
        <f t="shared" si="39"/>
        <v>2.4282096697121176</v>
      </c>
      <c r="AP80" s="74">
        <f t="shared" si="39"/>
        <v>2.7863065601705967</v>
      </c>
      <c r="AQ80" s="74">
        <f t="shared" si="39"/>
        <v>2.2999469888033928</v>
      </c>
      <c r="AR80" s="74">
        <f t="shared" si="39"/>
        <v>2.3759638826990721</v>
      </c>
      <c r="AS80" s="74">
        <f t="shared" si="39"/>
        <v>2.4354322427453732</v>
      </c>
      <c r="AT80" s="74">
        <f t="shared" si="39"/>
        <v>2.3370936568488787</v>
      </c>
      <c r="AU80" s="74">
        <f t="shared" si="39"/>
        <v>2.3131234030037318</v>
      </c>
      <c r="AV80" s="111">
        <f t="shared" si="39"/>
        <v>2.3119144991715994</v>
      </c>
      <c r="AW80" s="42">
        <f t="shared" si="48"/>
        <v>-5.2262833472806127E-4</v>
      </c>
    </row>
    <row r="81" spans="1:49" ht="20.100000000000001" customHeight="1">
      <c r="A81" s="88" t="s">
        <v>168</v>
      </c>
      <c r="B81" s="90">
        <v>55418.73</v>
      </c>
      <c r="C81" s="61">
        <v>56423.679999999993</v>
      </c>
      <c r="D81" s="61">
        <v>62708.56</v>
      </c>
      <c r="E81" s="61">
        <v>39074.39</v>
      </c>
      <c r="F81" s="61">
        <v>40517.1</v>
      </c>
      <c r="G81" s="61">
        <v>27986.19</v>
      </c>
      <c r="H81" s="61">
        <v>18536.84</v>
      </c>
      <c r="I81" s="61">
        <v>6302.45</v>
      </c>
      <c r="J81" s="61">
        <v>2891.54</v>
      </c>
      <c r="K81" s="61">
        <v>2891.39</v>
      </c>
      <c r="L81" s="82">
        <v>5749.51</v>
      </c>
      <c r="M81" s="42">
        <f t="shared" si="37"/>
        <v>0.98849342357827907</v>
      </c>
      <c r="O81" s="361">
        <f t="shared" si="40"/>
        <v>0.18942454941679177</v>
      </c>
      <c r="P81" s="362">
        <f t="shared" si="41"/>
        <v>8.13589024803337E-2</v>
      </c>
      <c r="Q81" s="362">
        <f t="shared" si="42"/>
        <v>1.0004380781045406E-2</v>
      </c>
      <c r="R81" s="363">
        <f t="shared" si="43"/>
        <v>1.5560582999455955E-2</v>
      </c>
      <c r="T81" s="97">
        <v>2228.9720000000002</v>
      </c>
      <c r="U81" s="61">
        <v>2533.067</v>
      </c>
      <c r="V81" s="61">
        <v>4242.098</v>
      </c>
      <c r="W81" s="61">
        <v>3151.1089999999999</v>
      </c>
      <c r="X81" s="61">
        <v>3059.3890000000001</v>
      </c>
      <c r="Y81" s="61">
        <v>2122.3580000000002</v>
      </c>
      <c r="Z81" s="61">
        <v>1537.2190000000001</v>
      </c>
      <c r="AA81" s="61">
        <v>561.67599999999993</v>
      </c>
      <c r="AB81" s="61">
        <v>496.39600000000002</v>
      </c>
      <c r="AC81" s="61">
        <v>495.73500000000001</v>
      </c>
      <c r="AD81" s="38">
        <v>897.61900000000003</v>
      </c>
      <c r="AE81" s="42">
        <f t="shared" si="38"/>
        <v>0.81068312707394075</v>
      </c>
      <c r="AG81" s="361">
        <f t="shared" si="44"/>
        <v>7.6585993355660673E-2</v>
      </c>
      <c r="AH81" s="362">
        <f t="shared" si="45"/>
        <v>5.165723103584241E-2</v>
      </c>
      <c r="AI81" s="362">
        <f t="shared" si="46"/>
        <v>1.2304214967084018E-2</v>
      </c>
      <c r="AJ81" s="363">
        <f t="shared" si="47"/>
        <v>1.6238992236999754E-2</v>
      </c>
      <c r="AL81" s="52">
        <f t="shared" si="39"/>
        <v>0.40220553592621122</v>
      </c>
      <c r="AM81" s="74">
        <f t="shared" si="39"/>
        <v>0.44893686480569861</v>
      </c>
      <c r="AN81" s="74">
        <f t="shared" si="39"/>
        <v>0.67647829897545086</v>
      </c>
      <c r="AO81" s="74">
        <f t="shared" si="39"/>
        <v>0.80643843704277918</v>
      </c>
      <c r="AP81" s="74">
        <f t="shared" si="39"/>
        <v>0.75508587732093368</v>
      </c>
      <c r="AQ81" s="74">
        <f t="shared" si="39"/>
        <v>0.75835903350902722</v>
      </c>
      <c r="AR81" s="74">
        <f t="shared" si="39"/>
        <v>0.82927780571014265</v>
      </c>
      <c r="AS81" s="74">
        <f t="shared" si="39"/>
        <v>0.89120262754960367</v>
      </c>
      <c r="AT81" s="74">
        <f t="shared" si="39"/>
        <v>1.7167184268590441</v>
      </c>
      <c r="AU81" s="74">
        <f t="shared" si="39"/>
        <v>1.7145213893663602</v>
      </c>
      <c r="AV81" s="111">
        <f t="shared" si="39"/>
        <v>1.5612095639454493</v>
      </c>
      <c r="AW81" s="42">
        <f t="shared" si="48"/>
        <v>-8.9419605011501632E-2</v>
      </c>
    </row>
    <row r="82" spans="1:49" ht="20.100000000000001" customHeight="1">
      <c r="A82" s="88" t="s">
        <v>171</v>
      </c>
      <c r="B82" s="90">
        <v>17203.100000000002</v>
      </c>
      <c r="C82" s="61">
        <v>20104.27</v>
      </c>
      <c r="D82" s="61">
        <v>16213.259999999998</v>
      </c>
      <c r="E82" s="61">
        <v>11191.310000000001</v>
      </c>
      <c r="F82" s="61">
        <v>12974.25</v>
      </c>
      <c r="G82" s="61">
        <v>15944.03</v>
      </c>
      <c r="H82" s="61">
        <v>20437.21</v>
      </c>
      <c r="I82" s="61">
        <v>20022.73</v>
      </c>
      <c r="J82" s="61">
        <v>17300.55</v>
      </c>
      <c r="K82" s="61">
        <v>18567.55</v>
      </c>
      <c r="L82" s="82">
        <v>21487.8</v>
      </c>
      <c r="M82" s="42">
        <f t="shared" si="37"/>
        <v>0.15727707748195105</v>
      </c>
      <c r="O82" s="361">
        <f t="shared" si="40"/>
        <v>5.8801229585593369E-2</v>
      </c>
      <c r="P82" s="362">
        <f t="shared" si="41"/>
        <v>4.6351031773653899E-2</v>
      </c>
      <c r="Q82" s="362">
        <f t="shared" si="42"/>
        <v>6.4244823552374333E-2</v>
      </c>
      <c r="R82" s="363">
        <f t="shared" si="43"/>
        <v>5.8154989794905944E-2</v>
      </c>
      <c r="T82" s="97">
        <v>1201.52</v>
      </c>
      <c r="U82" s="61">
        <v>1293.018</v>
      </c>
      <c r="V82" s="61">
        <v>1183.883</v>
      </c>
      <c r="W82" s="61">
        <v>774.86699999999996</v>
      </c>
      <c r="X82" s="61">
        <v>707.67000000000007</v>
      </c>
      <c r="Y82" s="61">
        <v>842.75099999999998</v>
      </c>
      <c r="Z82" s="61">
        <v>991.32399999999996</v>
      </c>
      <c r="AA82" s="61">
        <v>961.697</v>
      </c>
      <c r="AB82" s="61">
        <v>899.33199999999999</v>
      </c>
      <c r="AC82" s="61">
        <v>818.92599999999993</v>
      </c>
      <c r="AD82" s="38">
        <v>767.52299999999991</v>
      </c>
      <c r="AE82" s="42">
        <f t="shared" si="38"/>
        <v>-6.276879718069768E-2</v>
      </c>
      <c r="AG82" s="361">
        <f t="shared" si="44"/>
        <v>4.1283426950492599E-2</v>
      </c>
      <c r="AH82" s="362">
        <f t="shared" si="45"/>
        <v>2.0512177075068024E-2</v>
      </c>
      <c r="AI82" s="362">
        <f t="shared" si="46"/>
        <v>2.0325862701108949E-2</v>
      </c>
      <c r="AJ82" s="363">
        <f t="shared" si="47"/>
        <v>1.3885401310265003E-2</v>
      </c>
      <c r="AL82" s="52">
        <f t="shared" si="39"/>
        <v>0.6984322593021024</v>
      </c>
      <c r="AM82" s="74">
        <f t="shared" si="39"/>
        <v>0.64315590668052103</v>
      </c>
      <c r="AN82" s="74">
        <f t="shared" si="39"/>
        <v>0.73019429775381395</v>
      </c>
      <c r="AO82" s="74">
        <f t="shared" si="39"/>
        <v>0.69238275054484222</v>
      </c>
      <c r="AP82" s="74">
        <f t="shared" si="39"/>
        <v>0.54544193305971445</v>
      </c>
      <c r="AQ82" s="74">
        <f t="shared" si="39"/>
        <v>0.52856837324064232</v>
      </c>
      <c r="AR82" s="74">
        <f t="shared" si="39"/>
        <v>0.48505838125654133</v>
      </c>
      <c r="AS82" s="74">
        <f t="shared" si="39"/>
        <v>0.48030263605412454</v>
      </c>
      <c r="AT82" s="74">
        <f t="shared" si="39"/>
        <v>0.51982856036368785</v>
      </c>
      <c r="AU82" s="74">
        <f t="shared" si="39"/>
        <v>0.44105226591553537</v>
      </c>
      <c r="AV82" s="111">
        <f t="shared" si="39"/>
        <v>0.35719012649038051</v>
      </c>
      <c r="AW82" s="42">
        <f t="shared" si="48"/>
        <v>-0.19014104655164621</v>
      </c>
    </row>
    <row r="83" spans="1:49" ht="20.100000000000001" customHeight="1">
      <c r="A83" s="88" t="s">
        <v>184</v>
      </c>
      <c r="B83" s="90">
        <v>8.1</v>
      </c>
      <c r="C83" s="61">
        <v>11.25</v>
      </c>
      <c r="D83" s="61">
        <v>45.35</v>
      </c>
      <c r="E83" s="61">
        <v>16.28</v>
      </c>
      <c r="F83" s="61">
        <v>15.75</v>
      </c>
      <c r="G83" s="61">
        <v>126.15</v>
      </c>
      <c r="H83" s="61">
        <v>190.64</v>
      </c>
      <c r="I83" s="61">
        <v>439.67999999999995</v>
      </c>
      <c r="J83" s="61">
        <v>2987.1400000000003</v>
      </c>
      <c r="K83" s="61">
        <v>9582.5</v>
      </c>
      <c r="L83" s="82">
        <v>4559.8100000000004</v>
      </c>
      <c r="M83" s="42">
        <f t="shared" si="37"/>
        <v>-0.52415236107487606</v>
      </c>
      <c r="O83" s="361">
        <f t="shared" si="40"/>
        <v>2.7686286753161129E-5</v>
      </c>
      <c r="P83" s="362">
        <f t="shared" si="41"/>
        <v>3.6673178978253551E-4</v>
      </c>
      <c r="Q83" s="362">
        <f t="shared" si="42"/>
        <v>3.3156017982481641E-2</v>
      </c>
      <c r="R83" s="363">
        <f t="shared" si="43"/>
        <v>1.2340756336931194E-2</v>
      </c>
      <c r="T83" s="97">
        <v>1.694</v>
      </c>
      <c r="U83" s="61">
        <v>2.282</v>
      </c>
      <c r="V83" s="61">
        <v>3.7170000000000001</v>
      </c>
      <c r="W83" s="61">
        <v>1.536</v>
      </c>
      <c r="X83" s="61">
        <v>3.556</v>
      </c>
      <c r="Y83" s="61">
        <v>19.326000000000001</v>
      </c>
      <c r="Z83" s="61">
        <v>21.645</v>
      </c>
      <c r="AA83" s="61">
        <v>56.480999999999995</v>
      </c>
      <c r="AB83" s="61">
        <v>356.53399999999999</v>
      </c>
      <c r="AC83" s="61">
        <v>1259.635</v>
      </c>
      <c r="AD83" s="38">
        <v>657.28499999999997</v>
      </c>
      <c r="AE83" s="42">
        <f t="shared" si="38"/>
        <v>-0.47819408003112013</v>
      </c>
      <c r="AG83" s="361">
        <f t="shared" si="44"/>
        <v>5.8204711743570202E-5</v>
      </c>
      <c r="AH83" s="362">
        <f t="shared" si="45"/>
        <v>4.7038607388512701E-4</v>
      </c>
      <c r="AI83" s="362">
        <f t="shared" si="46"/>
        <v>3.1264324326631919E-2</v>
      </c>
      <c r="AJ83" s="363">
        <f t="shared" si="47"/>
        <v>1.1891065154031258E-2</v>
      </c>
      <c r="AL83" s="52">
        <f t="shared" si="39"/>
        <v>2.0913580246913579</v>
      </c>
      <c r="AM83" s="74">
        <f t="shared" si="39"/>
        <v>2.0284444444444443</v>
      </c>
      <c r="AN83" s="74">
        <f t="shared" si="39"/>
        <v>0.81962513781697899</v>
      </c>
      <c r="AO83" s="74">
        <f t="shared" si="39"/>
        <v>0.94348894348894352</v>
      </c>
      <c r="AP83" s="74">
        <f t="shared" si="39"/>
        <v>2.2577777777777777</v>
      </c>
      <c r="AQ83" s="74">
        <f t="shared" si="39"/>
        <v>1.5319857312722949</v>
      </c>
      <c r="AR83" s="74">
        <f t="shared" si="39"/>
        <v>1.135386067981536</v>
      </c>
      <c r="AS83" s="74">
        <f t="shared" si="39"/>
        <v>1.2845933406113539</v>
      </c>
      <c r="AT83" s="74">
        <f t="shared" si="39"/>
        <v>1.1935630737093004</v>
      </c>
      <c r="AU83" s="74">
        <f t="shared" si="39"/>
        <v>1.3145160448734672</v>
      </c>
      <c r="AV83" s="111">
        <f t="shared" si="39"/>
        <v>1.4414745351231739</v>
      </c>
      <c r="AW83" s="42">
        <f t="shared" si="48"/>
        <v>9.6581925146396769E-2</v>
      </c>
    </row>
    <row r="84" spans="1:49" ht="20.100000000000001" customHeight="1">
      <c r="A84" s="88" t="s">
        <v>201</v>
      </c>
      <c r="B84" s="90">
        <v>301.23</v>
      </c>
      <c r="C84" s="61">
        <v>332.67</v>
      </c>
      <c r="D84" s="61">
        <v>1136.31</v>
      </c>
      <c r="E84" s="61">
        <v>570.05999999999995</v>
      </c>
      <c r="F84" s="61">
        <v>429.7</v>
      </c>
      <c r="G84" s="61">
        <v>960.75</v>
      </c>
      <c r="H84" s="61">
        <v>989.98</v>
      </c>
      <c r="I84" s="61">
        <v>1482.67</v>
      </c>
      <c r="J84" s="61">
        <v>1461.1</v>
      </c>
      <c r="K84" s="61">
        <v>1960.35</v>
      </c>
      <c r="L84" s="82">
        <v>2387.65</v>
      </c>
      <c r="M84" s="42">
        <f t="shared" si="37"/>
        <v>0.21797128063866156</v>
      </c>
      <c r="O84" s="361">
        <f t="shared" si="40"/>
        <v>1.0296222418092256E-3</v>
      </c>
      <c r="P84" s="362">
        <f t="shared" si="41"/>
        <v>2.7930048912688937E-3</v>
      </c>
      <c r="Q84" s="362">
        <f t="shared" si="42"/>
        <v>6.7829271956126149E-3</v>
      </c>
      <c r="R84" s="363">
        <f t="shared" si="43"/>
        <v>6.4619812816485251E-3</v>
      </c>
      <c r="T84" s="97">
        <v>31.757000000000001</v>
      </c>
      <c r="U84" s="61">
        <v>32.968000000000004</v>
      </c>
      <c r="V84" s="61">
        <v>121.80200000000001</v>
      </c>
      <c r="W84" s="61">
        <v>112.30500000000001</v>
      </c>
      <c r="X84" s="61">
        <v>97.069000000000003</v>
      </c>
      <c r="Y84" s="61">
        <v>201.036</v>
      </c>
      <c r="Z84" s="61">
        <v>214.21899999999999</v>
      </c>
      <c r="AA84" s="61">
        <v>319.14699999999999</v>
      </c>
      <c r="AB84" s="61">
        <v>314.928</v>
      </c>
      <c r="AC84" s="61">
        <v>443.221</v>
      </c>
      <c r="AD84" s="38">
        <v>533.35</v>
      </c>
      <c r="AE84" s="42">
        <f t="shared" si="38"/>
        <v>0.20335002177243411</v>
      </c>
      <c r="AG84" s="361">
        <f t="shared" si="44"/>
        <v>1.0911493688551116E-3</v>
      </c>
      <c r="AH84" s="362">
        <f t="shared" si="45"/>
        <v>4.8931250517215349E-3</v>
      </c>
      <c r="AI84" s="362">
        <f t="shared" si="46"/>
        <v>1.1000809831716432E-2</v>
      </c>
      <c r="AJ84" s="363">
        <f t="shared" si="47"/>
        <v>9.6489340239052646E-3</v>
      </c>
      <c r="AL84" s="52">
        <f t="shared" si="39"/>
        <v>1.054244265179431</v>
      </c>
      <c r="AM84" s="74">
        <f t="shared" si="39"/>
        <v>0.99101211410707313</v>
      </c>
      <c r="AN84" s="74">
        <f t="shared" si="39"/>
        <v>1.0719081940667601</v>
      </c>
      <c r="AO84" s="74">
        <f t="shared" si="39"/>
        <v>1.9700557836017265</v>
      </c>
      <c r="AP84" s="74">
        <f t="shared" si="39"/>
        <v>2.2589946474284388</v>
      </c>
      <c r="AQ84" s="74">
        <f t="shared" si="39"/>
        <v>2.0924902419984388</v>
      </c>
      <c r="AR84" s="74">
        <f t="shared" si="39"/>
        <v>2.163871997414089</v>
      </c>
      <c r="AS84" s="74">
        <f t="shared" si="39"/>
        <v>2.1525153945247424</v>
      </c>
      <c r="AT84" s="74">
        <f t="shared" si="39"/>
        <v>2.1554171514612279</v>
      </c>
      <c r="AU84" s="74">
        <f t="shared" si="39"/>
        <v>2.2609278955288596</v>
      </c>
      <c r="AV84" s="111">
        <f t="shared" si="39"/>
        <v>2.2337863589722113</v>
      </c>
      <c r="AW84" s="42">
        <f t="shared" si="48"/>
        <v>-1.200460068201315E-2</v>
      </c>
    </row>
    <row r="85" spans="1:49" ht="20.100000000000001" customHeight="1">
      <c r="A85" s="88" t="s">
        <v>167</v>
      </c>
      <c r="B85" s="90">
        <v>17851.03</v>
      </c>
      <c r="C85" s="61">
        <v>16134.68</v>
      </c>
      <c r="D85" s="61">
        <v>13192.27</v>
      </c>
      <c r="E85" s="61">
        <v>9597.2800000000007</v>
      </c>
      <c r="F85" s="61">
        <v>9707.35</v>
      </c>
      <c r="G85" s="61">
        <v>6655.54</v>
      </c>
      <c r="H85" s="61">
        <v>6402.6</v>
      </c>
      <c r="I85" s="61">
        <v>5604.6600000000008</v>
      </c>
      <c r="J85" s="61">
        <v>5407.93</v>
      </c>
      <c r="K85" s="61">
        <v>4323.55</v>
      </c>
      <c r="L85" s="82">
        <v>4496.0300000000007</v>
      </c>
      <c r="M85" s="42">
        <f t="shared" si="37"/>
        <v>3.9893143365984082E-2</v>
      </c>
      <c r="O85" s="361">
        <f t="shared" si="40"/>
        <v>6.1015893261639739E-2</v>
      </c>
      <c r="P85" s="362">
        <f t="shared" si="41"/>
        <v>1.9348379676331795E-2</v>
      </c>
      <c r="Q85" s="362">
        <f t="shared" si="42"/>
        <v>1.4959739269309524E-2</v>
      </c>
      <c r="R85" s="363">
        <f t="shared" si="43"/>
        <v>1.2168140934278569E-2</v>
      </c>
      <c r="T85" s="97">
        <v>1155.3399999999999</v>
      </c>
      <c r="U85" s="61">
        <v>1149.8100000000002</v>
      </c>
      <c r="V85" s="61">
        <v>1025.635</v>
      </c>
      <c r="W85" s="61">
        <v>926.93399999999997</v>
      </c>
      <c r="X85" s="61">
        <v>965.154</v>
      </c>
      <c r="Y85" s="61">
        <v>636.173</v>
      </c>
      <c r="Z85" s="61">
        <v>619.995</v>
      </c>
      <c r="AA85" s="61">
        <v>548.64499999999998</v>
      </c>
      <c r="AB85" s="61">
        <v>561.43499999999995</v>
      </c>
      <c r="AC85" s="61">
        <v>450.31</v>
      </c>
      <c r="AD85" s="38">
        <v>492.72300000000001</v>
      </c>
      <c r="AE85" s="42">
        <f t="shared" si="38"/>
        <v>9.4186227265661462E-2</v>
      </c>
      <c r="AG85" s="361">
        <f t="shared" si="44"/>
        <v>3.9696712907801884E-2</v>
      </c>
      <c r="AH85" s="362">
        <f t="shared" si="45"/>
        <v>1.5484162257152172E-2</v>
      </c>
      <c r="AI85" s="362">
        <f t="shared" si="46"/>
        <v>1.1176759845134202E-2</v>
      </c>
      <c r="AJ85" s="363">
        <f t="shared" si="47"/>
        <v>8.9139434125071228E-3</v>
      </c>
      <c r="AL85" s="52">
        <f t="shared" si="39"/>
        <v>0.64721195359595507</v>
      </c>
      <c r="AM85" s="74">
        <f t="shared" si="39"/>
        <v>0.71263266454618268</v>
      </c>
      <c r="AN85" s="74">
        <f t="shared" si="39"/>
        <v>0.77745149242700462</v>
      </c>
      <c r="AO85" s="74">
        <f t="shared" si="39"/>
        <v>0.96582990180551154</v>
      </c>
      <c r="AP85" s="74">
        <f t="shared" si="39"/>
        <v>0.99425074814444725</v>
      </c>
      <c r="AQ85" s="74">
        <f t="shared" si="39"/>
        <v>0.95585482169741298</v>
      </c>
      <c r="AR85" s="74">
        <f t="shared" si="39"/>
        <v>0.96834879580170552</v>
      </c>
      <c r="AS85" s="74">
        <f t="shared" si="39"/>
        <v>0.97890862246773214</v>
      </c>
      <c r="AT85" s="74">
        <f t="shared" si="39"/>
        <v>1.038169872760927</v>
      </c>
      <c r="AU85" s="74">
        <f t="shared" si="39"/>
        <v>1.041528373674411</v>
      </c>
      <c r="AV85" s="111">
        <f t="shared" si="39"/>
        <v>1.0959068333618769</v>
      </c>
      <c r="AW85" s="42">
        <f t="shared" si="48"/>
        <v>5.2210252799569909E-2</v>
      </c>
    </row>
    <row r="86" spans="1:49" ht="20.100000000000001" customHeight="1">
      <c r="A86" s="88" t="s">
        <v>151</v>
      </c>
      <c r="B86" s="90">
        <v>1504.8799999999999</v>
      </c>
      <c r="C86" s="61">
        <v>1941.1</v>
      </c>
      <c r="D86" s="61">
        <v>1863.04</v>
      </c>
      <c r="E86" s="61">
        <v>2632.05</v>
      </c>
      <c r="F86" s="61">
        <v>2581.91</v>
      </c>
      <c r="G86" s="61">
        <v>2456.3999999999996</v>
      </c>
      <c r="H86" s="61">
        <v>2079.2400000000002</v>
      </c>
      <c r="I86" s="61">
        <v>1810.39</v>
      </c>
      <c r="J86" s="61">
        <v>1653.3</v>
      </c>
      <c r="K86" s="61">
        <v>2280.5600000000004</v>
      </c>
      <c r="L86" s="82">
        <v>1614.93</v>
      </c>
      <c r="M86" s="42">
        <f t="shared" si="37"/>
        <v>-0.2918712947697058</v>
      </c>
      <c r="O86" s="361">
        <f t="shared" si="40"/>
        <v>5.1437702727280387E-3</v>
      </c>
      <c r="P86" s="362">
        <f t="shared" si="41"/>
        <v>7.1410223418297263E-3</v>
      </c>
      <c r="Q86" s="362">
        <f t="shared" si="42"/>
        <v>7.890872775385166E-3</v>
      </c>
      <c r="R86" s="363">
        <f t="shared" si="43"/>
        <v>4.3706772061117222E-3</v>
      </c>
      <c r="T86" s="97">
        <v>254.75399999999999</v>
      </c>
      <c r="U86" s="61">
        <v>307.69499999999999</v>
      </c>
      <c r="V86" s="61">
        <v>324.81400000000002</v>
      </c>
      <c r="W86" s="61">
        <v>470.51900000000001</v>
      </c>
      <c r="X86" s="61">
        <v>490.56200000000001</v>
      </c>
      <c r="Y86" s="61">
        <v>521.70299999999997</v>
      </c>
      <c r="Z86" s="61">
        <v>450.35400000000004</v>
      </c>
      <c r="AA86" s="61">
        <v>382.37100000000004</v>
      </c>
      <c r="AB86" s="61">
        <v>387.97099999999995</v>
      </c>
      <c r="AC86" s="61">
        <v>570.72</v>
      </c>
      <c r="AD86" s="38">
        <v>422.63200000000001</v>
      </c>
      <c r="AE86" s="42">
        <f t="shared" si="38"/>
        <v>-0.25947574992991312</v>
      </c>
      <c r="AG86" s="361">
        <f t="shared" si="44"/>
        <v>8.7531777659512876E-3</v>
      </c>
      <c r="AH86" s="362">
        <f t="shared" si="45"/>
        <v>1.2698014379804015E-2</v>
      </c>
      <c r="AI86" s="362">
        <f t="shared" si="46"/>
        <v>1.4165353598221209E-2</v>
      </c>
      <c r="AJ86" s="363">
        <f t="shared" si="47"/>
        <v>7.6459140984177923E-3</v>
      </c>
      <c r="AL86" s="52">
        <f t="shared" si="39"/>
        <v>1.6928525862527246</v>
      </c>
      <c r="AM86" s="74">
        <f t="shared" si="39"/>
        <v>1.5851579001597034</v>
      </c>
      <c r="AN86" s="74">
        <f t="shared" si="39"/>
        <v>1.74346229817932</v>
      </c>
      <c r="AO86" s="74">
        <f t="shared" si="39"/>
        <v>1.7876522102543644</v>
      </c>
      <c r="AP86" s="74">
        <f t="shared" si="39"/>
        <v>1.8999965142084738</v>
      </c>
      <c r="AQ86" s="74">
        <f t="shared" si="39"/>
        <v>2.1238519785051295</v>
      </c>
      <c r="AR86" s="74">
        <f t="shared" si="39"/>
        <v>2.1659548681248917</v>
      </c>
      <c r="AS86" s="74">
        <f t="shared" si="39"/>
        <v>2.1120918697076321</v>
      </c>
      <c r="AT86" s="74">
        <f t="shared" si="39"/>
        <v>2.3466461017359217</v>
      </c>
      <c r="AU86" s="74">
        <f t="shared" si="39"/>
        <v>2.5025432349949135</v>
      </c>
      <c r="AV86" s="111">
        <f t="shared" si="39"/>
        <v>2.6170298403026755</v>
      </c>
      <c r="AW86" s="42">
        <f t="shared" si="48"/>
        <v>4.5748102852654494E-2</v>
      </c>
    </row>
    <row r="87" spans="1:49" ht="20.100000000000001" customHeight="1">
      <c r="A87" s="88" t="s">
        <v>202</v>
      </c>
      <c r="B87" s="90">
        <v>138</v>
      </c>
      <c r="C87" s="61">
        <v>120.75</v>
      </c>
      <c r="D87" s="61">
        <v>240</v>
      </c>
      <c r="E87" s="61">
        <v>298.5</v>
      </c>
      <c r="F87" s="61">
        <v>425.1</v>
      </c>
      <c r="G87" s="61">
        <v>615</v>
      </c>
      <c r="H87" s="61">
        <v>480.02</v>
      </c>
      <c r="I87" s="61">
        <v>240</v>
      </c>
      <c r="J87" s="61">
        <v>720.01</v>
      </c>
      <c r="K87" s="61">
        <v>555.09</v>
      </c>
      <c r="L87" s="82">
        <v>1408.12</v>
      </c>
      <c r="M87" s="42">
        <f t="shared" si="37"/>
        <v>1.5367417896197009</v>
      </c>
      <c r="O87" s="361">
        <f t="shared" si="40"/>
        <v>4.7169229283163406E-4</v>
      </c>
      <c r="P87" s="362">
        <f t="shared" si="41"/>
        <v>1.7878719834820399E-3</v>
      </c>
      <c r="Q87" s="362">
        <f t="shared" si="42"/>
        <v>1.9206443017892759E-3</v>
      </c>
      <c r="R87" s="363">
        <f t="shared" si="43"/>
        <v>3.8109626965069925E-3</v>
      </c>
      <c r="T87" s="97">
        <v>36.68</v>
      </c>
      <c r="U87" s="61">
        <v>30.257999999999999</v>
      </c>
      <c r="V87" s="61">
        <v>59.6</v>
      </c>
      <c r="W87" s="61">
        <v>74.522999999999996</v>
      </c>
      <c r="X87" s="61">
        <v>68.436999999999998</v>
      </c>
      <c r="Y87" s="61">
        <v>118.084</v>
      </c>
      <c r="Z87" s="61">
        <v>121.61999999999999</v>
      </c>
      <c r="AA87" s="61">
        <v>60.8</v>
      </c>
      <c r="AB87" s="61">
        <v>185.76</v>
      </c>
      <c r="AC87" s="61">
        <v>151.08099999999999</v>
      </c>
      <c r="AD87" s="38">
        <v>388.64499999999998</v>
      </c>
      <c r="AE87" s="42">
        <f t="shared" si="38"/>
        <v>1.5724280352923268</v>
      </c>
      <c r="AG87" s="361">
        <f t="shared" si="44"/>
        <v>1.2603003699847432E-3</v>
      </c>
      <c r="AH87" s="362">
        <f t="shared" si="45"/>
        <v>2.8741109980674395E-3</v>
      </c>
      <c r="AI87" s="362">
        <f t="shared" si="46"/>
        <v>3.7498524442333512E-3</v>
      </c>
      <c r="AJ87" s="363">
        <f t="shared" si="47"/>
        <v>7.0310489616961869E-3</v>
      </c>
      <c r="AL87" s="52">
        <f t="shared" si="39"/>
        <v>2.6579710144927535</v>
      </c>
      <c r="AM87" s="74">
        <f t="shared" si="39"/>
        <v>2.5058385093167699</v>
      </c>
      <c r="AN87" s="74">
        <f t="shared" si="39"/>
        <v>2.4833333333333334</v>
      </c>
      <c r="AO87" s="74">
        <f t="shared" si="39"/>
        <v>2.4965829145728642</v>
      </c>
      <c r="AP87" s="74">
        <f t="shared" si="39"/>
        <v>1.6099035521053868</v>
      </c>
      <c r="AQ87" s="74">
        <f t="shared" si="39"/>
        <v>1.9200650406504067</v>
      </c>
      <c r="AR87" s="74">
        <f t="shared" si="39"/>
        <v>2.5336444314820215</v>
      </c>
      <c r="AS87" s="74">
        <f t="shared" si="39"/>
        <v>2.5333333333333332</v>
      </c>
      <c r="AT87" s="74">
        <f t="shared" si="39"/>
        <v>2.579964167164345</v>
      </c>
      <c r="AU87" s="74">
        <f t="shared" si="39"/>
        <v>2.7217388171287538</v>
      </c>
      <c r="AV87" s="111">
        <f t="shared" si="39"/>
        <v>2.7600275544697892</v>
      </c>
      <c r="AW87" s="42">
        <f t="shared" si="48"/>
        <v>1.4067748565759668E-2</v>
      </c>
    </row>
    <row r="88" spans="1:49" ht="20.100000000000001" customHeight="1">
      <c r="A88" s="88" t="s">
        <v>203</v>
      </c>
      <c r="B88" s="90">
        <v>1270.76</v>
      </c>
      <c r="C88" s="61">
        <v>1168.19</v>
      </c>
      <c r="D88" s="61">
        <v>1872.04</v>
      </c>
      <c r="E88" s="61">
        <v>3723</v>
      </c>
      <c r="F88" s="61">
        <v>2675.28</v>
      </c>
      <c r="G88" s="61">
        <v>5099.92</v>
      </c>
      <c r="H88" s="61">
        <v>1353.45</v>
      </c>
      <c r="I88" s="61">
        <v>1807.25</v>
      </c>
      <c r="J88" s="61">
        <v>2465.91</v>
      </c>
      <c r="K88" s="61">
        <v>3597.1</v>
      </c>
      <c r="L88" s="82">
        <v>1489.95</v>
      </c>
      <c r="M88" s="42">
        <f t="shared" si="37"/>
        <v>-0.58579133190625776</v>
      </c>
      <c r="O88" s="361">
        <f t="shared" si="40"/>
        <v>4.3435340437588937E-3</v>
      </c>
      <c r="P88" s="362">
        <f t="shared" si="41"/>
        <v>1.4826022904064592E-2</v>
      </c>
      <c r="Q88" s="362">
        <f t="shared" si="42"/>
        <v>1.2446179210517581E-2</v>
      </c>
      <c r="R88" s="363">
        <f t="shared" si="43"/>
        <v>4.0324289617792476E-3</v>
      </c>
      <c r="T88" s="97">
        <v>257.774</v>
      </c>
      <c r="U88" s="61">
        <v>209.15100000000001</v>
      </c>
      <c r="V88" s="61">
        <v>377.09500000000003</v>
      </c>
      <c r="W88" s="61">
        <v>845.529</v>
      </c>
      <c r="X88" s="61">
        <v>552.11199999999997</v>
      </c>
      <c r="Y88" s="61">
        <v>1194.3579999999999</v>
      </c>
      <c r="Z88" s="61">
        <v>251.047</v>
      </c>
      <c r="AA88" s="61">
        <v>326.5</v>
      </c>
      <c r="AB88" s="61">
        <v>497.54399999999998</v>
      </c>
      <c r="AC88" s="61">
        <v>875.09699999999998</v>
      </c>
      <c r="AD88" s="38">
        <v>358.012</v>
      </c>
      <c r="AE88" s="42">
        <f t="shared" si="38"/>
        <v>-0.59088878147222546</v>
      </c>
      <c r="AG88" s="361">
        <f t="shared" si="44"/>
        <v>8.8569429545378182E-3</v>
      </c>
      <c r="AH88" s="362">
        <f t="shared" si="45"/>
        <v>2.9070131969020616E-2</v>
      </c>
      <c r="AI88" s="362">
        <f t="shared" si="46"/>
        <v>2.1720035109585409E-2</v>
      </c>
      <c r="AJ88" s="363">
        <f t="shared" si="47"/>
        <v>6.476861662634989E-3</v>
      </c>
      <c r="AL88" s="52">
        <f t="shared" si="39"/>
        <v>2.0285026283483902</v>
      </c>
      <c r="AM88" s="74">
        <f t="shared" si="39"/>
        <v>1.7903851257072909</v>
      </c>
      <c r="AN88" s="74">
        <f t="shared" si="39"/>
        <v>2.0143533257836372</v>
      </c>
      <c r="AO88" s="74">
        <f t="shared" si="39"/>
        <v>2.2710958904109586</v>
      </c>
      <c r="AP88" s="74">
        <f t="shared" si="39"/>
        <v>2.0637540743398821</v>
      </c>
      <c r="AQ88" s="74">
        <f t="shared" si="39"/>
        <v>2.3419151672967415</v>
      </c>
      <c r="AR88" s="74">
        <f t="shared" si="39"/>
        <v>1.8548671912519856</v>
      </c>
      <c r="AS88" s="74">
        <f t="shared" si="39"/>
        <v>1.8066122561903444</v>
      </c>
      <c r="AT88" s="74">
        <f t="shared" si="39"/>
        <v>2.017689210068494</v>
      </c>
      <c r="AU88" s="74">
        <f t="shared" si="39"/>
        <v>2.4327847432654082</v>
      </c>
      <c r="AV88" s="111">
        <f t="shared" si="39"/>
        <v>2.4028457330782911</v>
      </c>
      <c r="AW88" s="42">
        <f t="shared" si="48"/>
        <v>-1.2306477286984058E-2</v>
      </c>
    </row>
    <row r="89" spans="1:49" ht="20.100000000000001" customHeight="1">
      <c r="A89" s="88" t="s">
        <v>170</v>
      </c>
      <c r="B89" s="90">
        <v>106.49</v>
      </c>
      <c r="C89" s="61">
        <v>374.1</v>
      </c>
      <c r="D89" s="61">
        <v>275.82</v>
      </c>
      <c r="E89" s="61">
        <v>543.72</v>
      </c>
      <c r="F89" s="61">
        <v>403.38</v>
      </c>
      <c r="G89" s="61">
        <v>126.43</v>
      </c>
      <c r="H89" s="61">
        <v>378.64</v>
      </c>
      <c r="I89" s="61">
        <v>361.69</v>
      </c>
      <c r="J89" s="61">
        <v>338.66</v>
      </c>
      <c r="K89" s="61">
        <v>1008.73</v>
      </c>
      <c r="L89" s="82">
        <v>1143.1199999999999</v>
      </c>
      <c r="M89" s="42">
        <f t="shared" si="37"/>
        <v>0.13322692891061025</v>
      </c>
      <c r="O89" s="361">
        <f t="shared" si="40"/>
        <v>3.6398921930174425E-4</v>
      </c>
      <c r="P89" s="362">
        <f t="shared" si="41"/>
        <v>3.6754578027908016E-4</v>
      </c>
      <c r="Q89" s="362">
        <f t="shared" si="42"/>
        <v>3.4902655903437212E-3</v>
      </c>
      <c r="R89" s="363">
        <f t="shared" si="43"/>
        <v>3.0937616663573226E-3</v>
      </c>
      <c r="T89" s="97">
        <v>25.949000000000002</v>
      </c>
      <c r="U89" s="61">
        <v>63.427999999999997</v>
      </c>
      <c r="V89" s="61">
        <v>47.835000000000001</v>
      </c>
      <c r="W89" s="61">
        <v>97.619</v>
      </c>
      <c r="X89" s="61">
        <v>75.566999999999993</v>
      </c>
      <c r="Y89" s="61">
        <v>26.766999999999999</v>
      </c>
      <c r="Z89" s="61">
        <v>71.180000000000007</v>
      </c>
      <c r="AA89" s="61">
        <v>74.756</v>
      </c>
      <c r="AB89" s="61">
        <v>73.069999999999993</v>
      </c>
      <c r="AC89" s="61">
        <v>194.73700000000002</v>
      </c>
      <c r="AD89" s="38">
        <v>246.77600000000001</v>
      </c>
      <c r="AE89" s="42">
        <f t="shared" si="38"/>
        <v>0.26722708062669126</v>
      </c>
      <c r="AG89" s="361">
        <f t="shared" si="44"/>
        <v>8.9159035716287083E-4</v>
      </c>
      <c r="AH89" s="362">
        <f t="shared" si="45"/>
        <v>6.5149663870864088E-4</v>
      </c>
      <c r="AI89" s="362">
        <f t="shared" si="46"/>
        <v>4.8334007283025015E-3</v>
      </c>
      <c r="AJ89" s="363">
        <f t="shared" si="47"/>
        <v>4.4644705028278721E-3</v>
      </c>
      <c r="AL89" s="52">
        <f t="shared" si="39"/>
        <v>2.4367546248474037</v>
      </c>
      <c r="AM89" s="74">
        <f t="shared" si="39"/>
        <v>1.6954824913124831</v>
      </c>
      <c r="AN89" s="74">
        <f t="shared" si="39"/>
        <v>1.7342832281922993</v>
      </c>
      <c r="AO89" s="74">
        <f t="shared" si="39"/>
        <v>1.7953910100787169</v>
      </c>
      <c r="AP89" s="74">
        <f t="shared" si="39"/>
        <v>1.8733452327829836</v>
      </c>
      <c r="AQ89" s="74">
        <f t="shared" si="39"/>
        <v>2.1171399193229452</v>
      </c>
      <c r="AR89" s="74">
        <f t="shared" si="39"/>
        <v>1.8798859074582719</v>
      </c>
      <c r="AS89" s="74">
        <f t="shared" si="39"/>
        <v>2.0668528297713511</v>
      </c>
      <c r="AT89" s="74">
        <f t="shared" si="39"/>
        <v>2.1576212130160037</v>
      </c>
      <c r="AU89" s="74">
        <f t="shared" si="39"/>
        <v>1.9305165901678349</v>
      </c>
      <c r="AV89" s="111">
        <f t="shared" si="39"/>
        <v>2.1587934775001751</v>
      </c>
      <c r="AW89" s="42">
        <f t="shared" si="48"/>
        <v>0.11824652970865912</v>
      </c>
    </row>
    <row r="90" spans="1:49" ht="20.100000000000001" customHeight="1">
      <c r="A90" s="88" t="s">
        <v>179</v>
      </c>
      <c r="B90" s="90">
        <v>728.76</v>
      </c>
      <c r="C90" s="61">
        <v>682.88</v>
      </c>
      <c r="D90" s="61">
        <v>604.1</v>
      </c>
      <c r="E90" s="61">
        <v>688.4</v>
      </c>
      <c r="F90" s="61">
        <v>658.19999999999993</v>
      </c>
      <c r="G90" s="61">
        <v>545.66999999999996</v>
      </c>
      <c r="H90" s="61">
        <v>655.3900000000001</v>
      </c>
      <c r="I90" s="61">
        <v>917.28000000000009</v>
      </c>
      <c r="J90" s="61">
        <v>1037</v>
      </c>
      <c r="K90" s="61">
        <v>673.51</v>
      </c>
      <c r="L90" s="82">
        <v>767.87000000000012</v>
      </c>
      <c r="M90" s="42">
        <f t="shared" si="37"/>
        <v>0.14010185446392798</v>
      </c>
      <c r="O90" s="361">
        <f t="shared" si="40"/>
        <v>2.4909454733621859E-3</v>
      </c>
      <c r="P90" s="362">
        <f t="shared" si="41"/>
        <v>1.5863221223197472E-3</v>
      </c>
      <c r="Q90" s="362">
        <f t="shared" si="42"/>
        <v>2.3303845208850729E-3</v>
      </c>
      <c r="R90" s="363">
        <f t="shared" si="43"/>
        <v>2.0781779434755738E-3</v>
      </c>
      <c r="T90" s="97">
        <v>166.93299999999999</v>
      </c>
      <c r="U90" s="61">
        <v>155.81899999999999</v>
      </c>
      <c r="V90" s="61">
        <v>149.09700000000001</v>
      </c>
      <c r="W90" s="61">
        <v>163.48499999999999</v>
      </c>
      <c r="X90" s="61">
        <v>149.22899999999998</v>
      </c>
      <c r="Y90" s="61">
        <v>152.32900000000001</v>
      </c>
      <c r="Z90" s="61">
        <v>184.90599999999998</v>
      </c>
      <c r="AA90" s="61">
        <v>233.74</v>
      </c>
      <c r="AB90" s="61">
        <v>203.268</v>
      </c>
      <c r="AC90" s="61">
        <v>196.73399999999998</v>
      </c>
      <c r="AD90" s="38">
        <v>217.44799999999998</v>
      </c>
      <c r="AE90" s="42">
        <f t="shared" si="38"/>
        <v>0.10528937550194679</v>
      </c>
      <c r="AG90" s="361">
        <f t="shared" si="44"/>
        <v>5.735706697455374E-3</v>
      </c>
      <c r="AH90" s="362">
        <f t="shared" si="45"/>
        <v>3.7076187648166985E-3</v>
      </c>
      <c r="AI90" s="362">
        <f t="shared" si="46"/>
        <v>4.8829665594204699E-3</v>
      </c>
      <c r="AJ90" s="363">
        <f t="shared" si="47"/>
        <v>3.9338922014252398E-3</v>
      </c>
      <c r="AL90" s="52">
        <f t="shared" si="39"/>
        <v>2.2906443822383227</v>
      </c>
      <c r="AM90" s="74">
        <f t="shared" si="39"/>
        <v>2.2817918228678535</v>
      </c>
      <c r="AN90" s="74">
        <f t="shared" si="39"/>
        <v>2.4680847541797717</v>
      </c>
      <c r="AO90" s="74">
        <f t="shared" si="39"/>
        <v>2.3748547356188263</v>
      </c>
      <c r="AP90" s="74">
        <f t="shared" si="39"/>
        <v>2.267228805834093</v>
      </c>
      <c r="AQ90" s="74">
        <f t="shared" si="39"/>
        <v>2.7915956530503787</v>
      </c>
      <c r="AR90" s="74">
        <f t="shared" si="39"/>
        <v>2.82131250095363</v>
      </c>
      <c r="AS90" s="74">
        <f t="shared" si="39"/>
        <v>2.5481859410430836</v>
      </c>
      <c r="AT90" s="74">
        <f t="shared" si="39"/>
        <v>1.9601542912246868</v>
      </c>
      <c r="AU90" s="74">
        <f t="shared" si="39"/>
        <v>2.9210256714822345</v>
      </c>
      <c r="AV90" s="111">
        <f t="shared" si="39"/>
        <v>2.8318335134853552</v>
      </c>
      <c r="AW90" s="42">
        <f t="shared" si="48"/>
        <v>-3.053453410822643E-2</v>
      </c>
    </row>
    <row r="91" spans="1:49" ht="20.100000000000001" customHeight="1">
      <c r="A91" s="88" t="s">
        <v>176</v>
      </c>
      <c r="B91" s="90">
        <v>346.59000000000003</v>
      </c>
      <c r="C91" s="61">
        <v>360.6</v>
      </c>
      <c r="D91" s="61">
        <v>321.49</v>
      </c>
      <c r="E91" s="61">
        <v>112.01</v>
      </c>
      <c r="F91" s="61">
        <v>600.79</v>
      </c>
      <c r="G91" s="61">
        <v>495.06</v>
      </c>
      <c r="H91" s="61">
        <v>894.98</v>
      </c>
      <c r="I91" s="61">
        <v>818.48</v>
      </c>
      <c r="J91" s="61">
        <v>776.68000000000006</v>
      </c>
      <c r="K91" s="61">
        <v>733.65</v>
      </c>
      <c r="L91" s="82">
        <v>949.64</v>
      </c>
      <c r="M91" s="42">
        <f t="shared" si="37"/>
        <v>0.2944046888843454</v>
      </c>
      <c r="O91" s="361">
        <f t="shared" si="40"/>
        <v>1.184665447626928E-3</v>
      </c>
      <c r="P91" s="362">
        <f t="shared" si="41"/>
        <v>1.4391933400692985E-3</v>
      </c>
      <c r="Q91" s="362">
        <f t="shared" si="42"/>
        <v>2.5384724855567605E-3</v>
      </c>
      <c r="R91" s="363">
        <f t="shared" si="43"/>
        <v>2.5701237217786131E-3</v>
      </c>
      <c r="T91" s="97">
        <v>75.606999999999999</v>
      </c>
      <c r="U91" s="61">
        <v>70.349999999999994</v>
      </c>
      <c r="V91" s="61">
        <v>56.253999999999998</v>
      </c>
      <c r="W91" s="61">
        <v>20.337999999999997</v>
      </c>
      <c r="X91" s="61">
        <v>99.116</v>
      </c>
      <c r="Y91" s="61">
        <v>103.42400000000001</v>
      </c>
      <c r="Z91" s="61">
        <v>182.54700000000003</v>
      </c>
      <c r="AA91" s="61">
        <v>173.44399999999999</v>
      </c>
      <c r="AB91" s="61">
        <v>154.899</v>
      </c>
      <c r="AC91" s="61">
        <v>169.209</v>
      </c>
      <c r="AD91" s="38">
        <v>211.62699999999998</v>
      </c>
      <c r="AE91" s="42">
        <f t="shared" si="38"/>
        <v>0.25068406526839576</v>
      </c>
      <c r="AG91" s="361">
        <f t="shared" si="44"/>
        <v>2.5978061633979413E-3</v>
      </c>
      <c r="AH91" s="362">
        <f t="shared" si="45"/>
        <v>2.5172932477230351E-3</v>
      </c>
      <c r="AI91" s="362">
        <f t="shared" si="46"/>
        <v>4.1997920468906163E-3</v>
      </c>
      <c r="AJ91" s="363">
        <f t="shared" si="47"/>
        <v>3.8285834080378721E-3</v>
      </c>
      <c r="AL91" s="52">
        <f t="shared" si="39"/>
        <v>2.1814535906979424</v>
      </c>
      <c r="AM91" s="74">
        <f t="shared" si="39"/>
        <v>1.950915141430948</v>
      </c>
      <c r="AN91" s="74">
        <f t="shared" si="39"/>
        <v>1.7497900401256647</v>
      </c>
      <c r="AO91" s="74">
        <f t="shared" si="39"/>
        <v>1.8157307383269348</v>
      </c>
      <c r="AP91" s="74">
        <f t="shared" si="39"/>
        <v>1.6497611478220344</v>
      </c>
      <c r="AQ91" s="74">
        <f t="shared" si="39"/>
        <v>2.0891205106451745</v>
      </c>
      <c r="AR91" s="74">
        <f t="shared" si="39"/>
        <v>2.0396768642874705</v>
      </c>
      <c r="AS91" s="74">
        <f t="shared" si="39"/>
        <v>2.1190988173199097</v>
      </c>
      <c r="AT91" s="74">
        <f t="shared" si="39"/>
        <v>1.9943734871504351</v>
      </c>
      <c r="AU91" s="74">
        <f t="shared" si="39"/>
        <v>2.3063995093028011</v>
      </c>
      <c r="AV91" s="111">
        <f t="shared" si="39"/>
        <v>2.2284971146960952</v>
      </c>
      <c r="AW91" s="42">
        <f t="shared" si="48"/>
        <v>-3.3776626422477397E-2</v>
      </c>
    </row>
    <row r="92" spans="1:49" ht="20.100000000000001" customHeight="1">
      <c r="A92" s="88" t="s">
        <v>209</v>
      </c>
      <c r="B92" s="90">
        <v>72</v>
      </c>
      <c r="C92" s="61">
        <v>72</v>
      </c>
      <c r="D92" s="61">
        <v>218.25</v>
      </c>
      <c r="E92" s="61"/>
      <c r="F92" s="61"/>
      <c r="G92" s="61">
        <v>103.65</v>
      </c>
      <c r="H92" s="61">
        <v>115.2</v>
      </c>
      <c r="I92" s="61">
        <v>730.38</v>
      </c>
      <c r="J92" s="61">
        <v>126.32</v>
      </c>
      <c r="K92" s="61">
        <v>501.12</v>
      </c>
      <c r="L92" s="82">
        <v>2908.75</v>
      </c>
      <c r="M92" s="42">
        <f t="shared" si="37"/>
        <v>4.8044979246487873</v>
      </c>
      <c r="O92" s="361">
        <f t="shared" si="40"/>
        <v>2.4610032669476561E-4</v>
      </c>
      <c r="P92" s="362">
        <f t="shared" si="41"/>
        <v>3.0132183916733893E-4</v>
      </c>
      <c r="Q92" s="362">
        <f t="shared" si="42"/>
        <v>1.733904902831328E-3</v>
      </c>
      <c r="R92" s="363">
        <f t="shared" si="43"/>
        <v>7.8722962130107627E-3</v>
      </c>
      <c r="T92" s="97">
        <v>19.428999999999998</v>
      </c>
      <c r="U92" s="61">
        <v>16.619</v>
      </c>
      <c r="V92" s="61">
        <v>56.055999999999997</v>
      </c>
      <c r="W92" s="61"/>
      <c r="X92" s="61"/>
      <c r="Y92" s="61">
        <v>14.246</v>
      </c>
      <c r="Z92" s="61">
        <v>15.867000000000001</v>
      </c>
      <c r="AA92" s="61">
        <v>32.055999999999997</v>
      </c>
      <c r="AB92" s="61">
        <v>14.837999999999999</v>
      </c>
      <c r="AC92" s="61">
        <v>69.849999999999994</v>
      </c>
      <c r="AD92" s="38">
        <v>203.38300000000001</v>
      </c>
      <c r="AE92" s="42">
        <f t="shared" si="38"/>
        <v>1.9117108088761636</v>
      </c>
      <c r="AG92" s="361">
        <f t="shared" si="44"/>
        <v>6.6756749968466668E-4</v>
      </c>
      <c r="AH92" s="362">
        <f t="shared" si="45"/>
        <v>3.4674117813140429E-4</v>
      </c>
      <c r="AI92" s="362">
        <f t="shared" si="46"/>
        <v>1.7336871825689502E-3</v>
      </c>
      <c r="AJ92" s="363">
        <f t="shared" si="47"/>
        <v>3.6794396711051364E-3</v>
      </c>
      <c r="AL92" s="52">
        <f t="shared" si="39"/>
        <v>2.6984722222222217</v>
      </c>
      <c r="AM92" s="74">
        <f t="shared" si="39"/>
        <v>2.3081944444444442</v>
      </c>
      <c r="AN92" s="74">
        <f t="shared" si="39"/>
        <v>2.5684306987399768</v>
      </c>
      <c r="AO92" s="74"/>
      <c r="AP92" s="74"/>
      <c r="AQ92" s="74">
        <f t="shared" si="39"/>
        <v>1.3744331886155332</v>
      </c>
      <c r="AR92" s="74">
        <f t="shared" si="39"/>
        <v>1.3773437499999999</v>
      </c>
      <c r="AS92" s="74">
        <f t="shared" si="39"/>
        <v>0.43889482187354523</v>
      </c>
      <c r="AT92" s="74">
        <f t="shared" si="39"/>
        <v>1.1746358454718175</v>
      </c>
      <c r="AU92" s="74">
        <f t="shared" si="39"/>
        <v>1.3938777139208172</v>
      </c>
      <c r="AV92" s="111">
        <f t="shared" si="39"/>
        <v>0.69921100128921365</v>
      </c>
      <c r="AW92" s="42">
        <f t="shared" si="48"/>
        <v>-0.49836991128697095</v>
      </c>
    </row>
    <row r="93" spans="1:49" ht="20.100000000000001" customHeight="1">
      <c r="A93" s="88" t="s">
        <v>172</v>
      </c>
      <c r="B93" s="90">
        <v>326.25</v>
      </c>
      <c r="C93" s="61">
        <v>254.62</v>
      </c>
      <c r="D93" s="61">
        <v>916.44</v>
      </c>
      <c r="E93" s="61">
        <v>1293.2</v>
      </c>
      <c r="F93" s="61">
        <v>1052.33</v>
      </c>
      <c r="G93" s="61">
        <v>1057.6099999999999</v>
      </c>
      <c r="H93" s="61">
        <v>1043.8800000000001</v>
      </c>
      <c r="I93" s="61">
        <v>904.26</v>
      </c>
      <c r="J93" s="61">
        <v>554.97</v>
      </c>
      <c r="K93" s="61">
        <v>1374.1399999999999</v>
      </c>
      <c r="L93" s="82">
        <v>1384.1599999999999</v>
      </c>
      <c r="M93" s="42">
        <f t="shared" si="37"/>
        <v>7.2918334376409844E-3</v>
      </c>
      <c r="O93" s="361">
        <f t="shared" si="40"/>
        <v>1.1151421053356566E-3</v>
      </c>
      <c r="P93" s="362">
        <f t="shared" si="41"/>
        <v>3.0745874608950241E-3</v>
      </c>
      <c r="Q93" s="362">
        <f t="shared" si="42"/>
        <v>4.7546058492509598E-3</v>
      </c>
      <c r="R93" s="363">
        <f t="shared" si="43"/>
        <v>3.7461168977055356E-3</v>
      </c>
      <c r="T93" s="97">
        <v>39.362000000000002</v>
      </c>
      <c r="U93" s="61">
        <v>45.887999999999998</v>
      </c>
      <c r="V93" s="61">
        <v>100.633</v>
      </c>
      <c r="W93" s="61">
        <v>212.35499999999999</v>
      </c>
      <c r="X93" s="61">
        <v>205.99199999999999</v>
      </c>
      <c r="Y93" s="61">
        <v>160.38999999999999</v>
      </c>
      <c r="Z93" s="61">
        <v>177.27600000000001</v>
      </c>
      <c r="AA93" s="61">
        <v>156.15100000000001</v>
      </c>
      <c r="AB93" s="61">
        <v>101.185</v>
      </c>
      <c r="AC93" s="61">
        <v>216.46599999999998</v>
      </c>
      <c r="AD93" s="38">
        <v>196.50200000000001</v>
      </c>
      <c r="AE93" s="42">
        <f t="shared" si="38"/>
        <v>-9.2226954810455092E-2</v>
      </c>
      <c r="AG93" s="361">
        <f t="shared" si="44"/>
        <v>1.3524521036897346E-3</v>
      </c>
      <c r="AH93" s="362">
        <f t="shared" si="45"/>
        <v>3.9038198484133038E-3</v>
      </c>
      <c r="AI93" s="362">
        <f t="shared" si="46"/>
        <v>5.3727176759050879E-3</v>
      </c>
      <c r="AJ93" s="363">
        <f t="shared" si="47"/>
        <v>3.5549542206157912E-3</v>
      </c>
      <c r="AL93" s="52">
        <f t="shared" si="39"/>
        <v>1.2064980842911879</v>
      </c>
      <c r="AM93" s="74">
        <f t="shared" si="39"/>
        <v>1.802215065587935</v>
      </c>
      <c r="AN93" s="74">
        <f t="shared" si="39"/>
        <v>1.0980860721923966</v>
      </c>
      <c r="AO93" s="74">
        <f t="shared" si="39"/>
        <v>1.6420893906588307</v>
      </c>
      <c r="AP93" s="74">
        <f t="shared" si="39"/>
        <v>1.9574848194007584</v>
      </c>
      <c r="AQ93" s="74">
        <f t="shared" si="39"/>
        <v>1.5165325592609751</v>
      </c>
      <c r="AR93" s="74">
        <f t="shared" si="39"/>
        <v>1.6982411771467985</v>
      </c>
      <c r="AS93" s="74">
        <f t="shared" si="39"/>
        <v>1.7268374140180922</v>
      </c>
      <c r="AT93" s="74">
        <f t="shared" si="39"/>
        <v>1.8232517072994936</v>
      </c>
      <c r="AU93" s="74">
        <f t="shared" si="39"/>
        <v>1.5752834500123714</v>
      </c>
      <c r="AV93" s="111">
        <f t="shared" si="39"/>
        <v>1.4196480175702233</v>
      </c>
      <c r="AW93" s="42">
        <f t="shared" si="48"/>
        <v>-9.8798367011934132E-2</v>
      </c>
    </row>
    <row r="94" spans="1:49" ht="20.100000000000001" customHeight="1">
      <c r="A94" s="88" t="s">
        <v>145</v>
      </c>
      <c r="B94" s="90">
        <v>1485.66</v>
      </c>
      <c r="C94" s="61">
        <v>917.59999999999991</v>
      </c>
      <c r="D94" s="61">
        <v>692.75999999999988</v>
      </c>
      <c r="E94" s="61">
        <v>709.01</v>
      </c>
      <c r="F94" s="61">
        <v>630.7700000000001</v>
      </c>
      <c r="G94" s="61">
        <v>458.45</v>
      </c>
      <c r="H94" s="61">
        <v>578.27</v>
      </c>
      <c r="I94" s="61">
        <v>539.15000000000009</v>
      </c>
      <c r="J94" s="61">
        <v>500.12999999999994</v>
      </c>
      <c r="K94" s="61">
        <v>481.38</v>
      </c>
      <c r="L94" s="82">
        <v>662.64</v>
      </c>
      <c r="M94" s="42">
        <f t="shared" si="37"/>
        <v>0.37654244048360963</v>
      </c>
      <c r="O94" s="361">
        <f t="shared" si="40"/>
        <v>5.0780751577409093E-3</v>
      </c>
      <c r="P94" s="362">
        <f t="shared" si="41"/>
        <v>1.3327640826460831E-3</v>
      </c>
      <c r="Q94" s="362">
        <f t="shared" si="42"/>
        <v>1.6656033327844522E-3</v>
      </c>
      <c r="R94" s="363">
        <f t="shared" si="43"/>
        <v>1.7933814740316121E-3</v>
      </c>
      <c r="T94" s="97">
        <v>339.13</v>
      </c>
      <c r="U94" s="61">
        <v>210.49100000000001</v>
      </c>
      <c r="V94" s="61">
        <v>189.99199999999999</v>
      </c>
      <c r="W94" s="61">
        <v>189.58099999999999</v>
      </c>
      <c r="X94" s="61">
        <v>183.87500000000003</v>
      </c>
      <c r="Y94" s="61">
        <v>121.52</v>
      </c>
      <c r="Z94" s="61">
        <v>139.785</v>
      </c>
      <c r="AA94" s="61">
        <v>143.46700000000001</v>
      </c>
      <c r="AB94" s="61">
        <v>137.63999999999999</v>
      </c>
      <c r="AC94" s="61">
        <v>158.74300000000002</v>
      </c>
      <c r="AD94" s="38">
        <v>185.89500000000001</v>
      </c>
      <c r="AE94" s="42">
        <f t="shared" si="38"/>
        <v>0.17104376255960882</v>
      </c>
      <c r="AG94" s="361">
        <f t="shared" si="44"/>
        <v>1.1652280928923826E-2</v>
      </c>
      <c r="AH94" s="362">
        <f t="shared" si="45"/>
        <v>2.9577416795260598E-3</v>
      </c>
      <c r="AI94" s="362">
        <f t="shared" si="46"/>
        <v>3.9400244011817166E-3</v>
      </c>
      <c r="AJ94" s="363">
        <f t="shared" si="47"/>
        <v>3.3630610112944017E-3</v>
      </c>
      <c r="AL94" s="52">
        <f t="shared" si="39"/>
        <v>2.2826891751814009</v>
      </c>
      <c r="AM94" s="74">
        <f t="shared" si="39"/>
        <v>2.2939298169136881</v>
      </c>
      <c r="AN94" s="74">
        <f t="shared" ref="AN94:AV99" si="49">(V94/D94)*10</f>
        <v>2.7425370979848722</v>
      </c>
      <c r="AO94" s="74">
        <f t="shared" si="49"/>
        <v>2.6738833020690822</v>
      </c>
      <c r="AP94" s="74">
        <f t="shared" si="49"/>
        <v>2.9150879084293804</v>
      </c>
      <c r="AQ94" s="74">
        <f t="shared" si="49"/>
        <v>2.6506707383575092</v>
      </c>
      <c r="AR94" s="74">
        <f t="shared" si="49"/>
        <v>2.4172964186279766</v>
      </c>
      <c r="AS94" s="74">
        <f t="shared" si="49"/>
        <v>2.6609848836130947</v>
      </c>
      <c r="AT94" s="74">
        <f t="shared" si="49"/>
        <v>2.7520844580409092</v>
      </c>
      <c r="AU94" s="74">
        <f t="shared" si="49"/>
        <v>3.2976650463251489</v>
      </c>
      <c r="AV94" s="111">
        <f t="shared" si="49"/>
        <v>2.8053694313654476</v>
      </c>
      <c r="AW94" s="42">
        <f t="shared" si="48"/>
        <v>-0.14928611852447099</v>
      </c>
    </row>
    <row r="95" spans="1:49" ht="20.100000000000001" customHeight="1">
      <c r="A95" s="88" t="s">
        <v>205</v>
      </c>
      <c r="B95" s="90">
        <v>0.72</v>
      </c>
      <c r="C95" s="61">
        <v>0.8</v>
      </c>
      <c r="D95" s="61"/>
      <c r="E95" s="61"/>
      <c r="F95" s="61">
        <v>104.75</v>
      </c>
      <c r="G95" s="61">
        <v>3.6</v>
      </c>
      <c r="H95" s="61">
        <v>24.3</v>
      </c>
      <c r="I95" s="61">
        <v>2.99</v>
      </c>
      <c r="J95" s="61">
        <v>949.22</v>
      </c>
      <c r="K95" s="61">
        <v>840</v>
      </c>
      <c r="L95" s="82">
        <v>3355.14</v>
      </c>
      <c r="M95" s="42">
        <f t="shared" si="37"/>
        <v>2.9942142857142855</v>
      </c>
      <c r="O95" s="361">
        <f t="shared" si="40"/>
        <v>2.4610032669476558E-6</v>
      </c>
      <c r="P95" s="362">
        <f t="shared" si="41"/>
        <v>1.0465592098431452E-5</v>
      </c>
      <c r="Q95" s="362">
        <f t="shared" si="42"/>
        <v>2.9064497892287585E-3</v>
      </c>
      <c r="R95" s="363">
        <f t="shared" si="43"/>
        <v>9.0804145822504269E-3</v>
      </c>
      <c r="T95" s="97">
        <v>0.52700000000000002</v>
      </c>
      <c r="U95" s="61">
        <v>0.70199999999999996</v>
      </c>
      <c r="V95" s="61"/>
      <c r="W95" s="61"/>
      <c r="X95" s="61">
        <v>5.0350000000000001</v>
      </c>
      <c r="Y95" s="61">
        <v>0.78</v>
      </c>
      <c r="Z95" s="61">
        <v>3.0619999999999998</v>
      </c>
      <c r="AA95" s="61">
        <v>0.45600000000000002</v>
      </c>
      <c r="AB95" s="61">
        <v>48.115000000000002</v>
      </c>
      <c r="AC95" s="61">
        <v>41.634</v>
      </c>
      <c r="AD95" s="38">
        <v>176.191</v>
      </c>
      <c r="AE95" s="42">
        <f t="shared" si="38"/>
        <v>3.2319018110198399</v>
      </c>
      <c r="AG95" s="361">
        <f t="shared" si="44"/>
        <v>1.8107369001689194E-5</v>
      </c>
      <c r="AH95" s="362">
        <f t="shared" si="45"/>
        <v>1.8984846198406244E-5</v>
      </c>
      <c r="AI95" s="362">
        <f t="shared" si="46"/>
        <v>1.0333619493067385E-3</v>
      </c>
      <c r="AJ95" s="363">
        <f t="shared" si="47"/>
        <v>3.1875041428815832E-3</v>
      </c>
      <c r="AL95" s="52">
        <f t="shared" ref="AL95:AM99" si="50">(T95/B95)*10</f>
        <v>7.3194444444444446</v>
      </c>
      <c r="AM95" s="74">
        <f t="shared" si="50"/>
        <v>8.7749999999999986</v>
      </c>
      <c r="AN95" s="74"/>
      <c r="AO95" s="74"/>
      <c r="AP95" s="74">
        <f t="shared" si="49"/>
        <v>0.48066825775656324</v>
      </c>
      <c r="AQ95" s="74">
        <f t="shared" si="49"/>
        <v>2.166666666666667</v>
      </c>
      <c r="AR95" s="74">
        <f t="shared" si="49"/>
        <v>1.2600823045267489</v>
      </c>
      <c r="AS95" s="74">
        <f t="shared" si="49"/>
        <v>1.5250836120401337</v>
      </c>
      <c r="AT95" s="74">
        <f t="shared" si="49"/>
        <v>0.50688986747013343</v>
      </c>
      <c r="AU95" s="74">
        <f t="shared" si="49"/>
        <v>0.49564285714285716</v>
      </c>
      <c r="AV95" s="111">
        <f t="shared" si="49"/>
        <v>0.52513755014693875</v>
      </c>
      <c r="AW95" s="42">
        <f t="shared" si="48"/>
        <v>5.9507955333209711E-2</v>
      </c>
    </row>
    <row r="96" spans="1:49" ht="20.100000000000001" customHeight="1">
      <c r="A96" s="88" t="s">
        <v>177</v>
      </c>
      <c r="B96" s="90"/>
      <c r="C96" s="61"/>
      <c r="D96" s="61"/>
      <c r="E96" s="61"/>
      <c r="F96" s="61"/>
      <c r="G96" s="61"/>
      <c r="H96" s="61">
        <v>36</v>
      </c>
      <c r="I96" s="61">
        <v>62.82</v>
      </c>
      <c r="J96" s="61">
        <v>65.39</v>
      </c>
      <c r="K96" s="61">
        <v>374.36</v>
      </c>
      <c r="L96" s="82">
        <v>1031.51</v>
      </c>
      <c r="M96" s="42">
        <f t="shared" si="37"/>
        <v>1.7553958756277379</v>
      </c>
      <c r="O96" s="361">
        <f t="shared" si="40"/>
        <v>0</v>
      </c>
      <c r="P96" s="362">
        <f t="shared" si="41"/>
        <v>0</v>
      </c>
      <c r="Q96" s="362">
        <f t="shared" si="42"/>
        <v>1.2953077893996167E-3</v>
      </c>
      <c r="R96" s="363">
        <f t="shared" si="43"/>
        <v>2.7916982438101357E-3</v>
      </c>
      <c r="T96" s="97"/>
      <c r="U96" s="61"/>
      <c r="V96" s="61"/>
      <c r="W96" s="61"/>
      <c r="X96" s="61"/>
      <c r="Y96" s="61"/>
      <c r="Z96" s="61">
        <v>9.7929999999999993</v>
      </c>
      <c r="AA96" s="61">
        <v>18.7</v>
      </c>
      <c r="AB96" s="61">
        <v>19.59</v>
      </c>
      <c r="AC96" s="61">
        <v>78.213999999999999</v>
      </c>
      <c r="AD96" s="38">
        <v>160.92400000000001</v>
      </c>
      <c r="AE96" s="42">
        <f t="shared" si="38"/>
        <v>1.0574833150075436</v>
      </c>
      <c r="AG96" s="361">
        <f t="shared" si="44"/>
        <v>0</v>
      </c>
      <c r="AH96" s="362">
        <f t="shared" si="45"/>
        <v>0</v>
      </c>
      <c r="AI96" s="362">
        <f t="shared" si="46"/>
        <v>1.9412828818532266E-3</v>
      </c>
      <c r="AJ96" s="363">
        <f t="shared" si="47"/>
        <v>2.9113060070552746E-3</v>
      </c>
      <c r="AL96" s="52"/>
      <c r="AM96" s="74"/>
      <c r="AN96" s="74"/>
      <c r="AO96" s="74"/>
      <c r="AP96" s="74"/>
      <c r="AQ96" s="74"/>
      <c r="AR96" s="74">
        <f t="shared" si="49"/>
        <v>2.7202777777777776</v>
      </c>
      <c r="AS96" s="74">
        <f t="shared" si="49"/>
        <v>2.9767589939509707</v>
      </c>
      <c r="AT96" s="74">
        <f t="shared" si="49"/>
        <v>2.9958709282764948</v>
      </c>
      <c r="AU96" s="74">
        <f t="shared" si="49"/>
        <v>2.0892723581579227</v>
      </c>
      <c r="AV96" s="111">
        <f t="shared" si="49"/>
        <v>1.5600818217952321</v>
      </c>
      <c r="AW96" s="42">
        <f t="shared" si="48"/>
        <v>-0.25328939728531574</v>
      </c>
    </row>
    <row r="97" spans="1:49" ht="20.100000000000001" customHeight="1">
      <c r="A97" s="88" t="s">
        <v>152</v>
      </c>
      <c r="B97" s="90">
        <v>2077.0500000000002</v>
      </c>
      <c r="C97" s="61">
        <v>1793.9499999999998</v>
      </c>
      <c r="D97" s="61">
        <v>1382.76</v>
      </c>
      <c r="E97" s="61">
        <v>1368.72</v>
      </c>
      <c r="F97" s="61">
        <v>947.61</v>
      </c>
      <c r="G97" s="61">
        <v>1236.5800000000002</v>
      </c>
      <c r="H97" s="61">
        <v>969.28</v>
      </c>
      <c r="I97" s="61">
        <v>1594.05</v>
      </c>
      <c r="J97" s="61">
        <v>1766.88</v>
      </c>
      <c r="K97" s="61">
        <v>1467.92</v>
      </c>
      <c r="L97" s="82">
        <v>952.25</v>
      </c>
      <c r="M97" s="42">
        <f t="shared" si="37"/>
        <v>-0.35129298599378717</v>
      </c>
      <c r="O97" s="361">
        <f t="shared" si="40"/>
        <v>7.0994817161300402E-3</v>
      </c>
      <c r="P97" s="362">
        <f t="shared" si="41"/>
        <v>3.5948727436328799E-3</v>
      </c>
      <c r="Q97" s="362">
        <f t="shared" si="42"/>
        <v>5.0790902078627137E-3</v>
      </c>
      <c r="R97" s="363">
        <f t="shared" si="43"/>
        <v>2.577187475320842E-3</v>
      </c>
      <c r="T97" s="97">
        <v>452.86099999999999</v>
      </c>
      <c r="U97" s="61">
        <v>450.53999999999996</v>
      </c>
      <c r="V97" s="61">
        <v>261.42700000000002</v>
      </c>
      <c r="W97" s="61">
        <v>222.10599999999999</v>
      </c>
      <c r="X97" s="61">
        <v>250.714</v>
      </c>
      <c r="Y97" s="61">
        <v>218.279</v>
      </c>
      <c r="Z97" s="61">
        <v>147.886</v>
      </c>
      <c r="AA97" s="61">
        <v>265.03199999999998</v>
      </c>
      <c r="AB97" s="61">
        <v>249.96799999999999</v>
      </c>
      <c r="AC97" s="61">
        <v>362.65499999999997</v>
      </c>
      <c r="AD97" s="38">
        <v>131.98500000000001</v>
      </c>
      <c r="AE97" s="42">
        <f t="shared" si="38"/>
        <v>-0.63605906440004956</v>
      </c>
      <c r="AG97" s="361">
        <f t="shared" si="44"/>
        <v>1.5560002340557818E-2</v>
      </c>
      <c r="AH97" s="362">
        <f t="shared" si="45"/>
        <v>5.312811850438354E-3</v>
      </c>
      <c r="AI97" s="362">
        <f t="shared" si="46"/>
        <v>9.0011499669941687E-3</v>
      </c>
      <c r="AJ97" s="363">
        <f t="shared" si="47"/>
        <v>2.38776517698535E-3</v>
      </c>
      <c r="AL97" s="52">
        <f t="shared" si="50"/>
        <v>2.1803086107700822</v>
      </c>
      <c r="AM97" s="74">
        <f t="shared" si="50"/>
        <v>2.511441233033251</v>
      </c>
      <c r="AN97" s="74">
        <f t="shared" si="49"/>
        <v>1.8906173160924531</v>
      </c>
      <c r="AO97" s="74">
        <f t="shared" si="49"/>
        <v>1.6227278040797242</v>
      </c>
      <c r="AP97" s="74">
        <f t="shared" si="49"/>
        <v>2.6457508890788404</v>
      </c>
      <c r="AQ97" s="74">
        <f t="shared" si="49"/>
        <v>1.7651830047388763</v>
      </c>
      <c r="AR97" s="74">
        <f t="shared" si="49"/>
        <v>1.5257304390888082</v>
      </c>
      <c r="AS97" s="74">
        <f t="shared" si="49"/>
        <v>1.6626329161569586</v>
      </c>
      <c r="AT97" s="74">
        <f t="shared" si="49"/>
        <v>1.4147423707325908</v>
      </c>
      <c r="AU97" s="74">
        <f t="shared" si="49"/>
        <v>2.4705365415008989</v>
      </c>
      <c r="AV97" s="111">
        <f t="shared" si="49"/>
        <v>1.3860330795484379</v>
      </c>
      <c r="AW97" s="42">
        <f t="shared" si="48"/>
        <v>-0.4389748719497199</v>
      </c>
    </row>
    <row r="98" spans="1:49" ht="20.100000000000001" customHeight="1" thickBot="1">
      <c r="A98" s="48" t="s">
        <v>33</v>
      </c>
      <c r="B98" s="91">
        <f t="shared" ref="B98:J98" si="51">B99-SUM(B71:B97)</f>
        <v>7843.1300000000047</v>
      </c>
      <c r="C98" s="67">
        <f t="shared" si="51"/>
        <v>7931.4599999999045</v>
      </c>
      <c r="D98" s="67">
        <f t="shared" si="51"/>
        <v>9438.9899999998743</v>
      </c>
      <c r="E98" s="67">
        <f t="shared" si="51"/>
        <v>7380.2899999999208</v>
      </c>
      <c r="F98" s="67">
        <f t="shared" si="51"/>
        <v>7754.9000000000815</v>
      </c>
      <c r="G98" s="67">
        <f t="shared" si="51"/>
        <v>9662.2699999999604</v>
      </c>
      <c r="H98" s="67">
        <f t="shared" si="51"/>
        <v>8028.8400000000256</v>
      </c>
      <c r="I98" s="67">
        <f t="shared" si="51"/>
        <v>15396.000000000058</v>
      </c>
      <c r="J98" s="67">
        <f t="shared" si="51"/>
        <v>10367.920000000071</v>
      </c>
      <c r="K98" s="67">
        <f t="shared" ref="K98:L98" si="52">K99-SUM(K71:K97)</f>
        <v>15951.610000000102</v>
      </c>
      <c r="L98" s="107">
        <f t="shared" si="52"/>
        <v>10167.479999999923</v>
      </c>
      <c r="M98" s="42">
        <f t="shared" si="37"/>
        <v>-0.36260477782494321</v>
      </c>
      <c r="O98" s="361">
        <f t="shared" si="40"/>
        <v>2.6808289657076639E-2</v>
      </c>
      <c r="P98" s="370">
        <f t="shared" si="41"/>
        <v>2.8089271268030794E-2</v>
      </c>
      <c r="Q98" s="370">
        <f t="shared" si="42"/>
        <v>5.5193516098047207E-2</v>
      </c>
      <c r="R98" s="363">
        <f t="shared" si="43"/>
        <v>2.7517460868023057E-2</v>
      </c>
      <c r="T98" s="97">
        <f t="shared" ref="T98:AD98" si="53">T99-SUM(T71:T97)</f>
        <v>1440.9780000000064</v>
      </c>
      <c r="U98" s="61">
        <f t="shared" si="53"/>
        <v>1434.8079999999864</v>
      </c>
      <c r="V98" s="61">
        <f t="shared" si="53"/>
        <v>1868.5780000000013</v>
      </c>
      <c r="W98" s="61">
        <f t="shared" si="53"/>
        <v>1489.360999999968</v>
      </c>
      <c r="X98" s="61">
        <f t="shared" si="53"/>
        <v>1474.8570000000109</v>
      </c>
      <c r="Y98" s="61">
        <f t="shared" si="53"/>
        <v>1606.1030000000101</v>
      </c>
      <c r="Z98" s="61">
        <f t="shared" si="53"/>
        <v>1352.0639999999948</v>
      </c>
      <c r="AA98" s="61">
        <f t="shared" si="53"/>
        <v>2318.9650000000001</v>
      </c>
      <c r="AB98" s="61">
        <f t="shared" si="53"/>
        <v>1917.1010000000133</v>
      </c>
      <c r="AC98" s="61">
        <f t="shared" si="53"/>
        <v>2523.5090000000127</v>
      </c>
      <c r="AD98" s="38">
        <f t="shared" si="53"/>
        <v>1851.3669999999693</v>
      </c>
      <c r="AE98" s="42">
        <f t="shared" si="38"/>
        <v>-0.26635213110000405</v>
      </c>
      <c r="AG98" s="361">
        <f t="shared" si="44"/>
        <v>4.9511044344053526E-2</v>
      </c>
      <c r="AH98" s="370">
        <f t="shared" si="45"/>
        <v>3.9091818504870583E-2</v>
      </c>
      <c r="AI98" s="370">
        <f t="shared" si="46"/>
        <v>6.2633861251215631E-2</v>
      </c>
      <c r="AJ98" s="363">
        <f t="shared" si="47"/>
        <v>3.3493424649920542E-2</v>
      </c>
      <c r="AL98" s="112">
        <f t="shared" si="50"/>
        <v>1.8372486494550078</v>
      </c>
      <c r="AM98" s="76">
        <f t="shared" si="50"/>
        <v>1.809008681882029</v>
      </c>
      <c r="AN98" s="76">
        <f t="shared" si="49"/>
        <v>1.9796376519098191</v>
      </c>
      <c r="AO98" s="76">
        <f t="shared" si="49"/>
        <v>2.0180250369565207</v>
      </c>
      <c r="AP98" s="76">
        <f t="shared" si="49"/>
        <v>1.9018388373802311</v>
      </c>
      <c r="AQ98" s="76">
        <f t="shared" si="49"/>
        <v>1.6622418955380223</v>
      </c>
      <c r="AR98" s="76">
        <f t="shared" si="49"/>
        <v>1.6840091470249632</v>
      </c>
      <c r="AS98" s="76">
        <f t="shared" si="49"/>
        <v>1.5062126526370427</v>
      </c>
      <c r="AT98" s="76">
        <f t="shared" si="49"/>
        <v>1.8490700159723454</v>
      </c>
      <c r="AU98" s="76">
        <f t="shared" si="49"/>
        <v>1.5819776185601306</v>
      </c>
      <c r="AV98" s="113">
        <f t="shared" si="49"/>
        <v>1.8208710516273288</v>
      </c>
      <c r="AW98" s="42">
        <f t="shared" si="48"/>
        <v>0.15100936338444021</v>
      </c>
    </row>
    <row r="99" spans="1:49" s="6" customFormat="1" ht="26.25" customHeight="1" thickBot="1">
      <c r="A99" s="58" t="s">
        <v>34</v>
      </c>
      <c r="B99" s="94">
        <v>292563.61000000004</v>
      </c>
      <c r="C99" s="95">
        <v>351467.5399999998</v>
      </c>
      <c r="D99" s="95">
        <v>382366.12999999989</v>
      </c>
      <c r="E99" s="95">
        <v>362924.59</v>
      </c>
      <c r="F99" s="95">
        <v>395916.14999999997</v>
      </c>
      <c r="G99" s="95">
        <v>343984.36</v>
      </c>
      <c r="H99" s="95">
        <v>229707.14000000007</v>
      </c>
      <c r="I99" s="95">
        <v>273277.93000000011</v>
      </c>
      <c r="J99" s="95">
        <v>235539.32000000015</v>
      </c>
      <c r="K99" s="95">
        <v>289012.39000000007</v>
      </c>
      <c r="L99" s="96">
        <v>369491.94</v>
      </c>
      <c r="M99" s="140">
        <f t="shared" si="37"/>
        <v>0.27846401325562514</v>
      </c>
      <c r="N99"/>
      <c r="O99" s="355">
        <f>SUM(O71:O98)</f>
        <v>1</v>
      </c>
      <c r="P99" s="359">
        <f t="shared" ref="P99:R99" si="54">SUM(P71:P98)</f>
        <v>1</v>
      </c>
      <c r="Q99" s="359">
        <f t="shared" si="54"/>
        <v>0.99999999999999978</v>
      </c>
      <c r="R99" s="356">
        <f t="shared" si="54"/>
        <v>0.99999999999999967</v>
      </c>
      <c r="T99" s="99">
        <v>29104.173000000021</v>
      </c>
      <c r="U99" s="69">
        <v>34123.117999999988</v>
      </c>
      <c r="V99" s="69">
        <v>40310.699000000008</v>
      </c>
      <c r="W99" s="69">
        <v>42570.369999999974</v>
      </c>
      <c r="X99" s="69">
        <v>45935.359000000011</v>
      </c>
      <c r="Y99" s="69">
        <v>41085.400000000009</v>
      </c>
      <c r="Z99" s="69">
        <v>27840.281999999996</v>
      </c>
      <c r="AA99" s="69">
        <v>34666.262000000002</v>
      </c>
      <c r="AB99" s="69">
        <v>33745.069000000018</v>
      </c>
      <c r="AC99" s="69">
        <v>40289.852000000006</v>
      </c>
      <c r="AD99" s="85">
        <v>55275.535999999971</v>
      </c>
      <c r="AE99" s="86">
        <f t="shared" si="38"/>
        <v>0.3719468614578173</v>
      </c>
      <c r="AF99"/>
      <c r="AG99" s="355">
        <f>SUM(AG71:AG98)</f>
        <v>0.99999999999999933</v>
      </c>
      <c r="AH99" s="359">
        <f t="shared" ref="AH99:AJ99" si="55">SUM(AH71:AH98)</f>
        <v>1</v>
      </c>
      <c r="AI99" s="359">
        <f t="shared" si="55"/>
        <v>1.0000000000000002</v>
      </c>
      <c r="AJ99" s="356">
        <f t="shared" si="55"/>
        <v>1</v>
      </c>
      <c r="AL99" s="72">
        <f t="shared" si="50"/>
        <v>0.99479812270569179</v>
      </c>
      <c r="AM99" s="77">
        <f t="shared" si="50"/>
        <v>0.97087537585974537</v>
      </c>
      <c r="AN99" s="77">
        <f t="shared" si="49"/>
        <v>1.0542434550884521</v>
      </c>
      <c r="AO99" s="77">
        <f t="shared" si="49"/>
        <v>1.1729811418950689</v>
      </c>
      <c r="AP99" s="77">
        <f t="shared" si="49"/>
        <v>1.1602294829347075</v>
      </c>
      <c r="AQ99" s="77">
        <f t="shared" si="49"/>
        <v>1.1943973266691548</v>
      </c>
      <c r="AR99" s="77">
        <f t="shared" si="49"/>
        <v>1.2119902759661709</v>
      </c>
      <c r="AS99" s="77">
        <f t="shared" si="49"/>
        <v>1.2685350039060961</v>
      </c>
      <c r="AT99" s="77">
        <f t="shared" si="49"/>
        <v>1.432672430233729</v>
      </c>
      <c r="AU99" s="77">
        <f t="shared" si="49"/>
        <v>1.3940527601602133</v>
      </c>
      <c r="AV99" s="87">
        <f t="shared" si="49"/>
        <v>1.4959875985386843</v>
      </c>
      <c r="AW99" s="86">
        <f t="shared" si="48"/>
        <v>7.312121986455955E-2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8:A70"/>
    <mergeCell ref="B68:L68"/>
    <mergeCell ref="M68:M70"/>
    <mergeCell ref="O68:R69"/>
    <mergeCell ref="T68:AD68"/>
    <mergeCell ref="AG68:AJ69"/>
    <mergeCell ref="AL68:AV68"/>
    <mergeCell ref="AW68:AW70"/>
    <mergeCell ref="B69:L69"/>
    <mergeCell ref="T69:AD69"/>
    <mergeCell ref="AL69:AV69"/>
    <mergeCell ref="AE68:AE70"/>
  </mergeCells>
  <conditionalFormatting sqref="AX7:AX33">
    <cfRule type="cellIs" dxfId="11" priority="15" operator="greaterThan">
      <formula>0</formula>
    </cfRule>
    <cfRule type="cellIs" dxfId="1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64:AD64 B98:L98 T98:AD9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40522CF0-ECB9-40E2-A47A-EF04FB92FE1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7D6F1281-E566-4829-AA94-B6D87815613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720696D1-E2CA-4DBC-88B9-B645A78750D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EE4C9EBC-A65E-4F61-86F0-D44F9B07388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AW65</xm:sqref>
        </x14:conditionalFormatting>
        <x14:conditionalFormatting xmlns:xm="http://schemas.microsoft.com/office/excel/2006/main">
          <x14:cfRule type="iconSet" priority="10" id="{2F456169-356A-47AA-B23F-4880A084CAF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AE65</xm:sqref>
        </x14:conditionalFormatting>
        <x14:conditionalFormatting xmlns:xm="http://schemas.microsoft.com/office/excel/2006/main">
          <x14:cfRule type="iconSet" priority="9" id="{EFE4B14B-2018-480C-954D-F8C08185288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AW99</xm:sqref>
        </x14:conditionalFormatting>
        <x14:conditionalFormatting xmlns:xm="http://schemas.microsoft.com/office/excel/2006/main">
          <x14:cfRule type="iconSet" priority="8" id="{F7E120D8-362D-402E-95E9-E7D11812BE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M99</xm:sqref>
        </x14:conditionalFormatting>
        <x14:conditionalFormatting xmlns:xm="http://schemas.microsoft.com/office/excel/2006/main">
          <x14:cfRule type="iconSet" priority="7" id="{56D9DE7B-AC06-4547-9600-C2B30DE7E6B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AE99</xm:sqref>
        </x14:conditionalFormatting>
        <x14:conditionalFormatting xmlns:xm="http://schemas.microsoft.com/office/excel/2006/main">
          <x14:cfRule type="iconSet" priority="3" id="{D04E4CC3-8259-4CE3-912D-A2C911A23A5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M71:M98</xm:sqref>
        </x14:conditionalFormatting>
        <x14:conditionalFormatting xmlns:xm="http://schemas.microsoft.com/office/excel/2006/main">
          <x14:cfRule type="iconSet" priority="2" id="{1120C25D-6A93-4076-8AB2-A1425D95B2E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AE71:AE98</xm:sqref>
        </x14:conditionalFormatting>
        <x14:conditionalFormatting xmlns:xm="http://schemas.microsoft.com/office/excel/2006/main">
          <x14:cfRule type="iconSet" priority="1" id="{298BE420-32F4-4134-A694-ABD80B84C79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AW71:AW98</xm:sqref>
        </x14:conditionalFormatting>
        <x14:conditionalFormatting xmlns:xm="http://schemas.microsoft.com/office/excel/2006/main">
          <x14:cfRule type="iconSet" priority="131" id="{68A95965-0A61-4AED-B64C-51E1D389698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M39:M65</xm:sqref>
        </x14:conditionalFormatting>
        <x14:conditionalFormatting xmlns:xm="http://schemas.microsoft.com/office/excel/2006/main">
          <x14:cfRule type="iconSet" priority="133" id="{D3ED277C-7EE2-47EF-B1DD-DBC64AE6D41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AE39:AE64</xm:sqref>
        </x14:conditionalFormatting>
        <x14:conditionalFormatting xmlns:xm="http://schemas.microsoft.com/office/excel/2006/main">
          <x14:cfRule type="iconSet" priority="135" id="{858262A6-B7C0-433F-A0A4-D56D205F4F5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A5336-2EB7-4D1D-8485-8AD4129BFFE5}">
  <sheetPr>
    <pageSetUpPr fitToPage="1"/>
  </sheetPr>
  <dimension ref="A1:AQ93"/>
  <sheetViews>
    <sheetView showGridLines="0" workbookViewId="0"/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7" width="9.140625" customWidth="1"/>
    <col min="28" max="28" width="10.42578125" customWidth="1"/>
    <col min="29" max="29" width="1.140625" customWidth="1"/>
    <col min="30" max="30" width="10.42578125" customWidth="1"/>
    <col min="31" max="31" width="2" customWidth="1"/>
    <col min="32" max="32" width="9" customWidth="1"/>
    <col min="43" max="43" width="10.140625" customWidth="1"/>
  </cols>
  <sheetData>
    <row r="1" spans="1:18" ht="15.75">
      <c r="A1" s="18" t="s">
        <v>90</v>
      </c>
      <c r="B1" s="18"/>
    </row>
    <row r="3" spans="1:18" ht="8.25" customHeight="1" thickBot="1"/>
    <row r="4" spans="1:18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</row>
    <row r="5" spans="1:18" ht="15.75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</row>
    <row r="6" spans="1:18" ht="23.25" customHeight="1" thickBot="1">
      <c r="A6" s="490"/>
      <c r="B6" s="31">
        <v>2010</v>
      </c>
      <c r="C6" s="78">
        <v>2011</v>
      </c>
      <c r="D6" s="78">
        <v>2012</v>
      </c>
      <c r="E6" s="78">
        <v>2013</v>
      </c>
      <c r="F6" s="78">
        <v>2014</v>
      </c>
      <c r="G6" s="78">
        <v>2015</v>
      </c>
      <c r="H6" s="78">
        <v>2016</v>
      </c>
      <c r="I6" s="78">
        <v>2017</v>
      </c>
      <c r="J6" s="78">
        <v>2018</v>
      </c>
      <c r="K6" s="78">
        <v>2019</v>
      </c>
      <c r="L6" s="30">
        <v>2020</v>
      </c>
      <c r="M6" s="512"/>
      <c r="O6" s="304">
        <v>2010</v>
      </c>
      <c r="P6" s="360">
        <v>2015</v>
      </c>
      <c r="Q6" s="408">
        <v>2019</v>
      </c>
      <c r="R6" s="302">
        <v>2020</v>
      </c>
    </row>
    <row r="7" spans="1:18" ht="20.100000000000001" customHeight="1">
      <c r="A7" s="134" t="s">
        <v>145</v>
      </c>
      <c r="B7" s="79">
        <v>11.18</v>
      </c>
      <c r="C7" s="60">
        <v>25.74</v>
      </c>
      <c r="D7" s="60">
        <v>19.47</v>
      </c>
      <c r="E7" s="60">
        <v>9.7799999999999994</v>
      </c>
      <c r="F7" s="60">
        <v>0.12</v>
      </c>
      <c r="G7" s="60">
        <v>0.06</v>
      </c>
      <c r="H7" s="60"/>
      <c r="I7" s="60">
        <v>7.43</v>
      </c>
      <c r="J7" s="60">
        <v>3082.46</v>
      </c>
      <c r="K7" s="60">
        <v>3600.18</v>
      </c>
      <c r="L7" s="80">
        <v>6530.43</v>
      </c>
      <c r="M7" s="116">
        <f>(L7-K7)/K7</f>
        <v>0.81391763745146095</v>
      </c>
      <c r="O7" s="448">
        <f>B7/$B$24</f>
        <v>1.2411268588178231E-4</v>
      </c>
      <c r="P7" s="362">
        <f>G7/$G$24</f>
        <v>1.3383225999860813E-6</v>
      </c>
      <c r="Q7" s="362">
        <f>K7/$K$24</f>
        <v>6.3844626971835822E-2</v>
      </c>
      <c r="R7" s="363">
        <f>L7/$L$24</f>
        <v>0.12606598859342014</v>
      </c>
    </row>
    <row r="8" spans="1:18" ht="20.100000000000001" customHeight="1">
      <c r="A8" s="47" t="s">
        <v>131</v>
      </c>
      <c r="B8" s="81">
        <v>36623.769999999997</v>
      </c>
      <c r="C8" s="61">
        <v>32589.46</v>
      </c>
      <c r="D8" s="61">
        <v>60245.49</v>
      </c>
      <c r="E8" s="61">
        <v>36592.32</v>
      </c>
      <c r="F8" s="61">
        <v>7540.91</v>
      </c>
      <c r="G8" s="61">
        <v>6544.35</v>
      </c>
      <c r="H8" s="61">
        <v>8116.66</v>
      </c>
      <c r="I8" s="61">
        <v>8363.9699999999993</v>
      </c>
      <c r="J8" s="61">
        <v>9857.7499999999982</v>
      </c>
      <c r="K8" s="61">
        <v>7699.96</v>
      </c>
      <c r="L8" s="82">
        <v>7351.35</v>
      </c>
      <c r="M8" s="42">
        <f t="shared" ref="M8:M22" si="0">(L8-K8)/K8</f>
        <v>-4.5274261164993022E-2</v>
      </c>
      <c r="O8" s="449">
        <f t="shared" ref="O8:O23" si="1">B8/$B$24</f>
        <v>0.4065719554397712</v>
      </c>
      <c r="P8" s="362">
        <f t="shared" ref="P8:P23" si="2">G8/$G$24</f>
        <v>0.14597419178698187</v>
      </c>
      <c r="Q8" s="362">
        <f t="shared" ref="Q8:Q23" si="3">K8/$K$24</f>
        <v>0.1365490264092509</v>
      </c>
      <c r="R8" s="363">
        <f t="shared" ref="R8:R23" si="4">L8/$L$24</f>
        <v>0.14191335107278372</v>
      </c>
    </row>
    <row r="9" spans="1:18" ht="20.100000000000001" customHeight="1">
      <c r="A9" s="47" t="s">
        <v>136</v>
      </c>
      <c r="B9" s="81">
        <v>10376.76</v>
      </c>
      <c r="C9" s="61">
        <v>16521.89</v>
      </c>
      <c r="D9" s="61">
        <v>24094.84</v>
      </c>
      <c r="E9" s="61">
        <v>18602.93</v>
      </c>
      <c r="F9" s="61">
        <v>15178.05</v>
      </c>
      <c r="G9" s="61">
        <v>13478.99</v>
      </c>
      <c r="H9" s="61">
        <v>15203.87</v>
      </c>
      <c r="I9" s="61">
        <v>16872.84</v>
      </c>
      <c r="J9" s="61">
        <v>25424.170000000002</v>
      </c>
      <c r="K9" s="61">
        <v>20754.430000000004</v>
      </c>
      <c r="L9" s="82">
        <v>6357.14</v>
      </c>
      <c r="M9" s="42">
        <f t="shared" si="0"/>
        <v>-0.69369720103129795</v>
      </c>
      <c r="O9" s="449">
        <f t="shared" si="1"/>
        <v>0.11519566675766041</v>
      </c>
      <c r="P9" s="362">
        <f t="shared" si="2"/>
        <v>0.30065394903310649</v>
      </c>
      <c r="Q9" s="362">
        <f t="shared" si="3"/>
        <v>0.36805349770374779</v>
      </c>
      <c r="R9" s="363">
        <f t="shared" si="4"/>
        <v>0.12272073029291714</v>
      </c>
    </row>
    <row r="10" spans="1:18" ht="20.100000000000001" customHeight="1">
      <c r="A10" s="47" t="s">
        <v>133</v>
      </c>
      <c r="B10" s="81">
        <v>240.98</v>
      </c>
      <c r="C10" s="61">
        <v>313.97000000000003</v>
      </c>
      <c r="D10" s="61">
        <v>609.46</v>
      </c>
      <c r="E10" s="61">
        <v>536.42999999999995</v>
      </c>
      <c r="F10" s="61">
        <v>907.01</v>
      </c>
      <c r="G10" s="61">
        <v>1482.85</v>
      </c>
      <c r="H10" s="61">
        <v>1723.67</v>
      </c>
      <c r="I10" s="61">
        <v>1133.8499999999999</v>
      </c>
      <c r="J10" s="61">
        <v>1931.3500000000001</v>
      </c>
      <c r="K10" s="61">
        <v>3311.73</v>
      </c>
      <c r="L10" s="82">
        <v>3000.12</v>
      </c>
      <c r="M10" s="42">
        <f t="shared" si="0"/>
        <v>-9.409281553749857E-2</v>
      </c>
      <c r="O10" s="449">
        <f t="shared" si="1"/>
        <v>2.6751945477452503E-3</v>
      </c>
      <c r="P10" s="362">
        <f t="shared" si="2"/>
        <v>3.3075527789822673E-2</v>
      </c>
      <c r="Q10" s="362">
        <f t="shared" si="3"/>
        <v>5.8729332000466046E-2</v>
      </c>
      <c r="R10" s="363">
        <f t="shared" si="4"/>
        <v>5.7915496176957959E-2</v>
      </c>
    </row>
    <row r="11" spans="1:18" ht="20.100000000000001" customHeight="1">
      <c r="A11" s="47" t="s">
        <v>144</v>
      </c>
      <c r="B11" s="81">
        <v>154.21</v>
      </c>
      <c r="C11" s="61">
        <v>17245.79</v>
      </c>
      <c r="D11" s="61">
        <v>53973.96</v>
      </c>
      <c r="E11" s="61">
        <v>27317.040000000001</v>
      </c>
      <c r="F11" s="61">
        <v>1339.9</v>
      </c>
      <c r="G11" s="61">
        <v>1527.73</v>
      </c>
      <c r="H11" s="61">
        <v>13467.79</v>
      </c>
      <c r="I11" s="61">
        <v>4875.3500000000004</v>
      </c>
      <c r="J11" s="61">
        <v>352.52000000000004</v>
      </c>
      <c r="K11" s="61">
        <v>929.63000000000011</v>
      </c>
      <c r="L11" s="82">
        <v>10839.14</v>
      </c>
      <c r="M11" s="42">
        <f t="shared" si="0"/>
        <v>10.659628024052576</v>
      </c>
      <c r="O11" s="449">
        <f t="shared" si="1"/>
        <v>1.7119335679632961E-3</v>
      </c>
      <c r="P11" s="362">
        <f t="shared" si="2"/>
        <v>3.4076593094612265E-2</v>
      </c>
      <c r="Q11" s="362">
        <f t="shared" si="3"/>
        <v>1.6485809201714288E-2</v>
      </c>
      <c r="R11" s="363">
        <f t="shared" si="4"/>
        <v>0.20924302068967643</v>
      </c>
    </row>
    <row r="12" spans="1:18" ht="20.100000000000001" customHeight="1">
      <c r="A12" s="47" t="s">
        <v>147</v>
      </c>
      <c r="B12" s="81">
        <v>1149.1399999999999</v>
      </c>
      <c r="C12" s="61">
        <v>1082.95</v>
      </c>
      <c r="D12" s="61">
        <v>1872.37</v>
      </c>
      <c r="E12" s="61">
        <v>2759.4</v>
      </c>
      <c r="F12" s="61">
        <v>2779.63</v>
      </c>
      <c r="G12" s="61">
        <v>2238.7599999999998</v>
      </c>
      <c r="H12" s="61">
        <v>2024.28</v>
      </c>
      <c r="I12" s="61">
        <v>1732.29</v>
      </c>
      <c r="J12" s="61">
        <v>1961.35</v>
      </c>
      <c r="K12" s="61">
        <v>2735.9500000000003</v>
      </c>
      <c r="L12" s="82">
        <v>2674.44</v>
      </c>
      <c r="M12" s="42">
        <f t="shared" si="0"/>
        <v>-2.2482136003947519E-2</v>
      </c>
      <c r="O12" s="449">
        <f t="shared" si="1"/>
        <v>1.2756963493219258E-2</v>
      </c>
      <c r="P12" s="362">
        <f t="shared" si="2"/>
        <v>4.9936385065747317E-2</v>
      </c>
      <c r="Q12" s="362">
        <f t="shared" si="3"/>
        <v>4.8518603837473188E-2</v>
      </c>
      <c r="R12" s="363">
        <f t="shared" si="4"/>
        <v>5.1628441394178715E-2</v>
      </c>
    </row>
    <row r="13" spans="1:18" ht="20.100000000000001" customHeight="1">
      <c r="A13" s="47" t="s">
        <v>139</v>
      </c>
      <c r="B13" s="81">
        <v>1296.8600000000001</v>
      </c>
      <c r="C13" s="61">
        <v>1252.8599999999999</v>
      </c>
      <c r="D13" s="61">
        <v>1066.44</v>
      </c>
      <c r="E13" s="61">
        <v>1027.73</v>
      </c>
      <c r="F13" s="61">
        <v>1478.77</v>
      </c>
      <c r="G13" s="61">
        <v>1720.6799999999998</v>
      </c>
      <c r="H13" s="61">
        <v>1777.8899999999999</v>
      </c>
      <c r="I13" s="61">
        <v>2439.67</v>
      </c>
      <c r="J13" s="61">
        <v>2131.52</v>
      </c>
      <c r="K13" s="61">
        <v>2297.9199999999996</v>
      </c>
      <c r="L13" s="82">
        <v>2205.52</v>
      </c>
      <c r="M13" s="42">
        <f t="shared" si="0"/>
        <v>-4.0210277120178099E-2</v>
      </c>
      <c r="O13" s="449">
        <f t="shared" si="1"/>
        <v>1.4396849536015046E-2</v>
      </c>
      <c r="P13" s="362">
        <f t="shared" si="2"/>
        <v>3.8380415522400839E-2</v>
      </c>
      <c r="Q13" s="362">
        <f t="shared" si="3"/>
        <v>4.0750697246004629E-2</v>
      </c>
      <c r="R13" s="363">
        <f t="shared" si="4"/>
        <v>4.2576225327055024E-2</v>
      </c>
    </row>
    <row r="14" spans="1:18" ht="20.100000000000001" customHeight="1">
      <c r="A14" s="47" t="s">
        <v>140</v>
      </c>
      <c r="B14" s="81"/>
      <c r="C14" s="61"/>
      <c r="D14" s="61"/>
      <c r="E14" s="61"/>
      <c r="F14" s="61"/>
      <c r="G14" s="61"/>
      <c r="H14" s="61"/>
      <c r="I14" s="61"/>
      <c r="J14" s="61">
        <v>126.84</v>
      </c>
      <c r="K14" s="61">
        <v>917.58</v>
      </c>
      <c r="L14" s="82">
        <v>1833.78</v>
      </c>
      <c r="M14" s="42">
        <f t="shared" si="0"/>
        <v>0.99849604394167257</v>
      </c>
      <c r="O14" s="449">
        <f t="shared" si="1"/>
        <v>0</v>
      </c>
      <c r="P14" s="362">
        <f t="shared" si="2"/>
        <v>0</v>
      </c>
      <c r="Q14" s="362">
        <f t="shared" si="3"/>
        <v>1.6272117732118146E-2</v>
      </c>
      <c r="R14" s="363">
        <f t="shared" si="4"/>
        <v>3.5400010192719614E-2</v>
      </c>
    </row>
    <row r="15" spans="1:18" ht="20.100000000000001" customHeight="1">
      <c r="A15" s="47" t="s">
        <v>141</v>
      </c>
      <c r="B15" s="81">
        <v>34041.440000000002</v>
      </c>
      <c r="C15" s="61">
        <v>37111.200000000004</v>
      </c>
      <c r="D15" s="61">
        <v>35444.93</v>
      </c>
      <c r="E15" s="61">
        <v>18492</v>
      </c>
      <c r="F15" s="61">
        <v>14086.69</v>
      </c>
      <c r="G15" s="61">
        <v>9489.61</v>
      </c>
      <c r="H15" s="61">
        <v>3314.04</v>
      </c>
      <c r="I15" s="61">
        <v>6359.25</v>
      </c>
      <c r="J15" s="61">
        <v>2303.3799999999997</v>
      </c>
      <c r="K15" s="61">
        <v>1294.81</v>
      </c>
      <c r="L15" s="82">
        <v>3079.9999999999995</v>
      </c>
      <c r="M15" s="42">
        <f t="shared" si="0"/>
        <v>1.3787273808512444</v>
      </c>
      <c r="O15" s="449">
        <f t="shared" si="1"/>
        <v>0.37790470032947582</v>
      </c>
      <c r="P15" s="362">
        <f t="shared" si="2"/>
        <v>0.21166932546756528</v>
      </c>
      <c r="Q15" s="362">
        <f t="shared" si="3"/>
        <v>2.2961813423051831E-2</v>
      </c>
      <c r="R15" s="363">
        <f t="shared" si="4"/>
        <v>5.9457531107099212E-2</v>
      </c>
    </row>
    <row r="16" spans="1:18" ht="20.100000000000001" customHeight="1">
      <c r="A16" s="47" t="s">
        <v>132</v>
      </c>
      <c r="B16" s="81">
        <v>187.16</v>
      </c>
      <c r="C16" s="61">
        <v>163.12</v>
      </c>
      <c r="D16" s="61">
        <v>512.78</v>
      </c>
      <c r="E16" s="61">
        <v>4896.71</v>
      </c>
      <c r="F16" s="61">
        <v>642.84</v>
      </c>
      <c r="G16" s="61">
        <v>607.88</v>
      </c>
      <c r="H16" s="61">
        <v>873.7299999999999</v>
      </c>
      <c r="I16" s="61">
        <v>810.5</v>
      </c>
      <c r="J16" s="61">
        <v>620.31999999999994</v>
      </c>
      <c r="K16" s="61">
        <v>303</v>
      </c>
      <c r="L16" s="82">
        <v>951.56999999999994</v>
      </c>
      <c r="M16" s="42">
        <f t="shared" si="0"/>
        <v>2.1404950495049504</v>
      </c>
      <c r="O16" s="449">
        <f t="shared" si="1"/>
        <v>2.0777218505934145E-3</v>
      </c>
      <c r="P16" s="362">
        <f t="shared" si="2"/>
        <v>1.3558992367992318E-2</v>
      </c>
      <c r="Q16" s="362">
        <f t="shared" si="3"/>
        <v>5.3733207707576435E-3</v>
      </c>
      <c r="R16" s="363">
        <f t="shared" si="4"/>
        <v>1.836948145311117E-2</v>
      </c>
    </row>
    <row r="17" spans="1:30" ht="20.100000000000001" customHeight="1">
      <c r="A17" s="47" t="s">
        <v>135</v>
      </c>
      <c r="B17" s="81">
        <v>67</v>
      </c>
      <c r="C17" s="61">
        <v>184.8</v>
      </c>
      <c r="D17" s="61">
        <v>81.95</v>
      </c>
      <c r="E17" s="61">
        <v>221.8</v>
      </c>
      <c r="F17" s="61">
        <v>222.7</v>
      </c>
      <c r="G17" s="61">
        <v>94.83</v>
      </c>
      <c r="H17" s="61">
        <v>489.66</v>
      </c>
      <c r="I17" s="61">
        <v>643.93000000000006</v>
      </c>
      <c r="J17" s="61">
        <v>1053.26</v>
      </c>
      <c r="K17" s="61">
        <v>1738.1</v>
      </c>
      <c r="L17" s="82">
        <v>940.38</v>
      </c>
      <c r="M17" s="42">
        <f t="shared" si="0"/>
        <v>-0.45896093435360447</v>
      </c>
      <c r="O17" s="449">
        <f t="shared" si="1"/>
        <v>7.437880102038832E-4</v>
      </c>
      <c r="P17" s="362">
        <f t="shared" si="2"/>
        <v>2.1152188692780014E-3</v>
      </c>
      <c r="Q17" s="362">
        <f t="shared" si="3"/>
        <v>3.0822999444402178E-2</v>
      </c>
      <c r="R17" s="363">
        <f t="shared" si="4"/>
        <v>1.8153465293017521E-2</v>
      </c>
    </row>
    <row r="18" spans="1:30" ht="20.100000000000001" customHeight="1">
      <c r="A18" s="47" t="s">
        <v>152</v>
      </c>
      <c r="B18" s="81">
        <v>530.32000000000005</v>
      </c>
      <c r="C18" s="61">
        <v>831.81</v>
      </c>
      <c r="D18" s="61">
        <v>982.98</v>
      </c>
      <c r="E18" s="61">
        <v>819.55</v>
      </c>
      <c r="F18" s="61">
        <v>1244.53</v>
      </c>
      <c r="G18" s="61">
        <v>1000.76</v>
      </c>
      <c r="H18" s="61">
        <v>1058.6500000000001</v>
      </c>
      <c r="I18" s="61">
        <v>1002.9</v>
      </c>
      <c r="J18" s="61">
        <v>943.5</v>
      </c>
      <c r="K18" s="61">
        <v>796.89</v>
      </c>
      <c r="L18" s="82">
        <v>750.91</v>
      </c>
      <c r="M18" s="42">
        <f t="shared" si="0"/>
        <v>-5.7699306052278257E-2</v>
      </c>
      <c r="O18" s="449">
        <f t="shared" si="1"/>
        <v>5.8872486204675127E-3</v>
      </c>
      <c r="P18" s="362">
        <f t="shared" si="2"/>
        <v>2.2322328752701178E-2</v>
      </c>
      <c r="Q18" s="362">
        <f t="shared" si="3"/>
        <v>1.4131833627092602E-2</v>
      </c>
      <c r="R18" s="363">
        <f t="shared" si="4"/>
        <v>1.4495861910270089E-2</v>
      </c>
    </row>
    <row r="19" spans="1:30" ht="20.100000000000001" customHeight="1">
      <c r="A19" s="47" t="s">
        <v>138</v>
      </c>
      <c r="B19" s="81">
        <v>412.53</v>
      </c>
      <c r="C19" s="61">
        <v>290.3</v>
      </c>
      <c r="D19" s="61">
        <v>872.61</v>
      </c>
      <c r="E19" s="61">
        <v>916.38</v>
      </c>
      <c r="F19" s="61">
        <v>819.81</v>
      </c>
      <c r="G19" s="61">
        <v>503.6</v>
      </c>
      <c r="H19" s="61">
        <v>467.94</v>
      </c>
      <c r="I19" s="61">
        <v>408.5</v>
      </c>
      <c r="J19" s="61">
        <v>556.49</v>
      </c>
      <c r="K19" s="61">
        <v>667.16</v>
      </c>
      <c r="L19" s="82">
        <v>670.48</v>
      </c>
      <c r="M19" s="42">
        <f t="shared" si="0"/>
        <v>4.9763175250315522E-3</v>
      </c>
      <c r="O19" s="449">
        <f t="shared" si="1"/>
        <v>4.579624893274745E-3</v>
      </c>
      <c r="P19" s="362">
        <f t="shared" si="2"/>
        <v>1.123298768921651E-2</v>
      </c>
      <c r="Q19" s="362">
        <f t="shared" si="3"/>
        <v>1.1831236585540163E-2</v>
      </c>
      <c r="R19" s="363">
        <f t="shared" si="4"/>
        <v>1.2943209563859703E-2</v>
      </c>
    </row>
    <row r="20" spans="1:30" ht="20.100000000000001" customHeight="1">
      <c r="A20" s="47" t="s">
        <v>137</v>
      </c>
      <c r="B20" s="81">
        <v>2097.1999999999998</v>
      </c>
      <c r="C20" s="61">
        <v>1962.5700000000002</v>
      </c>
      <c r="D20" s="61">
        <v>2492.6400000000003</v>
      </c>
      <c r="E20" s="61">
        <v>681.59999999999991</v>
      </c>
      <c r="F20" s="61">
        <v>194.73000000000002</v>
      </c>
      <c r="G20" s="61">
        <v>155.38</v>
      </c>
      <c r="H20" s="61">
        <v>88.76</v>
      </c>
      <c r="I20" s="61">
        <v>100.24000000000001</v>
      </c>
      <c r="J20" s="61">
        <v>1609.63</v>
      </c>
      <c r="K20" s="61">
        <v>700.74</v>
      </c>
      <c r="L20" s="82">
        <v>1018.5500000000001</v>
      </c>
      <c r="M20" s="42">
        <f t="shared" si="0"/>
        <v>0.45353483460341931</v>
      </c>
      <c r="O20" s="449">
        <f t="shared" si="1"/>
        <v>2.3281674850740057E-2</v>
      </c>
      <c r="P20" s="362">
        <f t="shared" si="2"/>
        <v>3.4658094264306215E-3</v>
      </c>
      <c r="Q20" s="362">
        <f t="shared" si="3"/>
        <v>1.2426735303302678E-2</v>
      </c>
      <c r="R20" s="363">
        <f t="shared" si="4"/>
        <v>1.9662489710758416E-2</v>
      </c>
    </row>
    <row r="21" spans="1:30" ht="20.100000000000001" customHeight="1">
      <c r="A21" s="47" t="s">
        <v>158</v>
      </c>
      <c r="B21" s="81">
        <v>25.86</v>
      </c>
      <c r="C21" s="61">
        <v>477.6</v>
      </c>
      <c r="D21" s="61">
        <v>618.80999999999995</v>
      </c>
      <c r="E21" s="61">
        <v>905.46</v>
      </c>
      <c r="F21" s="61">
        <v>858.05</v>
      </c>
      <c r="G21" s="61">
        <v>272.45</v>
      </c>
      <c r="H21" s="61">
        <v>447.70000000000005</v>
      </c>
      <c r="I21" s="61">
        <v>495.45</v>
      </c>
      <c r="J21" s="61">
        <v>465.45000000000005</v>
      </c>
      <c r="K21" s="61">
        <v>360.47</v>
      </c>
      <c r="L21" s="82">
        <v>768.26</v>
      </c>
      <c r="M21" s="42">
        <f t="shared" si="0"/>
        <v>1.1312730601714427</v>
      </c>
      <c r="O21" s="449">
        <f t="shared" si="1"/>
        <v>2.8707996931152865E-4</v>
      </c>
      <c r="P21" s="362">
        <f t="shared" si="2"/>
        <v>6.0770998727701303E-3</v>
      </c>
      <c r="Q21" s="362">
        <f t="shared" si="3"/>
        <v>6.3924783440099274E-3</v>
      </c>
      <c r="R21" s="363">
        <f t="shared" si="4"/>
        <v>1.4830793132577937E-2</v>
      </c>
    </row>
    <row r="22" spans="1:30" ht="20.100000000000001" customHeight="1">
      <c r="A22" s="47" t="s">
        <v>134</v>
      </c>
      <c r="B22" s="81">
        <v>53.510000000000005</v>
      </c>
      <c r="C22" s="61">
        <v>62.4</v>
      </c>
      <c r="D22" s="61">
        <v>92.87</v>
      </c>
      <c r="E22" s="61">
        <v>26.95</v>
      </c>
      <c r="F22" s="61">
        <v>166.52</v>
      </c>
      <c r="G22" s="61">
        <v>237.08</v>
      </c>
      <c r="H22" s="61">
        <v>678.58</v>
      </c>
      <c r="I22" s="61">
        <v>274.72000000000003</v>
      </c>
      <c r="J22" s="61">
        <v>473.11</v>
      </c>
      <c r="K22" s="61">
        <v>525.66</v>
      </c>
      <c r="L22" s="82">
        <v>259</v>
      </c>
      <c r="M22" s="42">
        <f t="shared" si="0"/>
        <v>-0.5072860784537534</v>
      </c>
      <c r="O22" s="449">
        <f t="shared" si="1"/>
        <v>5.9403128994044466E-4</v>
      </c>
      <c r="P22" s="362">
        <f t="shared" si="2"/>
        <v>5.2881587000783358E-3</v>
      </c>
      <c r="Q22" s="362">
        <f t="shared" si="3"/>
        <v>9.3219135193282603E-3</v>
      </c>
      <c r="R22" s="363">
        <f t="shared" si="4"/>
        <v>4.9998378430969803E-3</v>
      </c>
    </row>
    <row r="23" spans="1:30" ht="20.100000000000001" customHeight="1" thickBot="1">
      <c r="A23" s="48" t="s">
        <v>33</v>
      </c>
      <c r="B23" s="128">
        <f>B24-SUM(B7:B22)</f>
        <v>2811.5100000000239</v>
      </c>
      <c r="C23" s="135">
        <f>C24-SUM(C7:C22)</f>
        <v>1717.519999999975</v>
      </c>
      <c r="D23" s="135">
        <f>D24-SUM(D7:D22)</f>
        <v>2196.8300000000163</v>
      </c>
      <c r="E23" s="135">
        <f t="shared" ref="E23:J23" si="5">E24-SUM(E7:E22)</f>
        <v>2220.0000000000146</v>
      </c>
      <c r="F23" s="135">
        <f t="shared" si="5"/>
        <v>4638.0300000000061</v>
      </c>
      <c r="G23" s="135">
        <f t="shared" si="5"/>
        <v>5477.2300000000105</v>
      </c>
      <c r="H23" s="135">
        <f t="shared" si="5"/>
        <v>5540.3299999999872</v>
      </c>
      <c r="I23" s="135">
        <f t="shared" si="5"/>
        <v>6767.3900000000067</v>
      </c>
      <c r="J23" s="135">
        <f t="shared" si="5"/>
        <v>5835.1900000000169</v>
      </c>
      <c r="K23" s="135">
        <f>K24-SUM(K7:K22)</f>
        <v>7755.5</v>
      </c>
      <c r="L23" s="136">
        <f>L24-SUM(L7:L22)</f>
        <v>2570.6100000000006</v>
      </c>
      <c r="M23" s="42">
        <f t="shared" ref="M23:M24" si="6">(L23-K23)/K23</f>
        <v>-0.66854361420927078</v>
      </c>
      <c r="O23" s="449">
        <f t="shared" si="1"/>
        <v>3.1211454157736379E-2</v>
      </c>
      <c r="P23" s="370">
        <f t="shared" si="2"/>
        <v>0.1221716782386963</v>
      </c>
      <c r="Q23" s="362">
        <f t="shared" si="3"/>
        <v>0.13753395787990397</v>
      </c>
      <c r="R23" s="363">
        <f t="shared" si="4"/>
        <v>4.962406624650012E-2</v>
      </c>
    </row>
    <row r="24" spans="1:30" s="6" customFormat="1" ht="26.25" customHeight="1" thickBot="1">
      <c r="A24" s="58" t="s">
        <v>34</v>
      </c>
      <c r="B24" s="94">
        <v>90079.430000000022</v>
      </c>
      <c r="C24" s="95">
        <v>111833.98</v>
      </c>
      <c r="D24" s="95">
        <v>185178.43000000002</v>
      </c>
      <c r="E24" s="95">
        <v>116026.08000000003</v>
      </c>
      <c r="F24" s="95">
        <v>52098.29</v>
      </c>
      <c r="G24" s="95">
        <v>44832.240000000005</v>
      </c>
      <c r="H24" s="95">
        <v>55273.549999999996</v>
      </c>
      <c r="I24" s="95">
        <v>52288.28</v>
      </c>
      <c r="J24" s="95">
        <v>58728.29</v>
      </c>
      <c r="K24" s="95">
        <v>56389.71</v>
      </c>
      <c r="L24" s="96">
        <v>51801.680000000008</v>
      </c>
      <c r="M24" s="86">
        <f t="shared" si="6"/>
        <v>-8.136289404573975E-2</v>
      </c>
      <c r="N24"/>
      <c r="O24" s="450">
        <f>SUM(O7:O23)</f>
        <v>1.0000000000000002</v>
      </c>
      <c r="P24" s="451">
        <f t="shared" ref="P24:R24" si="7">SUM(P7:P23)</f>
        <v>1</v>
      </c>
      <c r="Q24" s="451">
        <f t="shared" si="7"/>
        <v>1</v>
      </c>
      <c r="R24" s="86">
        <f t="shared" si="7"/>
        <v>1</v>
      </c>
      <c r="S24"/>
      <c r="T24"/>
      <c r="U24"/>
      <c r="V24"/>
      <c r="W24"/>
      <c r="X24"/>
      <c r="Y24"/>
      <c r="Z24"/>
      <c r="AA24"/>
      <c r="AB24"/>
      <c r="AC24"/>
      <c r="AD24"/>
    </row>
    <row r="25" spans="1:30" ht="24.75" customHeight="1" thickBot="1">
      <c r="A25" s="11"/>
      <c r="B25" s="11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3"/>
      <c r="O25" s="13"/>
      <c r="P25" s="6"/>
      <c r="Q25" s="11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3"/>
      <c r="AD25" s="13"/>
    </row>
    <row r="26" spans="1:30" ht="15" customHeight="1">
      <c r="A26" s="530" t="s">
        <v>21</v>
      </c>
      <c r="B26" s="506" t="s">
        <v>35</v>
      </c>
      <c r="C26" s="506"/>
      <c r="D26" s="506"/>
      <c r="E26" s="506"/>
      <c r="F26" s="506"/>
      <c r="G26" s="506"/>
      <c r="H26" s="506"/>
      <c r="I26" s="506"/>
      <c r="J26" s="506"/>
      <c r="K26" s="506"/>
      <c r="L26" s="507"/>
      <c r="M26" s="510" t="s">
        <v>123</v>
      </c>
      <c r="O26" s="480" t="s">
        <v>122</v>
      </c>
      <c r="P26" s="474"/>
      <c r="Q26" s="474"/>
      <c r="R26" s="519"/>
    </row>
    <row r="27" spans="1:30" ht="15.75" thickBot="1">
      <c r="A27" s="531"/>
      <c r="B27" s="499" t="s">
        <v>70</v>
      </c>
      <c r="C27" s="499"/>
      <c r="D27" s="499"/>
      <c r="E27" s="499"/>
      <c r="F27" s="499"/>
      <c r="G27" s="499"/>
      <c r="H27" s="499"/>
      <c r="I27" s="499"/>
      <c r="J27" s="499"/>
      <c r="K27" s="499"/>
      <c r="L27" s="500"/>
      <c r="M27" s="511"/>
      <c r="O27" s="520"/>
      <c r="P27" s="521"/>
      <c r="Q27" s="521"/>
      <c r="R27" s="522"/>
    </row>
    <row r="28" spans="1:30" ht="23.25" customHeight="1" thickBot="1">
      <c r="A28" s="532"/>
      <c r="B28" s="305">
        <v>2010</v>
      </c>
      <c r="C28" s="78">
        <v>2011</v>
      </c>
      <c r="D28" s="78">
        <v>2012</v>
      </c>
      <c r="E28" s="78">
        <v>2013</v>
      </c>
      <c r="F28" s="78">
        <v>2014</v>
      </c>
      <c r="G28" s="78">
        <v>2015</v>
      </c>
      <c r="H28" s="78">
        <v>2016</v>
      </c>
      <c r="I28" s="78">
        <v>2017</v>
      </c>
      <c r="J28" s="78">
        <v>2018</v>
      </c>
      <c r="K28" s="78">
        <v>2019</v>
      </c>
      <c r="L28" s="30">
        <v>2020</v>
      </c>
      <c r="M28" s="512"/>
      <c r="O28" s="304">
        <v>2010</v>
      </c>
      <c r="P28" s="360">
        <v>2015</v>
      </c>
      <c r="Q28" s="408">
        <v>2019</v>
      </c>
      <c r="R28" s="302">
        <v>2020</v>
      </c>
    </row>
    <row r="29" spans="1:30" ht="20.100000000000001" customHeight="1">
      <c r="A29" s="134" t="s">
        <v>145</v>
      </c>
      <c r="B29" s="79">
        <v>0.80300000000000005</v>
      </c>
      <c r="C29" s="60">
        <v>2.141</v>
      </c>
      <c r="D29" s="60">
        <v>1.6659999999999999</v>
      </c>
      <c r="E29" s="60">
        <v>1.0549999999999999</v>
      </c>
      <c r="F29" s="60">
        <v>1.6E-2</v>
      </c>
      <c r="G29" s="60">
        <v>8.9999999999999993E-3</v>
      </c>
      <c r="H29" s="60"/>
      <c r="I29" s="60">
        <v>6.4539999999999997</v>
      </c>
      <c r="J29" s="60">
        <v>616.37300000000005</v>
      </c>
      <c r="K29" s="60">
        <v>723.94600000000003</v>
      </c>
      <c r="L29" s="80">
        <v>1318.3889999999999</v>
      </c>
      <c r="M29" s="42">
        <f>(L29-K29)/K29</f>
        <v>0.82111511079555632</v>
      </c>
      <c r="O29" s="448">
        <f>B29/$B$46</f>
        <v>2.1271799289580194E-4</v>
      </c>
      <c r="P29" s="362">
        <f>G29/$G$46</f>
        <v>3.0835762220640843E-6</v>
      </c>
      <c r="Q29" s="362">
        <f>K29/$K$46</f>
        <v>0.15180196501752141</v>
      </c>
      <c r="R29" s="363">
        <f>L29/$L$46</f>
        <v>0.26737110400810549</v>
      </c>
    </row>
    <row r="30" spans="1:30" ht="20.100000000000001" customHeight="1">
      <c r="A30" s="47" t="s">
        <v>131</v>
      </c>
      <c r="B30" s="81">
        <v>1086.819</v>
      </c>
      <c r="C30" s="61">
        <v>1195.615</v>
      </c>
      <c r="D30" s="61">
        <v>2638.6239999999998</v>
      </c>
      <c r="E30" s="61">
        <v>2406.4949999999999</v>
      </c>
      <c r="F30" s="61">
        <v>666.255</v>
      </c>
      <c r="G30" s="61">
        <v>668.07100000000003</v>
      </c>
      <c r="H30" s="61">
        <v>820.82399999999996</v>
      </c>
      <c r="I30" s="61">
        <v>788.73399999999992</v>
      </c>
      <c r="J30" s="61">
        <v>961.95200000000011</v>
      </c>
      <c r="K30" s="61">
        <v>833.43500000000006</v>
      </c>
      <c r="L30" s="82">
        <v>738.65499999999997</v>
      </c>
      <c r="M30" s="42">
        <f t="shared" ref="M30:M46" si="8">(L30-K30)/K30</f>
        <v>-0.11372212590064022</v>
      </c>
      <c r="O30" s="449">
        <f t="shared" ref="O30:O45" si="9">B30/$B$46</f>
        <v>0.28790280986428712</v>
      </c>
      <c r="P30" s="362">
        <f t="shared" ref="P30:P45" si="10">G30/$G$46</f>
        <v>0.22889420558339724</v>
      </c>
      <c r="Q30" s="362">
        <f t="shared" ref="Q30:Q45" si="11">K30/$K$46</f>
        <v>0.1747603698540747</v>
      </c>
      <c r="R30" s="363">
        <f t="shared" ref="R30:R45" si="12">L30/$L$46</f>
        <v>0.14980025078418219</v>
      </c>
    </row>
    <row r="31" spans="1:30" ht="20.100000000000001" customHeight="1">
      <c r="A31" s="47" t="s">
        <v>136</v>
      </c>
      <c r="B31" s="81">
        <v>500.233</v>
      </c>
      <c r="C31" s="61">
        <v>734.41300000000001</v>
      </c>
      <c r="D31" s="61">
        <v>1356.857</v>
      </c>
      <c r="E31" s="61">
        <v>1248.8910000000001</v>
      </c>
      <c r="F31" s="61">
        <v>760.37399999999991</v>
      </c>
      <c r="G31" s="61">
        <v>678.84399999999994</v>
      </c>
      <c r="H31" s="61">
        <v>729.51199999999994</v>
      </c>
      <c r="I31" s="61">
        <v>873.58499999999992</v>
      </c>
      <c r="J31" s="61">
        <v>1594.4730000000002</v>
      </c>
      <c r="K31" s="61">
        <v>1054.57</v>
      </c>
      <c r="L31" s="82">
        <v>490.79200000000003</v>
      </c>
      <c r="M31" s="42">
        <f t="shared" si="8"/>
        <v>-0.53460462558199073</v>
      </c>
      <c r="O31" s="449">
        <f t="shared" si="9"/>
        <v>0.13251377302645789</v>
      </c>
      <c r="P31" s="362">
        <f t="shared" si="10"/>
        <v>0.23258524632120789</v>
      </c>
      <c r="Q31" s="362">
        <f t="shared" si="11"/>
        <v>0.22112947408857506</v>
      </c>
      <c r="R31" s="363">
        <f t="shared" si="12"/>
        <v>9.9533293192180863E-2</v>
      </c>
    </row>
    <row r="32" spans="1:30" ht="20.100000000000001" customHeight="1">
      <c r="A32" s="47" t="s">
        <v>133</v>
      </c>
      <c r="B32" s="81">
        <v>34.213000000000001</v>
      </c>
      <c r="C32" s="61">
        <v>37.168999999999997</v>
      </c>
      <c r="D32" s="61">
        <v>64.028000000000006</v>
      </c>
      <c r="E32" s="61">
        <v>54.91</v>
      </c>
      <c r="F32" s="61">
        <v>88.709000000000003</v>
      </c>
      <c r="G32" s="61">
        <v>151.11799999999999</v>
      </c>
      <c r="H32" s="61">
        <v>174.35299999999998</v>
      </c>
      <c r="I32" s="61">
        <v>111.456</v>
      </c>
      <c r="J32" s="61">
        <v>221.10100000000003</v>
      </c>
      <c r="K32" s="61">
        <v>462.77800000000002</v>
      </c>
      <c r="L32" s="82">
        <v>406.988</v>
      </c>
      <c r="M32" s="42">
        <f t="shared" si="8"/>
        <v>-0.1205545639593931</v>
      </c>
      <c r="O32" s="449">
        <f t="shared" si="9"/>
        <v>9.0631639986850209E-3</v>
      </c>
      <c r="P32" s="362">
        <f t="shared" si="10"/>
        <v>5.1775985725097812E-2</v>
      </c>
      <c r="Q32" s="362">
        <f t="shared" si="11"/>
        <v>9.7038466635465254E-2</v>
      </c>
      <c r="R32" s="363">
        <f t="shared" si="12"/>
        <v>8.253772663307328E-2</v>
      </c>
    </row>
    <row r="33" spans="1:18" ht="20.100000000000001" customHeight="1">
      <c r="A33" s="47" t="s">
        <v>144</v>
      </c>
      <c r="B33" s="81">
        <v>8.5670000000000002</v>
      </c>
      <c r="C33" s="61">
        <v>521.38900000000001</v>
      </c>
      <c r="D33" s="61">
        <v>2360.8919999999998</v>
      </c>
      <c r="E33" s="61">
        <v>1517.653</v>
      </c>
      <c r="F33" s="61">
        <v>44.975000000000001</v>
      </c>
      <c r="G33" s="61">
        <v>59.664000000000001</v>
      </c>
      <c r="H33" s="61">
        <v>594.08900000000006</v>
      </c>
      <c r="I33" s="61">
        <v>231.125</v>
      </c>
      <c r="J33" s="61">
        <v>18.09</v>
      </c>
      <c r="K33" s="61">
        <v>48.890000000000008</v>
      </c>
      <c r="L33" s="82">
        <v>338.76199999999994</v>
      </c>
      <c r="M33" s="42">
        <f t="shared" si="8"/>
        <v>5.9290652485170776</v>
      </c>
      <c r="O33" s="449">
        <f t="shared" si="9"/>
        <v>2.2694334310564574E-3</v>
      </c>
      <c r="P33" s="362">
        <f t="shared" si="10"/>
        <v>2.0442054634803503E-2</v>
      </c>
      <c r="Q33" s="362">
        <f t="shared" si="11"/>
        <v>1.0251590684535343E-2</v>
      </c>
      <c r="R33" s="363">
        <f t="shared" si="12"/>
        <v>6.8701399917622058E-2</v>
      </c>
    </row>
    <row r="34" spans="1:18" ht="20.100000000000001" customHeight="1">
      <c r="A34" s="47" t="s">
        <v>147</v>
      </c>
      <c r="B34" s="81">
        <v>109.428</v>
      </c>
      <c r="C34" s="61">
        <v>96.99</v>
      </c>
      <c r="D34" s="61">
        <v>167.97200000000001</v>
      </c>
      <c r="E34" s="61">
        <v>256.77500000000003</v>
      </c>
      <c r="F34" s="61">
        <v>256.03399999999999</v>
      </c>
      <c r="G34" s="61">
        <v>175.54400000000001</v>
      </c>
      <c r="H34" s="61">
        <v>191.108</v>
      </c>
      <c r="I34" s="61">
        <v>176.50200000000001</v>
      </c>
      <c r="J34" s="61">
        <v>210.91</v>
      </c>
      <c r="K34" s="61">
        <v>265.34800000000001</v>
      </c>
      <c r="L34" s="82">
        <v>282.09699999999998</v>
      </c>
      <c r="M34" s="42">
        <f t="shared" si="8"/>
        <v>6.3120882765274153E-2</v>
      </c>
      <c r="O34" s="449">
        <f t="shared" si="9"/>
        <v>2.8987925935992295E-2</v>
      </c>
      <c r="P34" s="362">
        <f t="shared" si="10"/>
        <v>6.0144811591779743E-2</v>
      </c>
      <c r="Q34" s="362">
        <f t="shared" si="11"/>
        <v>5.5639989465332051E-2</v>
      </c>
      <c r="R34" s="363">
        <f t="shared" si="12"/>
        <v>5.7209659916287632E-2</v>
      </c>
    </row>
    <row r="35" spans="1:18" ht="20.100000000000001" customHeight="1">
      <c r="A35" s="47" t="s">
        <v>139</v>
      </c>
      <c r="B35" s="81">
        <v>112.901</v>
      </c>
      <c r="C35" s="61">
        <v>110.456</v>
      </c>
      <c r="D35" s="61">
        <v>99.444999999999993</v>
      </c>
      <c r="E35" s="61">
        <v>102.125</v>
      </c>
      <c r="F35" s="61">
        <v>139.80199999999999</v>
      </c>
      <c r="G35" s="61">
        <v>159.49700000000001</v>
      </c>
      <c r="H35" s="61">
        <v>161.77500000000001</v>
      </c>
      <c r="I35" s="61">
        <v>328.12100000000004</v>
      </c>
      <c r="J35" s="61">
        <v>228.68699999999998</v>
      </c>
      <c r="K35" s="61">
        <v>241.88400000000001</v>
      </c>
      <c r="L35" s="82">
        <v>243.214</v>
      </c>
      <c r="M35" s="42">
        <f t="shared" si="8"/>
        <v>5.4985034148599494E-3</v>
      </c>
      <c r="O35" s="449">
        <f t="shared" si="9"/>
        <v>2.9907937877869155E-2</v>
      </c>
      <c r="P35" s="362">
        <f t="shared" si="10"/>
        <v>5.4646795187839478E-2</v>
      </c>
      <c r="Q35" s="362">
        <f t="shared" si="11"/>
        <v>5.0719896934713571E-2</v>
      </c>
      <c r="R35" s="363">
        <f t="shared" si="12"/>
        <v>4.932413399249188E-2</v>
      </c>
    </row>
    <row r="36" spans="1:18" ht="20.100000000000001" customHeight="1">
      <c r="A36" s="47" t="s">
        <v>140</v>
      </c>
      <c r="B36" s="81"/>
      <c r="C36" s="61"/>
      <c r="D36" s="61"/>
      <c r="E36" s="61"/>
      <c r="F36" s="61"/>
      <c r="G36" s="61"/>
      <c r="H36" s="61"/>
      <c r="I36" s="61"/>
      <c r="J36" s="61">
        <v>17.248000000000001</v>
      </c>
      <c r="K36" s="61">
        <v>121.158</v>
      </c>
      <c r="L36" s="82">
        <v>242.51300000000001</v>
      </c>
      <c r="M36" s="42">
        <f t="shared" si="8"/>
        <v>1.0016259759982833</v>
      </c>
      <c r="O36" s="449">
        <f t="shared" si="9"/>
        <v>0</v>
      </c>
      <c r="P36" s="362">
        <f t="shared" si="10"/>
        <v>0</v>
      </c>
      <c r="Q36" s="362">
        <f t="shared" si="11"/>
        <v>2.5405240829554775E-2</v>
      </c>
      <c r="R36" s="363">
        <f t="shared" si="12"/>
        <v>4.9181970227541109E-2</v>
      </c>
    </row>
    <row r="37" spans="1:18" ht="20.100000000000001" customHeight="1">
      <c r="A37" s="47" t="s">
        <v>141</v>
      </c>
      <c r="B37" s="81">
        <v>1563.768</v>
      </c>
      <c r="C37" s="61">
        <v>1959.2630000000001</v>
      </c>
      <c r="D37" s="61">
        <v>2019.8050000000001</v>
      </c>
      <c r="E37" s="61">
        <v>1246.3009999999999</v>
      </c>
      <c r="F37" s="61">
        <v>819.35199999999998</v>
      </c>
      <c r="G37" s="61">
        <v>481.80700000000002</v>
      </c>
      <c r="H37" s="61">
        <v>227.95599999999999</v>
      </c>
      <c r="I37" s="61">
        <v>468.21300000000002</v>
      </c>
      <c r="J37" s="61">
        <v>162.04500000000002</v>
      </c>
      <c r="K37" s="61">
        <v>142.49599999999998</v>
      </c>
      <c r="L37" s="82">
        <v>204.125</v>
      </c>
      <c r="M37" s="42">
        <f t="shared" si="8"/>
        <v>0.43249635077475879</v>
      </c>
      <c r="O37" s="449">
        <f t="shared" si="9"/>
        <v>0.414248555809069</v>
      </c>
      <c r="P37" s="362">
        <f t="shared" si="10"/>
        <v>0.16507651209155894</v>
      </c>
      <c r="Q37" s="362">
        <f t="shared" si="11"/>
        <v>2.9879539091502306E-2</v>
      </c>
      <c r="R37" s="363">
        <f t="shared" si="12"/>
        <v>4.1396830985129987E-2</v>
      </c>
    </row>
    <row r="38" spans="1:18" ht="20.100000000000001" customHeight="1">
      <c r="A38" s="47" t="s">
        <v>132</v>
      </c>
      <c r="B38" s="81">
        <v>19.217999999999996</v>
      </c>
      <c r="C38" s="61">
        <v>17.167999999999999</v>
      </c>
      <c r="D38" s="61">
        <v>27.577000000000002</v>
      </c>
      <c r="E38" s="61">
        <v>405.33699999999999</v>
      </c>
      <c r="F38" s="61">
        <v>59.505000000000003</v>
      </c>
      <c r="G38" s="61">
        <v>61.37</v>
      </c>
      <c r="H38" s="61">
        <v>87.850999999999999</v>
      </c>
      <c r="I38" s="61">
        <v>82.798999999999992</v>
      </c>
      <c r="J38" s="61">
        <v>69.578000000000003</v>
      </c>
      <c r="K38" s="61">
        <v>34.131</v>
      </c>
      <c r="L38" s="82">
        <v>140.167</v>
      </c>
      <c r="M38" s="42">
        <f t="shared" si="8"/>
        <v>3.1067358120183997</v>
      </c>
      <c r="O38" s="449">
        <f t="shared" si="9"/>
        <v>5.0909270080591786E-3</v>
      </c>
      <c r="P38" s="362">
        <f t="shared" si="10"/>
        <v>2.102656363867476E-2</v>
      </c>
      <c r="Q38" s="362">
        <f t="shared" si="11"/>
        <v>7.1568222878681887E-3</v>
      </c>
      <c r="R38" s="363">
        <f t="shared" si="12"/>
        <v>2.842606054472855E-2</v>
      </c>
    </row>
    <row r="39" spans="1:18" ht="20.100000000000001" customHeight="1">
      <c r="A39" s="47" t="s">
        <v>135</v>
      </c>
      <c r="B39" s="81">
        <v>6.1420000000000003</v>
      </c>
      <c r="C39" s="61">
        <v>16.122</v>
      </c>
      <c r="D39" s="61">
        <v>9.7349999999999994</v>
      </c>
      <c r="E39" s="61">
        <v>26.356999999999999</v>
      </c>
      <c r="F39" s="61">
        <v>21.09</v>
      </c>
      <c r="G39" s="61">
        <v>10.113</v>
      </c>
      <c r="H39" s="61">
        <v>38.795000000000002</v>
      </c>
      <c r="I39" s="61">
        <v>56.940999999999995</v>
      </c>
      <c r="J39" s="61">
        <v>100.60600000000001</v>
      </c>
      <c r="K39" s="61">
        <v>162.14400000000001</v>
      </c>
      <c r="L39" s="82">
        <v>79.667000000000002</v>
      </c>
      <c r="M39" s="42">
        <f t="shared" si="8"/>
        <v>-0.50866513716202877</v>
      </c>
      <c r="O39" s="449">
        <f t="shared" si="9"/>
        <v>1.62704098675718E-3</v>
      </c>
      <c r="P39" s="362">
        <f t="shared" si="10"/>
        <v>3.4649118148593425E-3</v>
      </c>
      <c r="Q39" s="362">
        <f t="shared" si="11"/>
        <v>3.3999466556622997E-2</v>
      </c>
      <c r="R39" s="363">
        <f t="shared" si="12"/>
        <v>1.6156577264383836E-2</v>
      </c>
    </row>
    <row r="40" spans="1:18" ht="20.100000000000001" customHeight="1">
      <c r="A40" s="47" t="s">
        <v>152</v>
      </c>
      <c r="B40" s="81">
        <v>42.7</v>
      </c>
      <c r="C40" s="61">
        <v>64.774000000000001</v>
      </c>
      <c r="D40" s="61">
        <v>80.918000000000006</v>
      </c>
      <c r="E40" s="61">
        <v>80.491</v>
      </c>
      <c r="F40" s="61">
        <v>113.503</v>
      </c>
      <c r="G40" s="61">
        <v>93.528000000000006</v>
      </c>
      <c r="H40" s="61">
        <v>92.48</v>
      </c>
      <c r="I40" s="61">
        <v>92.564999999999998</v>
      </c>
      <c r="J40" s="61">
        <v>92.01700000000001</v>
      </c>
      <c r="K40" s="61">
        <v>77.850000000000009</v>
      </c>
      <c r="L40" s="82">
        <v>74.84</v>
      </c>
      <c r="M40" s="42">
        <f t="shared" si="8"/>
        <v>-3.8664097623635256E-2</v>
      </c>
      <c r="O40" s="449">
        <f t="shared" si="9"/>
        <v>1.1311405101682121E-2</v>
      </c>
      <c r="P40" s="362">
        <f t="shared" si="10"/>
        <v>3.2044524099689969E-2</v>
      </c>
      <c r="Q40" s="362">
        <f t="shared" si="11"/>
        <v>1.6324122208858181E-2</v>
      </c>
      <c r="R40" s="363">
        <f t="shared" si="12"/>
        <v>1.5177655019851211E-2</v>
      </c>
    </row>
    <row r="41" spans="1:18" ht="20.100000000000001" customHeight="1">
      <c r="A41" s="47" t="s">
        <v>138</v>
      </c>
      <c r="B41" s="81">
        <v>39.034999999999997</v>
      </c>
      <c r="C41" s="61">
        <v>30.382999999999999</v>
      </c>
      <c r="D41" s="61">
        <v>66.974999999999994</v>
      </c>
      <c r="E41" s="61">
        <v>79.159000000000006</v>
      </c>
      <c r="F41" s="61">
        <v>71.486999999999995</v>
      </c>
      <c r="G41" s="61">
        <v>51.220999999999997</v>
      </c>
      <c r="H41" s="61">
        <v>50.051000000000002</v>
      </c>
      <c r="I41" s="61">
        <v>41.666999999999994</v>
      </c>
      <c r="J41" s="61">
        <v>63.871000000000002</v>
      </c>
      <c r="K41" s="61">
        <v>62.356999999999999</v>
      </c>
      <c r="L41" s="82">
        <v>58.004000000000005</v>
      </c>
      <c r="M41" s="42">
        <f t="shared" si="8"/>
        <v>-6.9807720063505205E-2</v>
      </c>
      <c r="O41" s="449">
        <f t="shared" si="9"/>
        <v>1.0340531572462799E-2</v>
      </c>
      <c r="P41" s="362">
        <f t="shared" si="10"/>
        <v>1.7549317518927163E-2</v>
      </c>
      <c r="Q41" s="362">
        <f t="shared" si="11"/>
        <v>1.3075443655462676E-2</v>
      </c>
      <c r="R41" s="363">
        <f t="shared" si="12"/>
        <v>1.1763291044514292E-2</v>
      </c>
    </row>
    <row r="42" spans="1:18" ht="20.100000000000001" customHeight="1">
      <c r="A42" s="47" t="s">
        <v>137</v>
      </c>
      <c r="B42" s="81">
        <v>68.347999999999999</v>
      </c>
      <c r="C42" s="61">
        <v>71.308999999999997</v>
      </c>
      <c r="D42" s="61">
        <v>136.15799999999999</v>
      </c>
      <c r="E42" s="61">
        <v>51.158999999999999</v>
      </c>
      <c r="F42" s="61">
        <v>16.693000000000001</v>
      </c>
      <c r="G42" s="61">
        <v>11.582999999999998</v>
      </c>
      <c r="H42" s="61">
        <v>7.782</v>
      </c>
      <c r="I42" s="61">
        <v>10.153</v>
      </c>
      <c r="J42" s="61">
        <v>87.509</v>
      </c>
      <c r="K42" s="61">
        <v>36.067999999999998</v>
      </c>
      <c r="L42" s="82">
        <v>52.535000000000004</v>
      </c>
      <c r="M42" s="42">
        <f t="shared" si="8"/>
        <v>0.45655428634800949</v>
      </c>
      <c r="O42" s="449">
        <f t="shared" si="9"/>
        <v>1.8105665477512165E-2</v>
      </c>
      <c r="P42" s="362">
        <f t="shared" si="10"/>
        <v>3.9685625977964765E-3</v>
      </c>
      <c r="Q42" s="362">
        <f t="shared" si="11"/>
        <v>7.5629857396158863E-3</v>
      </c>
      <c r="R42" s="363">
        <f t="shared" si="12"/>
        <v>1.0654170316246438E-2</v>
      </c>
    </row>
    <row r="43" spans="1:18" ht="20.100000000000001" customHeight="1">
      <c r="A43" s="47" t="s">
        <v>158</v>
      </c>
      <c r="B43" s="81">
        <v>5.3079999999999998</v>
      </c>
      <c r="C43" s="61">
        <v>24.712</v>
      </c>
      <c r="D43" s="61">
        <v>32.202999999999996</v>
      </c>
      <c r="E43" s="61">
        <v>54.762</v>
      </c>
      <c r="F43" s="61">
        <v>62.686</v>
      </c>
      <c r="G43" s="61">
        <v>21.896000000000001</v>
      </c>
      <c r="H43" s="61">
        <v>36.179000000000002</v>
      </c>
      <c r="I43" s="61">
        <v>41.156999999999996</v>
      </c>
      <c r="J43" s="61">
        <v>41.794999999999995</v>
      </c>
      <c r="K43" s="61">
        <v>28.892999999999997</v>
      </c>
      <c r="L43" s="82">
        <v>45.530999999999999</v>
      </c>
      <c r="M43" s="42">
        <f t="shared" si="8"/>
        <v>0.57584882151386163</v>
      </c>
      <c r="O43" s="449">
        <f t="shared" si="9"/>
        <v>1.4061109667383768E-3</v>
      </c>
      <c r="P43" s="362">
        <f t="shared" si="10"/>
        <v>7.5019983287016884E-3</v>
      </c>
      <c r="Q43" s="362">
        <f t="shared" si="11"/>
        <v>6.0584825045669789E-3</v>
      </c>
      <c r="R43" s="363">
        <f t="shared" si="12"/>
        <v>9.2337494749979345E-3</v>
      </c>
    </row>
    <row r="44" spans="1:18" ht="20.100000000000001" customHeight="1">
      <c r="A44" s="47" t="s">
        <v>134</v>
      </c>
      <c r="B44" s="81">
        <v>7.7770000000000001</v>
      </c>
      <c r="C44" s="61">
        <v>5.0960000000000001</v>
      </c>
      <c r="D44" s="61">
        <v>6.9370000000000003</v>
      </c>
      <c r="E44" s="61">
        <v>2.06</v>
      </c>
      <c r="F44" s="61">
        <v>11.601000000000001</v>
      </c>
      <c r="G44" s="61">
        <v>18.52</v>
      </c>
      <c r="H44" s="61">
        <v>58.488999999999997</v>
      </c>
      <c r="I44" s="61">
        <v>21.283999999999999</v>
      </c>
      <c r="J44" s="61">
        <v>41.277999999999999</v>
      </c>
      <c r="K44" s="61">
        <v>52.722000000000001</v>
      </c>
      <c r="L44" s="82">
        <v>38.460999999999999</v>
      </c>
      <c r="M44" s="42">
        <f t="shared" si="8"/>
        <v>-0.27049429080839121</v>
      </c>
      <c r="O44" s="449">
        <f t="shared" si="9"/>
        <v>2.0601591914703008E-3</v>
      </c>
      <c r="P44" s="362">
        <f t="shared" si="10"/>
        <v>6.3453146258474272E-3</v>
      </c>
      <c r="Q44" s="362">
        <f t="shared" si="11"/>
        <v>1.1055110739825572E-2</v>
      </c>
      <c r="R44" s="363">
        <f t="shared" si="12"/>
        <v>7.7999437428981477E-3</v>
      </c>
    </row>
    <row r="45" spans="1:18" ht="20.100000000000001" customHeight="1" thickBot="1">
      <c r="A45" s="48" t="s">
        <v>33</v>
      </c>
      <c r="B45" s="128">
        <f>B46-SUM(B29:B44)</f>
        <v>169.69099999999889</v>
      </c>
      <c r="C45" s="67">
        <f>C46-SUM(C29:C44)</f>
        <v>111.40999999999894</v>
      </c>
      <c r="D45" s="67">
        <f>D46-SUM(D29:D44)</f>
        <v>140.01899999999841</v>
      </c>
      <c r="E45" s="67">
        <f t="shared" ref="E45:F45" si="13">E46-SUM(E29:E44)</f>
        <v>153.65100000000166</v>
      </c>
      <c r="F45" s="67">
        <f t="shared" si="13"/>
        <v>266.82699999999977</v>
      </c>
      <c r="G45" s="67">
        <f t="shared" ref="G45:K45" si="14">G46-SUM(G29:G44)</f>
        <v>275.904</v>
      </c>
      <c r="H45" s="67">
        <f t="shared" si="14"/>
        <v>333.39700000000175</v>
      </c>
      <c r="I45" s="67">
        <f t="shared" si="14"/>
        <v>434.31300000000056</v>
      </c>
      <c r="J45" s="67">
        <f t="shared" si="14"/>
        <v>346.39999999999873</v>
      </c>
      <c r="K45" s="67">
        <f t="shared" si="14"/>
        <v>420.34600000000046</v>
      </c>
      <c r="L45" s="107">
        <f>L46-SUM(L29:L44)</f>
        <v>176.19300000000112</v>
      </c>
      <c r="M45" s="42">
        <f t="shared" si="8"/>
        <v>-0.58083816665318355</v>
      </c>
      <c r="O45" s="449">
        <f t="shared" si="9"/>
        <v>4.4951841759005344E-2</v>
      </c>
      <c r="P45" s="370">
        <f t="shared" si="10"/>
        <v>9.4530112663596566E-2</v>
      </c>
      <c r="Q45" s="370">
        <f t="shared" si="11"/>
        <v>8.8141033705905036E-2</v>
      </c>
      <c r="R45" s="363">
        <f t="shared" si="12"/>
        <v>3.5732182935765112E-2</v>
      </c>
    </row>
    <row r="46" spans="1:18" ht="26.25" customHeight="1" thickBot="1">
      <c r="A46" s="447" t="s">
        <v>34</v>
      </c>
      <c r="B46" s="442">
        <v>3774.9509999999982</v>
      </c>
      <c r="C46" s="95">
        <v>4998.41</v>
      </c>
      <c r="D46" s="95">
        <v>9209.8109999999961</v>
      </c>
      <c r="E46" s="95">
        <v>7687.1810000000005</v>
      </c>
      <c r="F46" s="95">
        <v>3398.9090000000006</v>
      </c>
      <c r="G46" s="95">
        <v>2918.6889999999999</v>
      </c>
      <c r="H46" s="95">
        <v>3604.6410000000024</v>
      </c>
      <c r="I46" s="95">
        <v>3765.0690000000004</v>
      </c>
      <c r="J46" s="95">
        <v>4873.933</v>
      </c>
      <c r="K46" s="95">
        <v>4769.0160000000005</v>
      </c>
      <c r="L46" s="85">
        <v>4930.9330000000009</v>
      </c>
      <c r="M46" s="86">
        <f t="shared" si="8"/>
        <v>3.3951867638942784E-2</v>
      </c>
      <c r="O46" s="450">
        <f>SUM(O29:O45)</f>
        <v>1.0000000000000002</v>
      </c>
      <c r="P46" s="451">
        <f t="shared" ref="P46:R46" si="15">SUM(P29:P45)</f>
        <v>0.99999999999999989</v>
      </c>
      <c r="Q46" s="451">
        <f t="shared" si="15"/>
        <v>0.99999999999999978</v>
      </c>
      <c r="R46" s="86">
        <f t="shared" si="15"/>
        <v>1.0000000000000002</v>
      </c>
    </row>
    <row r="47" spans="1:18" ht="24.75" customHeight="1" thickBot="1"/>
    <row r="48" spans="1:18" ht="20.100000000000001" customHeight="1">
      <c r="A48" s="530" t="s">
        <v>21</v>
      </c>
      <c r="B48" s="506" t="s">
        <v>42</v>
      </c>
      <c r="C48" s="506"/>
      <c r="D48" s="506"/>
      <c r="E48" s="506"/>
      <c r="F48" s="506"/>
      <c r="G48" s="506"/>
      <c r="H48" s="506"/>
      <c r="I48" s="506"/>
      <c r="J48" s="506"/>
      <c r="K48" s="506"/>
      <c r="L48" s="507"/>
      <c r="M48" s="510" t="s">
        <v>121</v>
      </c>
    </row>
    <row r="49" spans="1:43" ht="20.100000000000001" customHeight="1" thickBot="1">
      <c r="A49" s="531"/>
      <c r="B49" s="499" t="str">
        <f>B5</f>
        <v>jan-dez</v>
      </c>
      <c r="C49" s="499"/>
      <c r="D49" s="499"/>
      <c r="E49" s="499"/>
      <c r="F49" s="499"/>
      <c r="G49" s="499"/>
      <c r="H49" s="499"/>
      <c r="I49" s="499"/>
      <c r="J49" s="499"/>
      <c r="K49" s="499"/>
      <c r="L49" s="500"/>
      <c r="M49" s="511"/>
    </row>
    <row r="50" spans="1:43" ht="20.100000000000001" customHeight="1" thickBot="1">
      <c r="A50" s="532"/>
      <c r="B50" s="305">
        <v>2010</v>
      </c>
      <c r="C50" s="78">
        <v>2011</v>
      </c>
      <c r="D50" s="78">
        <v>2012</v>
      </c>
      <c r="E50" s="78">
        <v>2013</v>
      </c>
      <c r="F50" s="78">
        <v>2014</v>
      </c>
      <c r="G50" s="78">
        <v>2015</v>
      </c>
      <c r="H50" s="78">
        <v>2016</v>
      </c>
      <c r="I50" s="78">
        <v>2017</v>
      </c>
      <c r="J50" s="78">
        <v>2018</v>
      </c>
      <c r="K50" s="78">
        <v>2019</v>
      </c>
      <c r="L50" s="30">
        <v>2020</v>
      </c>
      <c r="M50" s="512"/>
    </row>
    <row r="51" spans="1:43" ht="20.100000000000001" customHeight="1">
      <c r="A51" s="134" t="s">
        <v>145</v>
      </c>
      <c r="B51" s="340">
        <f>(B29/B7)*10</f>
        <v>0.71824686940966009</v>
      </c>
      <c r="C51" s="161">
        <f t="shared" ref="C51:L51" si="16">(C29/C7)*10</f>
        <v>0.83177933177933183</v>
      </c>
      <c r="D51" s="161">
        <f t="shared" si="16"/>
        <v>0.85567539804827941</v>
      </c>
      <c r="E51" s="161">
        <f t="shared" si="16"/>
        <v>1.0787321063394684</v>
      </c>
      <c r="F51" s="161">
        <f t="shared" si="16"/>
        <v>1.3333333333333333</v>
      </c>
      <c r="G51" s="161">
        <f t="shared" si="16"/>
        <v>1.5</v>
      </c>
      <c r="H51" s="161"/>
      <c r="I51" s="161">
        <f t="shared" si="16"/>
        <v>8.6864064602960962</v>
      </c>
      <c r="J51" s="161">
        <f t="shared" si="16"/>
        <v>1.9996139447065009</v>
      </c>
      <c r="K51" s="161">
        <f t="shared" si="16"/>
        <v>2.0108605680827072</v>
      </c>
      <c r="L51" s="461">
        <f t="shared" si="16"/>
        <v>2.0188394944896428</v>
      </c>
      <c r="M51" s="42">
        <f t="shared" ref="M51:M60" si="17">(L51-K51)/K51</f>
        <v>3.9679162909556217E-3</v>
      </c>
    </row>
    <row r="52" spans="1:43" ht="20.100000000000001" customHeight="1">
      <c r="A52" s="47" t="s">
        <v>131</v>
      </c>
      <c r="B52" s="341">
        <f t="shared" ref="B52:L67" si="18">(B30/B8)*10</f>
        <v>0.29675235509615749</v>
      </c>
      <c r="C52" s="122">
        <f t="shared" si="18"/>
        <v>0.36687168182596458</v>
      </c>
      <c r="D52" s="122">
        <f t="shared" si="18"/>
        <v>0.43797867691008902</v>
      </c>
      <c r="E52" s="122">
        <f t="shared" si="18"/>
        <v>0.65765029383214835</v>
      </c>
      <c r="F52" s="122">
        <f t="shared" si="18"/>
        <v>0.88352068914759618</v>
      </c>
      <c r="G52" s="122">
        <f t="shared" si="18"/>
        <v>1.0208362939023738</v>
      </c>
      <c r="H52" s="122">
        <f t="shared" si="18"/>
        <v>1.0112829661461733</v>
      </c>
      <c r="I52" s="122">
        <f t="shared" si="18"/>
        <v>0.94301390368449434</v>
      </c>
      <c r="J52" s="122">
        <f t="shared" si="18"/>
        <v>0.97583322766351377</v>
      </c>
      <c r="K52" s="122">
        <f t="shared" si="18"/>
        <v>1.0823887396817646</v>
      </c>
      <c r="L52" s="462">
        <f t="shared" si="18"/>
        <v>1.0047882361743081</v>
      </c>
      <c r="M52" s="42">
        <f t="shared" si="17"/>
        <v>-7.1693746121446161E-2</v>
      </c>
    </row>
    <row r="53" spans="1:43" ht="20.100000000000001" customHeight="1">
      <c r="A53" s="47" t="s">
        <v>136</v>
      </c>
      <c r="B53" s="341">
        <f t="shared" si="18"/>
        <v>0.48207051141203999</v>
      </c>
      <c r="C53" s="122">
        <f t="shared" si="18"/>
        <v>0.44450907250925897</v>
      </c>
      <c r="D53" s="122">
        <f t="shared" si="18"/>
        <v>0.56313177427200178</v>
      </c>
      <c r="E53" s="122">
        <f t="shared" si="18"/>
        <v>0.67134101993610684</v>
      </c>
      <c r="F53" s="122">
        <f t="shared" si="18"/>
        <v>0.50096949212843545</v>
      </c>
      <c r="G53" s="122">
        <f t="shared" si="18"/>
        <v>0.50363120678923268</v>
      </c>
      <c r="H53" s="122">
        <f t="shared" si="18"/>
        <v>0.47981994058091781</v>
      </c>
      <c r="I53" s="122">
        <f t="shared" si="18"/>
        <v>0.51774627152275488</v>
      </c>
      <c r="J53" s="122">
        <f t="shared" si="18"/>
        <v>0.62714849688308416</v>
      </c>
      <c r="K53" s="122">
        <f t="shared" si="18"/>
        <v>0.50811802588652144</v>
      </c>
      <c r="L53" s="462">
        <f t="shared" si="18"/>
        <v>0.77203270653155354</v>
      </c>
      <c r="M53" s="42">
        <f t="shared" si="17"/>
        <v>0.51939641421808647</v>
      </c>
    </row>
    <row r="54" spans="1:43" ht="20.100000000000001" customHeight="1">
      <c r="A54" s="47" t="s">
        <v>133</v>
      </c>
      <c r="B54" s="341">
        <f t="shared" si="18"/>
        <v>1.4197443771267326</v>
      </c>
      <c r="C54" s="122">
        <f t="shared" si="18"/>
        <v>1.1838392203076724</v>
      </c>
      <c r="D54" s="122">
        <f t="shared" si="18"/>
        <v>1.0505693564795064</v>
      </c>
      <c r="E54" s="122">
        <f t="shared" si="18"/>
        <v>1.0236191115336577</v>
      </c>
      <c r="F54" s="122">
        <f t="shared" si="18"/>
        <v>0.97803772836021652</v>
      </c>
      <c r="G54" s="122">
        <f t="shared" si="18"/>
        <v>1.0191051016623394</v>
      </c>
      <c r="H54" s="122">
        <f t="shared" si="18"/>
        <v>1.0115219270510014</v>
      </c>
      <c r="I54" s="122">
        <f t="shared" si="18"/>
        <v>0.9829871676147639</v>
      </c>
      <c r="J54" s="122">
        <f t="shared" si="18"/>
        <v>1.1448002692417223</v>
      </c>
      <c r="K54" s="122">
        <f t="shared" si="18"/>
        <v>1.3973904877511152</v>
      </c>
      <c r="L54" s="462">
        <f t="shared" si="18"/>
        <v>1.356572403770516</v>
      </c>
      <c r="M54" s="42">
        <f t="shared" si="17"/>
        <v>-2.9210220291601943E-2</v>
      </c>
    </row>
    <row r="55" spans="1:43" ht="20.100000000000001" customHeight="1">
      <c r="A55" s="47" t="s">
        <v>144</v>
      </c>
      <c r="B55" s="341">
        <f t="shared" si="18"/>
        <v>0.55554114519162179</v>
      </c>
      <c r="C55" s="122">
        <f t="shared" si="18"/>
        <v>0.30232827837982484</v>
      </c>
      <c r="D55" s="122">
        <f t="shared" si="18"/>
        <v>0.43741315256468116</v>
      </c>
      <c r="E55" s="122">
        <f t="shared" si="18"/>
        <v>0.55557007640652134</v>
      </c>
      <c r="F55" s="122">
        <f t="shared" si="18"/>
        <v>0.33565937756548991</v>
      </c>
      <c r="G55" s="122">
        <f t="shared" si="18"/>
        <v>0.39054021325757826</v>
      </c>
      <c r="H55" s="122">
        <f t="shared" si="18"/>
        <v>0.44111840175708117</v>
      </c>
      <c r="I55" s="122">
        <f t="shared" si="18"/>
        <v>0.47406852841334468</v>
      </c>
      <c r="J55" s="122">
        <f t="shared" si="18"/>
        <v>0.51316237376602747</v>
      </c>
      <c r="K55" s="122">
        <f t="shared" si="18"/>
        <v>0.52590815700870241</v>
      </c>
      <c r="L55" s="462">
        <f t="shared" si="18"/>
        <v>0.31253586539153472</v>
      </c>
      <c r="M55" s="42">
        <f t="shared" si="17"/>
        <v>-0.40572158612408998</v>
      </c>
    </row>
    <row r="56" spans="1:43" ht="20.100000000000001" customHeight="1">
      <c r="A56" s="47" t="s">
        <v>147</v>
      </c>
      <c r="B56" s="341">
        <f t="shared" si="18"/>
        <v>0.9522599509198183</v>
      </c>
      <c r="C56" s="122">
        <f t="shared" si="18"/>
        <v>0.89560921556858575</v>
      </c>
      <c r="D56" s="122">
        <f t="shared" si="18"/>
        <v>0.89710901157356737</v>
      </c>
      <c r="E56" s="122">
        <f t="shared" si="18"/>
        <v>0.93054649561498892</v>
      </c>
      <c r="F56" s="122">
        <f t="shared" si="18"/>
        <v>0.92110820504887336</v>
      </c>
      <c r="G56" s="122">
        <f t="shared" si="18"/>
        <v>0.78411263377941365</v>
      </c>
      <c r="H56" s="122">
        <f t="shared" si="18"/>
        <v>0.94407888236805182</v>
      </c>
      <c r="I56" s="122">
        <f t="shared" si="18"/>
        <v>1.0188940650814817</v>
      </c>
      <c r="J56" s="122">
        <f t="shared" si="18"/>
        <v>1.0753307670736993</v>
      </c>
      <c r="K56" s="122">
        <f t="shared" si="18"/>
        <v>0.9698569052797017</v>
      </c>
      <c r="L56" s="462">
        <f t="shared" si="18"/>
        <v>1.0547890399485498</v>
      </c>
      <c r="M56" s="42">
        <f t="shared" si="17"/>
        <v>8.7571820344315737E-2</v>
      </c>
    </row>
    <row r="57" spans="1:43" s="6" customFormat="1" ht="20.100000000000001" customHeight="1">
      <c r="A57" s="47" t="s">
        <v>139</v>
      </c>
      <c r="B57" s="341">
        <f t="shared" si="18"/>
        <v>0.87057199697731424</v>
      </c>
      <c r="C57" s="122">
        <f t="shared" si="18"/>
        <v>0.88163082866401676</v>
      </c>
      <c r="D57" s="122">
        <f t="shared" si="18"/>
        <v>0.93249503019391611</v>
      </c>
      <c r="E57" s="122">
        <f t="shared" si="18"/>
        <v>0.9936948420304943</v>
      </c>
      <c r="F57" s="122">
        <f t="shared" si="18"/>
        <v>0.94539380701528963</v>
      </c>
      <c r="G57" s="122">
        <f t="shared" si="18"/>
        <v>0.9269416742218195</v>
      </c>
      <c r="H57" s="122">
        <f t="shared" si="18"/>
        <v>0.90992693586217377</v>
      </c>
      <c r="I57" s="122">
        <f t="shared" si="18"/>
        <v>1.3449400943570238</v>
      </c>
      <c r="J57" s="122">
        <f t="shared" si="18"/>
        <v>1.0728822624230596</v>
      </c>
      <c r="K57" s="122">
        <f t="shared" si="18"/>
        <v>1.0526215011836795</v>
      </c>
      <c r="L57" s="462">
        <f t="shared" si="18"/>
        <v>1.1027512786100329</v>
      </c>
      <c r="M57" s="42">
        <f t="shared" si="17"/>
        <v>4.7623744498836607E-2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</row>
    <row r="58" spans="1:43" ht="20.100000000000001" customHeight="1">
      <c r="A58" s="47" t="s">
        <v>140</v>
      </c>
      <c r="B58" s="341"/>
      <c r="C58" s="122"/>
      <c r="D58" s="122"/>
      <c r="E58" s="122"/>
      <c r="F58" s="122"/>
      <c r="G58" s="122"/>
      <c r="H58" s="122"/>
      <c r="I58" s="122"/>
      <c r="J58" s="122">
        <f t="shared" si="18"/>
        <v>1.3598233995584992</v>
      </c>
      <c r="K58" s="122">
        <f t="shared" si="18"/>
        <v>1.3204080298175636</v>
      </c>
      <c r="L58" s="462">
        <f t="shared" si="18"/>
        <v>1.3224759785797644</v>
      </c>
      <c r="M58" s="42">
        <f t="shared" si="17"/>
        <v>1.5661437339839306E-3</v>
      </c>
    </row>
    <row r="59" spans="1:43" ht="20.100000000000001" customHeight="1">
      <c r="A59" s="47" t="s">
        <v>141</v>
      </c>
      <c r="B59" s="341">
        <f t="shared" si="18"/>
        <v>0.45937187146019676</v>
      </c>
      <c r="C59" s="122">
        <f t="shared" si="18"/>
        <v>0.52794385522429887</v>
      </c>
      <c r="D59" s="122">
        <f t="shared" si="18"/>
        <v>0.56984313412383658</v>
      </c>
      <c r="E59" s="122">
        <f t="shared" si="18"/>
        <v>0.67396766169154232</v>
      </c>
      <c r="F59" s="122">
        <f t="shared" si="18"/>
        <v>0.58164977010213181</v>
      </c>
      <c r="G59" s="122">
        <f t="shared" si="18"/>
        <v>0.50772054910581144</v>
      </c>
      <c r="H59" s="122">
        <f t="shared" si="18"/>
        <v>0.68784927158392783</v>
      </c>
      <c r="I59" s="122">
        <f t="shared" si="18"/>
        <v>0.73627078664936907</v>
      </c>
      <c r="J59" s="122">
        <f t="shared" si="18"/>
        <v>0.70350962498589054</v>
      </c>
      <c r="K59" s="122">
        <f t="shared" si="18"/>
        <v>1.1005166781226587</v>
      </c>
      <c r="L59" s="462">
        <f t="shared" si="18"/>
        <v>0.66274350649350655</v>
      </c>
      <c r="M59" s="42">
        <f t="shared" si="17"/>
        <v>-0.39778876625108256</v>
      </c>
    </row>
    <row r="60" spans="1:43" ht="20.100000000000001" customHeight="1">
      <c r="A60" s="47" t="s">
        <v>132</v>
      </c>
      <c r="B60" s="341">
        <f t="shared" si="18"/>
        <v>1.0268219705065182</v>
      </c>
      <c r="C60" s="122">
        <f t="shared" si="18"/>
        <v>1.0524767042667973</v>
      </c>
      <c r="D60" s="122">
        <f t="shared" si="18"/>
        <v>0.53779398572487236</v>
      </c>
      <c r="E60" s="122">
        <f t="shared" si="18"/>
        <v>0.82777415856769132</v>
      </c>
      <c r="F60" s="122">
        <f t="shared" si="18"/>
        <v>0.92565801754713462</v>
      </c>
      <c r="G60" s="122">
        <f t="shared" si="18"/>
        <v>1.0095742580772522</v>
      </c>
      <c r="H60" s="122">
        <f t="shared" si="18"/>
        <v>1.0054707976148238</v>
      </c>
      <c r="I60" s="122">
        <f t="shared" si="18"/>
        <v>1.0215792720542873</v>
      </c>
      <c r="J60" s="122">
        <f t="shared" si="18"/>
        <v>1.1216468919267477</v>
      </c>
      <c r="K60" s="122">
        <f t="shared" si="18"/>
        <v>1.1264356435643565</v>
      </c>
      <c r="L60" s="462">
        <f t="shared" si="18"/>
        <v>1.4730077661128451</v>
      </c>
      <c r="M60" s="42">
        <f t="shared" si="17"/>
        <v>0.30767148085960572</v>
      </c>
    </row>
    <row r="61" spans="1:43" ht="20.100000000000001" customHeight="1">
      <c r="A61" s="47" t="s">
        <v>135</v>
      </c>
      <c r="B61" s="341">
        <f t="shared" si="18"/>
        <v>0.91671641791044789</v>
      </c>
      <c r="C61" s="122">
        <f t="shared" si="18"/>
        <v>0.87240259740259729</v>
      </c>
      <c r="D61" s="122">
        <f t="shared" si="18"/>
        <v>1.1879194630872483</v>
      </c>
      <c r="E61" s="122">
        <f t="shared" si="18"/>
        <v>1.1883228133453561</v>
      </c>
      <c r="F61" s="122">
        <f t="shared" si="18"/>
        <v>0.94701392007184548</v>
      </c>
      <c r="G61" s="122">
        <f t="shared" si="18"/>
        <v>1.0664346725719709</v>
      </c>
      <c r="H61" s="122">
        <f t="shared" si="18"/>
        <v>0.79228444226606221</v>
      </c>
      <c r="I61" s="122">
        <f t="shared" si="18"/>
        <v>0.88427313527867923</v>
      </c>
      <c r="J61" s="122">
        <f t="shared" si="18"/>
        <v>0.95518675350815574</v>
      </c>
      <c r="K61" s="122">
        <f t="shared" si="18"/>
        <v>0.93288073183361142</v>
      </c>
      <c r="L61" s="462">
        <f t="shared" si="18"/>
        <v>0.84717880005955037</v>
      </c>
      <c r="M61" s="42">
        <f t="shared" ref="M61:M68" si="19">(L61-K61)/K61</f>
        <v>-9.1868047918205728E-2</v>
      </c>
    </row>
    <row r="62" spans="1:43" ht="20.100000000000001" customHeight="1">
      <c r="A62" s="47" t="s">
        <v>152</v>
      </c>
      <c r="B62" s="341">
        <f t="shared" si="18"/>
        <v>0.80517423442449843</v>
      </c>
      <c r="C62" s="122">
        <f t="shared" si="18"/>
        <v>0.77871148459383754</v>
      </c>
      <c r="D62" s="122">
        <f t="shared" si="18"/>
        <v>0.82319070581293619</v>
      </c>
      <c r="E62" s="122">
        <f t="shared" si="18"/>
        <v>0.98213653834421333</v>
      </c>
      <c r="F62" s="122">
        <f t="shared" si="18"/>
        <v>0.91201497754172256</v>
      </c>
      <c r="G62" s="122">
        <f t="shared" si="18"/>
        <v>0.93456972700747443</v>
      </c>
      <c r="H62" s="122">
        <f t="shared" si="18"/>
        <v>0.87356538988334187</v>
      </c>
      <c r="I62" s="122">
        <f t="shared" si="18"/>
        <v>0.92297337720610229</v>
      </c>
      <c r="J62" s="122">
        <f t="shared" si="18"/>
        <v>0.97527291997880239</v>
      </c>
      <c r="K62" s="122">
        <f t="shared" si="18"/>
        <v>0.97692278733576787</v>
      </c>
      <c r="L62" s="462">
        <f t="shared" si="18"/>
        <v>0.99665738903463807</v>
      </c>
      <c r="M62" s="42">
        <f t="shared" si="19"/>
        <v>2.0200779380620006E-2</v>
      </c>
    </row>
    <row r="63" spans="1:43" ht="20.100000000000001" customHeight="1">
      <c r="A63" s="47" t="s">
        <v>138</v>
      </c>
      <c r="B63" s="341">
        <f t="shared" si="18"/>
        <v>0.94623421326933799</v>
      </c>
      <c r="C63" s="122">
        <f t="shared" si="18"/>
        <v>1.0466069583189803</v>
      </c>
      <c r="D63" s="122">
        <f t="shared" si="18"/>
        <v>0.76752501117337646</v>
      </c>
      <c r="E63" s="122">
        <f t="shared" si="18"/>
        <v>0.86382286824243226</v>
      </c>
      <c r="F63" s="122">
        <f t="shared" si="18"/>
        <v>0.87199473048633225</v>
      </c>
      <c r="G63" s="122">
        <f t="shared" si="18"/>
        <v>1.0170969023034153</v>
      </c>
      <c r="H63" s="122">
        <f t="shared" si="18"/>
        <v>1.0696029405479335</v>
      </c>
      <c r="I63" s="122">
        <f t="shared" si="18"/>
        <v>1.0199999999999998</v>
      </c>
      <c r="J63" s="122">
        <f t="shared" si="18"/>
        <v>1.1477474887239665</v>
      </c>
      <c r="K63" s="122">
        <f t="shared" si="18"/>
        <v>0.93466334912164994</v>
      </c>
      <c r="L63" s="462">
        <f t="shared" si="18"/>
        <v>0.86511156186612581</v>
      </c>
      <c r="M63" s="42">
        <f t="shared" si="19"/>
        <v>-7.4413731233695463E-2</v>
      </c>
    </row>
    <row r="64" spans="1:43" ht="20.100000000000001" customHeight="1">
      <c r="A64" s="47" t="s">
        <v>137</v>
      </c>
      <c r="B64" s="341">
        <f t="shared" si="18"/>
        <v>0.3259012016021362</v>
      </c>
      <c r="C64" s="122">
        <f t="shared" si="18"/>
        <v>0.3633450017069455</v>
      </c>
      <c r="D64" s="122">
        <f t="shared" si="18"/>
        <v>0.5462401309455035</v>
      </c>
      <c r="E64" s="122">
        <f t="shared" si="18"/>
        <v>0.75057218309859164</v>
      </c>
      <c r="F64" s="122">
        <f t="shared" si="18"/>
        <v>0.85723822728906685</v>
      </c>
      <c r="G64" s="122">
        <f t="shared" si="18"/>
        <v>0.74546273651692618</v>
      </c>
      <c r="H64" s="122">
        <f t="shared" si="18"/>
        <v>0.87674628210905814</v>
      </c>
      <c r="I64" s="122">
        <f t="shared" si="18"/>
        <v>1.0128691141260973</v>
      </c>
      <c r="J64" s="122">
        <f t="shared" si="18"/>
        <v>0.54365910178115462</v>
      </c>
      <c r="K64" s="122">
        <f t="shared" si="18"/>
        <v>0.5147130176670377</v>
      </c>
      <c r="L64" s="462">
        <f t="shared" si="18"/>
        <v>0.51578223945805313</v>
      </c>
      <c r="M64" s="42">
        <f t="shared" si="19"/>
        <v>2.077316396351757E-3</v>
      </c>
    </row>
    <row r="65" spans="1:13" ht="20.100000000000001" customHeight="1">
      <c r="A65" s="47" t="s">
        <v>158</v>
      </c>
      <c r="B65" s="341">
        <f t="shared" si="18"/>
        <v>2.0525908739365817</v>
      </c>
      <c r="C65" s="122">
        <f t="shared" si="18"/>
        <v>0.51742043551088779</v>
      </c>
      <c r="D65" s="122">
        <f t="shared" si="18"/>
        <v>0.52040206202226846</v>
      </c>
      <c r="E65" s="122">
        <f t="shared" si="18"/>
        <v>0.60479756146047303</v>
      </c>
      <c r="F65" s="122">
        <f t="shared" si="18"/>
        <v>0.73056348697628348</v>
      </c>
      <c r="G65" s="122">
        <f t="shared" si="18"/>
        <v>0.80367039823820885</v>
      </c>
      <c r="H65" s="122">
        <f t="shared" si="18"/>
        <v>0.80810810810810807</v>
      </c>
      <c r="I65" s="122">
        <f t="shared" si="18"/>
        <v>0.83069936421435053</v>
      </c>
      <c r="J65" s="122">
        <f t="shared" si="18"/>
        <v>0.89794822215060677</v>
      </c>
      <c r="K65" s="122">
        <f t="shared" si="18"/>
        <v>0.80153688240352861</v>
      </c>
      <c r="L65" s="462">
        <f t="shared" si="18"/>
        <v>0.59265092546794051</v>
      </c>
      <c r="M65" s="42">
        <f t="shared" si="19"/>
        <v>-0.26060679367518585</v>
      </c>
    </row>
    <row r="66" spans="1:13" ht="20.100000000000001" customHeight="1">
      <c r="A66" s="47" t="s">
        <v>134</v>
      </c>
      <c r="B66" s="341">
        <f t="shared" si="18"/>
        <v>1.4533732012707903</v>
      </c>
      <c r="C66" s="122">
        <f t="shared" si="18"/>
        <v>0.81666666666666665</v>
      </c>
      <c r="D66" s="122">
        <f t="shared" si="18"/>
        <v>0.74695811349197794</v>
      </c>
      <c r="E66" s="122">
        <f t="shared" si="18"/>
        <v>0.76437847866419295</v>
      </c>
      <c r="F66" s="122">
        <f t="shared" si="18"/>
        <v>0.69667307230362729</v>
      </c>
      <c r="G66" s="122">
        <f t="shared" si="18"/>
        <v>0.78117091277205997</v>
      </c>
      <c r="H66" s="122">
        <f t="shared" si="18"/>
        <v>0.86193227032921671</v>
      </c>
      <c r="I66" s="122">
        <f t="shared" si="18"/>
        <v>0.77475247524752455</v>
      </c>
      <c r="J66" s="122">
        <f t="shared" si="18"/>
        <v>0.87248208661833404</v>
      </c>
      <c r="K66" s="122">
        <f t="shared" si="18"/>
        <v>1.0029676977513984</v>
      </c>
      <c r="L66" s="462">
        <f t="shared" si="18"/>
        <v>1.484980694980695</v>
      </c>
      <c r="M66" s="42">
        <f t="shared" si="19"/>
        <v>0.48058676097938624</v>
      </c>
    </row>
    <row r="67" spans="1:13" ht="20.100000000000001" customHeight="1" thickBot="1">
      <c r="A67" s="48" t="s">
        <v>33</v>
      </c>
      <c r="B67" s="344">
        <f t="shared" si="18"/>
        <v>0.60355823027482547</v>
      </c>
      <c r="C67" s="127">
        <f t="shared" si="18"/>
        <v>0.64866784666263322</v>
      </c>
      <c r="D67" s="127">
        <f t="shared" si="18"/>
        <v>0.63736838990726352</v>
      </c>
      <c r="E67" s="127">
        <f t="shared" si="18"/>
        <v>0.69212162162162461</v>
      </c>
      <c r="F67" s="127">
        <f t="shared" si="18"/>
        <v>0.57530244521919749</v>
      </c>
      <c r="G67" s="127">
        <f t="shared" si="18"/>
        <v>0.50372907473303019</v>
      </c>
      <c r="H67" s="127">
        <f t="shared" si="18"/>
        <v>0.60176379385343925</v>
      </c>
      <c r="I67" s="127">
        <f t="shared" si="18"/>
        <v>0.64177326857178341</v>
      </c>
      <c r="J67" s="127">
        <f t="shared" si="18"/>
        <v>0.59363962441668172</v>
      </c>
      <c r="K67" s="127">
        <f t="shared" si="18"/>
        <v>0.54199729224421433</v>
      </c>
      <c r="L67" s="463">
        <f t="shared" si="18"/>
        <v>0.68541318986544475</v>
      </c>
      <c r="M67" s="42">
        <f t="shared" si="19"/>
        <v>0.26460629909680389</v>
      </c>
    </row>
    <row r="68" spans="1:13" ht="26.25" customHeight="1" thickBot="1">
      <c r="A68" s="447" t="s">
        <v>34</v>
      </c>
      <c r="B68" s="465">
        <f t="shared" ref="B68:L68" si="20">(B46/B24)*10</f>
        <v>0.41906914819509816</v>
      </c>
      <c r="C68" s="464">
        <f t="shared" si="20"/>
        <v>0.44694912941487019</v>
      </c>
      <c r="D68" s="464">
        <f t="shared" si="20"/>
        <v>0.49734793625801854</v>
      </c>
      <c r="E68" s="464">
        <f t="shared" si="20"/>
        <v>0.66253906018371023</v>
      </c>
      <c r="F68" s="464">
        <f t="shared" si="20"/>
        <v>0.65240317868398368</v>
      </c>
      <c r="G68" s="464">
        <f t="shared" si="20"/>
        <v>0.65102457517179591</v>
      </c>
      <c r="H68" s="464">
        <f t="shared" si="20"/>
        <v>0.65214573697546152</v>
      </c>
      <c r="I68" s="464">
        <f t="shared" si="20"/>
        <v>0.7200598298509725</v>
      </c>
      <c r="J68" s="464">
        <f t="shared" si="20"/>
        <v>0.82991229610124861</v>
      </c>
      <c r="K68" s="464">
        <f t="shared" si="20"/>
        <v>0.84572451250414327</v>
      </c>
      <c r="L68" s="295">
        <f t="shared" si="20"/>
        <v>0.9518866955666303</v>
      </c>
      <c r="M68" s="185">
        <f t="shared" si="19"/>
        <v>0.12552809040398594</v>
      </c>
    </row>
    <row r="69" spans="1:13" ht="20.100000000000001" customHeight="1"/>
    <row r="70" spans="1:13" ht="20.100000000000001" customHeight="1"/>
    <row r="71" spans="1:13" ht="20.100000000000001" customHeight="1"/>
    <row r="72" spans="1:13" ht="20.100000000000001" customHeight="1"/>
    <row r="73" spans="1:13" ht="20.100000000000001" customHeight="1"/>
    <row r="74" spans="1:13" ht="20.100000000000001" customHeight="1"/>
    <row r="75" spans="1:13" ht="20.100000000000001" customHeight="1"/>
    <row r="76" spans="1:13" ht="20.100000000000001" customHeight="1"/>
    <row r="77" spans="1:13" ht="20.100000000000001" customHeight="1"/>
    <row r="78" spans="1:13" ht="20.100000000000001" customHeight="1"/>
    <row r="79" spans="1:13" ht="20.100000000000001" customHeight="1"/>
    <row r="80" spans="1:13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6.25" customHeight="1"/>
  </sheetData>
  <mergeCells count="14">
    <mergeCell ref="A48:A50"/>
    <mergeCell ref="B48:L48"/>
    <mergeCell ref="M48:M50"/>
    <mergeCell ref="B49:L49"/>
    <mergeCell ref="A4:A6"/>
    <mergeCell ref="B4:L4"/>
    <mergeCell ref="M4:M6"/>
    <mergeCell ref="O4:R5"/>
    <mergeCell ref="B5:L5"/>
    <mergeCell ref="A26:A28"/>
    <mergeCell ref="B26:L26"/>
    <mergeCell ref="M26:M28"/>
    <mergeCell ref="O26:R27"/>
    <mergeCell ref="B27:L27"/>
  </mergeCells>
  <conditionalFormatting sqref="M25 AB25 O25 AD25">
    <cfRule type="cellIs" dxfId="9" priority="6" operator="greaterThan">
      <formula>0</formula>
    </cfRule>
    <cfRule type="cellIs" dxfId="8" priority="7" operator="lessThan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9" scale="57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03414276-1FAC-4F01-B2C5-1D8527B83FF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M7:M23</xm:sqref>
        </x14:conditionalFormatting>
        <x14:conditionalFormatting xmlns:xm="http://schemas.microsoft.com/office/excel/2006/main">
          <x14:cfRule type="iconSet" priority="4" id="{57E6486A-4E49-4767-B53E-2AD5CA8789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M24</xm:sqref>
        </x14:conditionalFormatting>
        <x14:conditionalFormatting xmlns:xm="http://schemas.microsoft.com/office/excel/2006/main">
          <x14:cfRule type="iconSet" priority="3" id="{E3A26FE6-45C8-41EE-9E23-DF4EEBC398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M29:M45</xm:sqref>
        </x14:conditionalFormatting>
        <x14:conditionalFormatting xmlns:xm="http://schemas.microsoft.com/office/excel/2006/main">
          <x14:cfRule type="iconSet" priority="2" id="{5B3B61DC-78DA-42C0-9962-AB7F0F600FE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M51:M68</xm:sqref>
        </x14:conditionalFormatting>
        <x14:conditionalFormatting xmlns:xm="http://schemas.microsoft.com/office/excel/2006/main">
          <x14:cfRule type="iconSet" priority="1" id="{69CF44EF-B3EB-4BE0-ADD3-39F70DA2E6E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M46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CE513-02DA-451F-83CB-ACD35EB0FF5B}">
  <sheetPr>
    <pageSetUpPr fitToPage="1"/>
  </sheetPr>
  <dimension ref="A1:AQ93"/>
  <sheetViews>
    <sheetView showGridLines="0" workbookViewId="0"/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7" width="9.140625" customWidth="1"/>
    <col min="28" max="28" width="10.42578125" customWidth="1"/>
    <col min="29" max="29" width="1.140625" customWidth="1"/>
    <col min="30" max="30" width="10.42578125" customWidth="1"/>
    <col min="31" max="31" width="2" customWidth="1"/>
    <col min="32" max="32" width="9" customWidth="1"/>
    <col min="43" max="43" width="10.140625" customWidth="1"/>
  </cols>
  <sheetData>
    <row r="1" spans="1:18" ht="15.75">
      <c r="A1" s="18" t="s">
        <v>91</v>
      </c>
      <c r="B1" s="18"/>
    </row>
    <row r="3" spans="1:18" ht="8.25" customHeight="1" thickBot="1"/>
    <row r="4" spans="1:18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</row>
    <row r="5" spans="1:18" ht="15.75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</row>
    <row r="6" spans="1:18" ht="23.25" customHeight="1" thickBot="1">
      <c r="A6" s="490"/>
      <c r="B6" s="31">
        <v>2010</v>
      </c>
      <c r="C6" s="78">
        <v>2011</v>
      </c>
      <c r="D6" s="78">
        <v>2012</v>
      </c>
      <c r="E6" s="78">
        <v>2013</v>
      </c>
      <c r="F6" s="78">
        <v>2014</v>
      </c>
      <c r="G6" s="78">
        <v>2015</v>
      </c>
      <c r="H6" s="78">
        <v>2016</v>
      </c>
      <c r="I6" s="78">
        <v>2017</v>
      </c>
      <c r="J6" s="78">
        <v>2018</v>
      </c>
      <c r="K6" s="78">
        <v>2019</v>
      </c>
      <c r="L6" s="30">
        <v>2020</v>
      </c>
      <c r="M6" s="512"/>
      <c r="O6" s="304">
        <v>2010</v>
      </c>
      <c r="P6" s="360">
        <v>2015</v>
      </c>
      <c r="Q6" s="408">
        <v>2019</v>
      </c>
      <c r="R6" s="302">
        <v>2020</v>
      </c>
    </row>
    <row r="7" spans="1:18" ht="20.100000000000001" customHeight="1">
      <c r="A7" s="134" t="s">
        <v>141</v>
      </c>
      <c r="B7" s="79">
        <v>205234.96</v>
      </c>
      <c r="C7" s="60">
        <v>282487.3</v>
      </c>
      <c r="D7" s="60">
        <v>335948.46</v>
      </c>
      <c r="E7" s="60">
        <v>289193.5</v>
      </c>
      <c r="F7" s="60">
        <v>254857.38</v>
      </c>
      <c r="G7" s="60">
        <v>239651.24</v>
      </c>
      <c r="H7" s="60">
        <v>62137.259999999995</v>
      </c>
      <c r="I7" s="60">
        <v>115385.01</v>
      </c>
      <c r="J7" s="60">
        <v>117941.79000000001</v>
      </c>
      <c r="K7" s="60">
        <v>153173.40000000002</v>
      </c>
      <c r="L7" s="80">
        <v>140958.71999999997</v>
      </c>
      <c r="M7" s="116">
        <f>(L7-K7)/K7</f>
        <v>-7.9744133119719549E-2</v>
      </c>
      <c r="O7" s="448">
        <f>B7/$B$24</f>
        <v>0.38502171709757699</v>
      </c>
      <c r="P7" s="362">
        <f>G7/$G$24</f>
        <v>0.49333271439765525</v>
      </c>
      <c r="Q7" s="362">
        <f>K7/$K$24</f>
        <v>0.36662315970544501</v>
      </c>
      <c r="R7" s="363">
        <f>L7/$L$24</f>
        <v>0.36690003744257199</v>
      </c>
    </row>
    <row r="8" spans="1:18" ht="20.100000000000001" customHeight="1">
      <c r="A8" s="47" t="s">
        <v>131</v>
      </c>
      <c r="B8" s="81">
        <v>147262.28</v>
      </c>
      <c r="C8" s="61">
        <v>225999.49</v>
      </c>
      <c r="D8" s="61">
        <v>217840.96999999997</v>
      </c>
      <c r="E8" s="61">
        <v>155551.74000000002</v>
      </c>
      <c r="F8" s="61">
        <v>35544.140000000007</v>
      </c>
      <c r="G8" s="61">
        <v>36880.589999999997</v>
      </c>
      <c r="H8" s="61">
        <v>44365.68</v>
      </c>
      <c r="I8" s="61">
        <v>47198.229999999996</v>
      </c>
      <c r="J8" s="61">
        <v>72470.06</v>
      </c>
      <c r="K8" s="61">
        <v>51629.180000000008</v>
      </c>
      <c r="L8" s="82">
        <v>45825.53</v>
      </c>
      <c r="M8" s="42">
        <f t="shared" ref="M8:M22" si="0">(L8-K8)/K8</f>
        <v>-0.11241026876661624</v>
      </c>
      <c r="O8" s="449">
        <f t="shared" ref="O8:O23" si="1">B8/$B$24</f>
        <v>0.27626470611685344</v>
      </c>
      <c r="P8" s="362">
        <f t="shared" ref="P8:P23" si="2">G8/$G$24</f>
        <v>7.5920331450348516E-2</v>
      </c>
      <c r="Q8" s="362">
        <f t="shared" ref="Q8:Q23" si="3">K8/$K$24</f>
        <v>0.12357532773054046</v>
      </c>
      <c r="R8" s="363">
        <f t="shared" ref="R8:R23" si="4">L8/$L$24</f>
        <v>0.11927881207225569</v>
      </c>
    </row>
    <row r="9" spans="1:18" ht="20.100000000000001" customHeight="1">
      <c r="A9" s="47" t="s">
        <v>136</v>
      </c>
      <c r="B9" s="81">
        <v>79453.48</v>
      </c>
      <c r="C9" s="61">
        <v>84417.1</v>
      </c>
      <c r="D9" s="61">
        <v>85723.73</v>
      </c>
      <c r="E9" s="61">
        <v>56760.53</v>
      </c>
      <c r="F9" s="61">
        <v>74206.680000000008</v>
      </c>
      <c r="G9" s="61">
        <v>62314.280000000006</v>
      </c>
      <c r="H9" s="61">
        <v>67625.489999999991</v>
      </c>
      <c r="I9" s="61">
        <v>87329.650000000009</v>
      </c>
      <c r="J9" s="61">
        <v>88602.3</v>
      </c>
      <c r="K9" s="61">
        <v>62606.69</v>
      </c>
      <c r="L9" s="82">
        <v>32108.789999999997</v>
      </c>
      <c r="M9" s="42">
        <f t="shared" si="0"/>
        <v>-0.48713484134043827</v>
      </c>
      <c r="O9" s="449">
        <f t="shared" si="1"/>
        <v>0.14905508934237124</v>
      </c>
      <c r="P9" s="362">
        <f t="shared" si="2"/>
        <v>0.12827671118303216</v>
      </c>
      <c r="Q9" s="362">
        <f t="shared" si="3"/>
        <v>0.14985018617135407</v>
      </c>
      <c r="R9" s="363">
        <f t="shared" si="4"/>
        <v>8.3575647205335599E-2</v>
      </c>
    </row>
    <row r="10" spans="1:18" ht="20.100000000000001" customHeight="1">
      <c r="A10" s="47" t="s">
        <v>139</v>
      </c>
      <c r="B10" s="81">
        <v>16179.12</v>
      </c>
      <c r="C10" s="61">
        <v>16580.45</v>
      </c>
      <c r="D10" s="61">
        <v>18166.259999999998</v>
      </c>
      <c r="E10" s="61">
        <v>18504.900000000001</v>
      </c>
      <c r="F10" s="61">
        <v>20964.050000000003</v>
      </c>
      <c r="G10" s="61">
        <v>20791.47</v>
      </c>
      <c r="H10" s="61">
        <v>18939.5</v>
      </c>
      <c r="I10" s="61">
        <v>19141.870000000003</v>
      </c>
      <c r="J10" s="61">
        <v>15363.9</v>
      </c>
      <c r="K10" s="61">
        <v>16840.64</v>
      </c>
      <c r="L10" s="82">
        <v>19006.190000000002</v>
      </c>
      <c r="M10" s="42">
        <f t="shared" si="0"/>
        <v>0.12859071864252208</v>
      </c>
      <c r="O10" s="449">
        <f t="shared" si="1"/>
        <v>3.0352102602440395E-2</v>
      </c>
      <c r="P10" s="362">
        <f t="shared" si="2"/>
        <v>4.2800163818962164E-2</v>
      </c>
      <c r="Q10" s="362">
        <f t="shared" si="3"/>
        <v>4.0308360643962357E-2</v>
      </c>
      <c r="R10" s="363">
        <f t="shared" si="4"/>
        <v>4.9471021180106059E-2</v>
      </c>
    </row>
    <row r="11" spans="1:18" ht="20.100000000000001" customHeight="1">
      <c r="A11" s="47" t="s">
        <v>167</v>
      </c>
      <c r="B11" s="81">
        <v>13763.25</v>
      </c>
      <c r="C11" s="61">
        <v>16627.09</v>
      </c>
      <c r="D11" s="61">
        <v>17263.269999999997</v>
      </c>
      <c r="E11" s="61">
        <v>16190.51</v>
      </c>
      <c r="F11" s="61">
        <v>21335.38</v>
      </c>
      <c r="G11" s="61">
        <v>20553.080000000002</v>
      </c>
      <c r="H11" s="61">
        <v>20055.439999999999</v>
      </c>
      <c r="I11" s="61">
        <v>15325.849999999999</v>
      </c>
      <c r="J11" s="61">
        <v>20255.509999999998</v>
      </c>
      <c r="K11" s="61">
        <v>21047.26</v>
      </c>
      <c r="L11" s="82">
        <v>23780.250000000004</v>
      </c>
      <c r="M11" s="42">
        <f t="shared" si="0"/>
        <v>0.12985015626737187</v>
      </c>
      <c r="O11" s="449">
        <f t="shared" si="1"/>
        <v>2.5819919510025127E-2</v>
      </c>
      <c r="P11" s="362">
        <f t="shared" si="2"/>
        <v>4.2309427423084314E-2</v>
      </c>
      <c r="Q11" s="362">
        <f t="shared" si="3"/>
        <v>5.0376977754244684E-2</v>
      </c>
      <c r="R11" s="363">
        <f t="shared" si="4"/>
        <v>6.1897374035417785E-2</v>
      </c>
    </row>
    <row r="12" spans="1:18" ht="20.100000000000001" customHeight="1">
      <c r="A12" s="47" t="s">
        <v>147</v>
      </c>
      <c r="B12" s="81">
        <v>7387.37</v>
      </c>
      <c r="C12" s="61">
        <v>11060.37</v>
      </c>
      <c r="D12" s="61">
        <v>13841.17</v>
      </c>
      <c r="E12" s="61">
        <v>16306.390000000001</v>
      </c>
      <c r="F12" s="61">
        <v>16884.46</v>
      </c>
      <c r="G12" s="61">
        <v>17820.599999999999</v>
      </c>
      <c r="H12" s="61">
        <v>18172.75</v>
      </c>
      <c r="I12" s="61">
        <v>16264.749999999998</v>
      </c>
      <c r="J12" s="61">
        <v>16862.28</v>
      </c>
      <c r="K12" s="61">
        <v>14876.77</v>
      </c>
      <c r="L12" s="82">
        <v>17637.32</v>
      </c>
      <c r="M12" s="42">
        <f t="shared" si="0"/>
        <v>0.18556111306419332</v>
      </c>
      <c r="O12" s="449">
        <f t="shared" si="1"/>
        <v>1.3858739672008742E-2</v>
      </c>
      <c r="P12" s="362">
        <f t="shared" si="2"/>
        <v>3.6684496062673634E-2</v>
      </c>
      <c r="Q12" s="362">
        <f t="shared" si="3"/>
        <v>3.5607804120109443E-2</v>
      </c>
      <c r="R12" s="363">
        <f t="shared" si="4"/>
        <v>4.5908003196869447E-2</v>
      </c>
    </row>
    <row r="13" spans="1:18" ht="20.100000000000001" customHeight="1">
      <c r="A13" s="47" t="s">
        <v>140</v>
      </c>
      <c r="B13" s="81"/>
      <c r="C13" s="61">
        <v>3.84</v>
      </c>
      <c r="D13" s="61"/>
      <c r="E13" s="61">
        <v>10308.82</v>
      </c>
      <c r="F13" s="61">
        <v>10792.02</v>
      </c>
      <c r="G13" s="61">
        <v>15476.89</v>
      </c>
      <c r="H13" s="61">
        <v>13373.3</v>
      </c>
      <c r="I13" s="61"/>
      <c r="J13" s="61"/>
      <c r="K13" s="61">
        <v>2616.37</v>
      </c>
      <c r="L13" s="82">
        <v>11800.8</v>
      </c>
      <c r="M13" s="42">
        <f t="shared" si="0"/>
        <v>3.5103712395418083</v>
      </c>
      <c r="O13" s="449">
        <f t="shared" si="1"/>
        <v>0</v>
      </c>
      <c r="P13" s="362">
        <f t="shared" si="2"/>
        <v>3.1859865002717806E-2</v>
      </c>
      <c r="Q13" s="362">
        <f t="shared" si="3"/>
        <v>6.2623264637236943E-3</v>
      </c>
      <c r="R13" s="363">
        <f t="shared" si="4"/>
        <v>3.0716183871791005E-2</v>
      </c>
    </row>
    <row r="14" spans="1:18" ht="20.100000000000001" customHeight="1">
      <c r="A14" s="47" t="s">
        <v>133</v>
      </c>
      <c r="B14" s="81">
        <v>4118.59</v>
      </c>
      <c r="C14" s="61">
        <v>4063.25</v>
      </c>
      <c r="D14" s="61">
        <v>4520.6499999999996</v>
      </c>
      <c r="E14" s="61">
        <v>5548.27</v>
      </c>
      <c r="F14" s="61">
        <v>6860.06</v>
      </c>
      <c r="G14" s="61">
        <v>7055.43</v>
      </c>
      <c r="H14" s="61">
        <v>7792.8399999999992</v>
      </c>
      <c r="I14" s="61">
        <v>10157.91</v>
      </c>
      <c r="J14" s="61">
        <v>8796.869999999999</v>
      </c>
      <c r="K14" s="61">
        <v>8770.11</v>
      </c>
      <c r="L14" s="82">
        <v>10084.459999999999</v>
      </c>
      <c r="M14" s="42">
        <f t="shared" si="0"/>
        <v>0.14986699140603693</v>
      </c>
      <c r="O14" s="449">
        <f t="shared" si="1"/>
        <v>7.7264935458408734E-3</v>
      </c>
      <c r="P14" s="362">
        <f t="shared" si="2"/>
        <v>1.4523915808416634E-2</v>
      </c>
      <c r="Q14" s="362">
        <f t="shared" si="3"/>
        <v>2.0991408685609381E-2</v>
      </c>
      <c r="R14" s="363">
        <f t="shared" si="4"/>
        <v>2.6248739713216181E-2</v>
      </c>
    </row>
    <row r="15" spans="1:18" ht="20.100000000000001" customHeight="1">
      <c r="A15" s="47" t="s">
        <v>144</v>
      </c>
      <c r="B15" s="81">
        <v>573.56999999999994</v>
      </c>
      <c r="C15" s="61">
        <v>39423.71</v>
      </c>
      <c r="D15" s="61">
        <v>128071.54</v>
      </c>
      <c r="E15" s="61">
        <v>107623.79000000001</v>
      </c>
      <c r="F15" s="61">
        <v>1942.7399999999998</v>
      </c>
      <c r="G15" s="61">
        <v>1695.9</v>
      </c>
      <c r="H15" s="61">
        <v>174648.19</v>
      </c>
      <c r="I15" s="61">
        <v>167154.97999999998</v>
      </c>
      <c r="J15" s="61">
        <v>105402.68000000001</v>
      </c>
      <c r="K15" s="61">
        <v>9237.27</v>
      </c>
      <c r="L15" s="82">
        <v>16532.940000000002</v>
      </c>
      <c r="M15" s="42">
        <f t="shared" si="0"/>
        <v>0.78980802769649494</v>
      </c>
      <c r="O15" s="449">
        <f t="shared" si="1"/>
        <v>1.0760199250442381E-3</v>
      </c>
      <c r="P15" s="362">
        <f t="shared" si="2"/>
        <v>3.4910854220782817E-3</v>
      </c>
      <c r="Q15" s="362">
        <f t="shared" si="3"/>
        <v>2.2109564157042381E-2</v>
      </c>
      <c r="R15" s="363">
        <f t="shared" si="4"/>
        <v>4.3033423579866489E-2</v>
      </c>
    </row>
    <row r="16" spans="1:18" ht="20.100000000000001" customHeight="1">
      <c r="A16" s="47" t="s">
        <v>171</v>
      </c>
      <c r="B16" s="81">
        <v>13625.16</v>
      </c>
      <c r="C16" s="61">
        <v>10312.439999999999</v>
      </c>
      <c r="D16" s="61">
        <v>10826.96</v>
      </c>
      <c r="E16" s="61">
        <v>6894.07</v>
      </c>
      <c r="F16" s="61">
        <v>14925.679999999998</v>
      </c>
      <c r="G16" s="61">
        <v>18868.87</v>
      </c>
      <c r="H16" s="61">
        <v>22507.699999999997</v>
      </c>
      <c r="I16" s="61">
        <v>24224.940000000002</v>
      </c>
      <c r="J16" s="61">
        <v>20154.939999999999</v>
      </c>
      <c r="K16" s="61">
        <v>25725.08</v>
      </c>
      <c r="L16" s="82">
        <v>30346.27</v>
      </c>
      <c r="M16" s="42">
        <f t="shared" si="0"/>
        <v>0.17963753659852558</v>
      </c>
      <c r="O16" s="449">
        <f t="shared" si="1"/>
        <v>2.5560862042847E-2</v>
      </c>
      <c r="P16" s="362">
        <f t="shared" si="2"/>
        <v>3.8842406384863623E-2</v>
      </c>
      <c r="Q16" s="362">
        <f t="shared" si="3"/>
        <v>6.1573420145242898E-2</v>
      </c>
      <c r="R16" s="363">
        <f t="shared" si="4"/>
        <v>7.8988001588283452E-2</v>
      </c>
    </row>
    <row r="17" spans="1:30" ht="20.100000000000001" customHeight="1">
      <c r="A17" s="47" t="s">
        <v>132</v>
      </c>
      <c r="B17" s="81">
        <v>116.49</v>
      </c>
      <c r="C17" s="61">
        <v>182.13</v>
      </c>
      <c r="D17" s="61">
        <v>386.13</v>
      </c>
      <c r="E17" s="61">
        <v>6335.07</v>
      </c>
      <c r="F17" s="61">
        <v>2350.2799999999997</v>
      </c>
      <c r="G17" s="61">
        <v>2747.2200000000003</v>
      </c>
      <c r="H17" s="61">
        <v>3017.51</v>
      </c>
      <c r="I17" s="61">
        <v>3818.7200000000003</v>
      </c>
      <c r="J17" s="61">
        <v>3152.35</v>
      </c>
      <c r="K17" s="61">
        <v>807.77</v>
      </c>
      <c r="L17" s="82">
        <v>6205.6</v>
      </c>
      <c r="M17" s="42">
        <f t="shared" si="0"/>
        <v>6.6823848372680343</v>
      </c>
      <c r="O17" s="449">
        <f t="shared" si="1"/>
        <v>2.1853576907509688E-4</v>
      </c>
      <c r="P17" s="362">
        <f t="shared" si="2"/>
        <v>5.6552743046417225E-3</v>
      </c>
      <c r="Q17" s="362">
        <f t="shared" si="3"/>
        <v>1.9334113476312941E-3</v>
      </c>
      <c r="R17" s="363">
        <f t="shared" si="4"/>
        <v>1.6152493952510533E-2</v>
      </c>
    </row>
    <row r="18" spans="1:30" ht="20.100000000000001" customHeight="1">
      <c r="A18" s="47" t="s">
        <v>152</v>
      </c>
      <c r="B18" s="81">
        <v>5007.9400000000005</v>
      </c>
      <c r="C18" s="61">
        <v>4343.07</v>
      </c>
      <c r="D18" s="61">
        <v>4599.16</v>
      </c>
      <c r="E18" s="61">
        <v>4906.8</v>
      </c>
      <c r="F18" s="61">
        <v>6945.46</v>
      </c>
      <c r="G18" s="61">
        <v>7542.72</v>
      </c>
      <c r="H18" s="61">
        <v>7219.87</v>
      </c>
      <c r="I18" s="61">
        <v>7691.39</v>
      </c>
      <c r="J18" s="61">
        <v>6477.93</v>
      </c>
      <c r="K18" s="61">
        <v>7159.6500000000005</v>
      </c>
      <c r="L18" s="82">
        <v>3569.59</v>
      </c>
      <c r="M18" s="42">
        <f t="shared" si="0"/>
        <v>-0.50142953915345023</v>
      </c>
      <c r="O18" s="449">
        <f t="shared" si="1"/>
        <v>9.3949181850969243E-3</v>
      </c>
      <c r="P18" s="362">
        <f t="shared" si="2"/>
        <v>1.5527023901655933E-2</v>
      </c>
      <c r="Q18" s="362">
        <f t="shared" si="3"/>
        <v>1.7136745057464868E-2</v>
      </c>
      <c r="R18" s="363">
        <f t="shared" si="4"/>
        <v>9.2912499819424507E-3</v>
      </c>
    </row>
    <row r="19" spans="1:30" ht="20.100000000000001" customHeight="1">
      <c r="A19" s="47" t="s">
        <v>134</v>
      </c>
      <c r="B19" s="81">
        <v>712.68000000000006</v>
      </c>
      <c r="C19" s="61">
        <v>1672.46</v>
      </c>
      <c r="D19" s="61">
        <v>1905.97</v>
      </c>
      <c r="E19" s="61">
        <v>801.54</v>
      </c>
      <c r="F19" s="61">
        <v>1498.69</v>
      </c>
      <c r="G19" s="61">
        <v>981.47</v>
      </c>
      <c r="H19" s="61">
        <v>3143.13</v>
      </c>
      <c r="I19" s="61">
        <v>4611.2300000000005</v>
      </c>
      <c r="J19" s="61">
        <v>3803.71</v>
      </c>
      <c r="K19" s="61">
        <v>3191.8299999999995</v>
      </c>
      <c r="L19" s="82">
        <v>3573.77</v>
      </c>
      <c r="M19" s="42">
        <f t="shared" si="0"/>
        <v>0.11966176143466305</v>
      </c>
      <c r="O19" s="449">
        <f t="shared" si="1"/>
        <v>1.3369909168550096E-3</v>
      </c>
      <c r="P19" s="362">
        <f t="shared" si="2"/>
        <v>2.0203995572894459E-3</v>
      </c>
      <c r="Q19" s="362">
        <f t="shared" si="3"/>
        <v>7.6396998424180058E-3</v>
      </c>
      <c r="R19" s="363">
        <f t="shared" si="4"/>
        <v>9.3021300619865223E-3</v>
      </c>
    </row>
    <row r="20" spans="1:30" ht="20.100000000000001" customHeight="1">
      <c r="A20" s="47" t="s">
        <v>135</v>
      </c>
      <c r="B20" s="81">
        <v>661.17</v>
      </c>
      <c r="C20" s="61">
        <v>3064.35</v>
      </c>
      <c r="D20" s="61">
        <v>4357.74</v>
      </c>
      <c r="E20" s="61">
        <v>2338.6999999999998</v>
      </c>
      <c r="F20" s="61">
        <v>3771.1</v>
      </c>
      <c r="G20" s="61">
        <v>3378.5299999999997</v>
      </c>
      <c r="H20" s="61">
        <v>3455.75</v>
      </c>
      <c r="I20" s="61">
        <v>3138.9700000000003</v>
      </c>
      <c r="J20" s="61">
        <v>3714.0499999999997</v>
      </c>
      <c r="K20" s="61">
        <v>4594.92</v>
      </c>
      <c r="L20" s="82">
        <v>4355.8999999999996</v>
      </c>
      <c r="M20" s="42">
        <f t="shared" si="0"/>
        <v>-5.2018315879275467E-2</v>
      </c>
      <c r="O20" s="449">
        <f t="shared" si="1"/>
        <v>1.240357922906531E-3</v>
      </c>
      <c r="P20" s="362">
        <f t="shared" si="2"/>
        <v>6.9548539601710811E-3</v>
      </c>
      <c r="Q20" s="362">
        <f t="shared" si="3"/>
        <v>1.0998019819327267E-2</v>
      </c>
      <c r="R20" s="363">
        <f t="shared" si="4"/>
        <v>1.1337928388510478E-2</v>
      </c>
    </row>
    <row r="21" spans="1:30" ht="20.100000000000001" customHeight="1">
      <c r="A21" s="47" t="s">
        <v>138</v>
      </c>
      <c r="B21" s="81">
        <v>402.65</v>
      </c>
      <c r="C21" s="61">
        <v>2471.98</v>
      </c>
      <c r="D21" s="61">
        <v>2641.58</v>
      </c>
      <c r="E21" s="61">
        <v>1893.66</v>
      </c>
      <c r="F21" s="61">
        <v>1807.52</v>
      </c>
      <c r="G21" s="61">
        <v>4902.66</v>
      </c>
      <c r="H21" s="61">
        <v>4067.07</v>
      </c>
      <c r="I21" s="61">
        <v>4395.0600000000004</v>
      </c>
      <c r="J21" s="61">
        <v>4608</v>
      </c>
      <c r="K21" s="61">
        <v>3995.83</v>
      </c>
      <c r="L21" s="82">
        <v>3995.0900000000006</v>
      </c>
      <c r="M21" s="42">
        <f t="shared" si="0"/>
        <v>-1.8519306376881073E-4</v>
      </c>
      <c r="O21" s="449">
        <f t="shared" si="1"/>
        <v>7.5537322875858666E-4</v>
      </c>
      <c r="P21" s="362">
        <f t="shared" si="2"/>
        <v>1.0092343213282805E-2</v>
      </c>
      <c r="Q21" s="362">
        <f t="shared" si="3"/>
        <v>9.5640876303967146E-3</v>
      </c>
      <c r="R21" s="363">
        <f t="shared" si="4"/>
        <v>1.039877966106989E-2</v>
      </c>
    </row>
    <row r="22" spans="1:30" ht="20.100000000000001" customHeight="1">
      <c r="A22" s="47" t="s">
        <v>137</v>
      </c>
      <c r="B22" s="81">
        <v>10999.82</v>
      </c>
      <c r="C22" s="61">
        <v>12703.98</v>
      </c>
      <c r="D22" s="61">
        <v>11274.66</v>
      </c>
      <c r="E22" s="61">
        <v>5162.4999999999991</v>
      </c>
      <c r="F22" s="61">
        <v>5182.6600000000008</v>
      </c>
      <c r="G22" s="61">
        <v>7694.79</v>
      </c>
      <c r="H22" s="61">
        <v>6120.2599999999993</v>
      </c>
      <c r="I22" s="61">
        <v>7372.93</v>
      </c>
      <c r="J22" s="61">
        <v>5280.22</v>
      </c>
      <c r="K22" s="61">
        <v>4560.21</v>
      </c>
      <c r="L22" s="82">
        <v>6034.52</v>
      </c>
      <c r="M22" s="42">
        <f t="shared" si="0"/>
        <v>0.3232987077349509</v>
      </c>
      <c r="O22" s="449">
        <f t="shared" si="1"/>
        <v>2.0635712279059422E-2</v>
      </c>
      <c r="P22" s="362">
        <f t="shared" si="2"/>
        <v>1.584006674624314E-2</v>
      </c>
      <c r="Q22" s="362">
        <f t="shared" si="3"/>
        <v>1.0914940839077588E-2</v>
      </c>
      <c r="R22" s="363">
        <f t="shared" si="4"/>
        <v>1.5707191537692382E-2</v>
      </c>
    </row>
    <row r="23" spans="1:30" ht="20.100000000000001" customHeight="1" thickBot="1">
      <c r="A23" s="48" t="s">
        <v>33</v>
      </c>
      <c r="B23" s="128">
        <f>B24-SUM(B7:B22)</f>
        <v>27549.220000000147</v>
      </c>
      <c r="C23" s="135">
        <f>C24-SUM(C7:C22)</f>
        <v>40950.680000000168</v>
      </c>
      <c r="D23" s="135">
        <f>D24-SUM(D7:D22)</f>
        <v>29960.530000000261</v>
      </c>
      <c r="E23" s="135">
        <f t="shared" ref="E23:J23" si="5">E24-SUM(E7:E22)</f>
        <v>16131.559999999939</v>
      </c>
      <c r="F23" s="135">
        <f t="shared" si="5"/>
        <v>15463.830000000016</v>
      </c>
      <c r="G23" s="135">
        <f t="shared" si="5"/>
        <v>17424.409999999858</v>
      </c>
      <c r="H23" s="135">
        <f t="shared" si="5"/>
        <v>48673.329999999842</v>
      </c>
      <c r="I23" s="135">
        <f t="shared" si="5"/>
        <v>28987.010000000009</v>
      </c>
      <c r="J23" s="135">
        <f t="shared" si="5"/>
        <v>33452.779999999737</v>
      </c>
      <c r="K23" s="135">
        <f>K24-SUM(K7:K22)</f>
        <v>26962.230000000098</v>
      </c>
      <c r="L23" s="136">
        <f>L24-SUM(L7:L22)</f>
        <v>8372.6099999999278</v>
      </c>
      <c r="M23" s="42">
        <f t="shared" ref="M23:M24" si="6">(L23-K23)/K23</f>
        <v>-0.68946893487668126</v>
      </c>
      <c r="O23" s="449">
        <f t="shared" si="1"/>
        <v>5.1682461843240386E-2</v>
      </c>
      <c r="P23" s="370">
        <f t="shared" si="2"/>
        <v>3.5868921362883742E-2</v>
      </c>
      <c r="Q23" s="362">
        <f t="shared" si="3"/>
        <v>6.4534559886409618E-2</v>
      </c>
      <c r="R23" s="363">
        <f t="shared" si="4"/>
        <v>2.1792982530573681E-2</v>
      </c>
    </row>
    <row r="24" spans="1:30" s="6" customFormat="1" ht="26.25" customHeight="1" thickBot="1">
      <c r="A24" s="58" t="s">
        <v>34</v>
      </c>
      <c r="B24" s="94">
        <v>533047.75000000012</v>
      </c>
      <c r="C24" s="95">
        <v>756363.68999999983</v>
      </c>
      <c r="D24" s="95">
        <v>887328.78000000026</v>
      </c>
      <c r="E24" s="95">
        <v>720452.35</v>
      </c>
      <c r="F24" s="95">
        <v>495332.13000000006</v>
      </c>
      <c r="G24" s="95">
        <v>485780.14999999973</v>
      </c>
      <c r="H24" s="95">
        <v>525315.06999999983</v>
      </c>
      <c r="I24" s="95">
        <v>562198.5</v>
      </c>
      <c r="J24" s="95">
        <v>526339.36999999976</v>
      </c>
      <c r="K24" s="95">
        <v>417795.21000000025</v>
      </c>
      <c r="L24" s="96">
        <v>384188.35000000003</v>
      </c>
      <c r="M24" s="86">
        <f t="shared" si="6"/>
        <v>-8.0438595741679747E-2</v>
      </c>
      <c r="N24"/>
      <c r="O24" s="450">
        <f>SUM(O7:O23)</f>
        <v>1.0000000000000002</v>
      </c>
      <c r="P24" s="451">
        <f t="shared" ref="P24:R24" si="7">SUM(P7:P23)</f>
        <v>1.0000000000000002</v>
      </c>
      <c r="Q24" s="451">
        <f t="shared" si="7"/>
        <v>0.99999999999999967</v>
      </c>
      <c r="R24" s="86">
        <f t="shared" si="7"/>
        <v>0.99999999999999956</v>
      </c>
      <c r="S24"/>
      <c r="T24"/>
      <c r="U24"/>
      <c r="V24"/>
      <c r="W24"/>
      <c r="X24"/>
      <c r="Y24"/>
      <c r="Z24"/>
      <c r="AA24"/>
      <c r="AB24"/>
      <c r="AC24"/>
      <c r="AD24"/>
    </row>
    <row r="25" spans="1:30" ht="24.75" customHeight="1" thickBot="1">
      <c r="A25" s="11"/>
      <c r="B25" s="11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3"/>
      <c r="O25" s="13"/>
      <c r="P25" s="6"/>
      <c r="Q25" s="11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3"/>
      <c r="AD25" s="13"/>
    </row>
    <row r="26" spans="1:30" ht="15" customHeight="1">
      <c r="A26" s="530" t="s">
        <v>21</v>
      </c>
      <c r="B26" s="506" t="s">
        <v>35</v>
      </c>
      <c r="C26" s="506"/>
      <c r="D26" s="506"/>
      <c r="E26" s="506"/>
      <c r="F26" s="506"/>
      <c r="G26" s="506"/>
      <c r="H26" s="506"/>
      <c r="I26" s="506"/>
      <c r="J26" s="506"/>
      <c r="K26" s="506"/>
      <c r="L26" s="507"/>
      <c r="M26" s="510" t="s">
        <v>123</v>
      </c>
      <c r="O26" s="480" t="s">
        <v>122</v>
      </c>
      <c r="P26" s="474"/>
      <c r="Q26" s="474"/>
      <c r="R26" s="519"/>
    </row>
    <row r="27" spans="1:30" ht="15.75" thickBot="1">
      <c r="A27" s="531"/>
      <c r="B27" s="499" t="s">
        <v>70</v>
      </c>
      <c r="C27" s="499"/>
      <c r="D27" s="499"/>
      <c r="E27" s="499"/>
      <c r="F27" s="499"/>
      <c r="G27" s="499"/>
      <c r="H27" s="499"/>
      <c r="I27" s="499"/>
      <c r="J27" s="499"/>
      <c r="K27" s="499"/>
      <c r="L27" s="500"/>
      <c r="M27" s="511"/>
      <c r="O27" s="520"/>
      <c r="P27" s="521"/>
      <c r="Q27" s="521"/>
      <c r="R27" s="522"/>
    </row>
    <row r="28" spans="1:30" ht="23.25" customHeight="1" thickBot="1">
      <c r="A28" s="532"/>
      <c r="B28" s="305">
        <v>2010</v>
      </c>
      <c r="C28" s="78">
        <v>2011</v>
      </c>
      <c r="D28" s="78">
        <v>2012</v>
      </c>
      <c r="E28" s="78">
        <v>2013</v>
      </c>
      <c r="F28" s="78">
        <v>2014</v>
      </c>
      <c r="G28" s="78">
        <v>2015</v>
      </c>
      <c r="H28" s="78">
        <v>2016</v>
      </c>
      <c r="I28" s="78">
        <v>2017</v>
      </c>
      <c r="J28" s="78">
        <v>2018</v>
      </c>
      <c r="K28" s="78">
        <v>2019</v>
      </c>
      <c r="L28" s="30">
        <v>2020</v>
      </c>
      <c r="M28" s="512"/>
      <c r="O28" s="304">
        <v>2010</v>
      </c>
      <c r="P28" s="360">
        <v>2015</v>
      </c>
      <c r="Q28" s="408">
        <v>2019</v>
      </c>
      <c r="R28" s="302">
        <v>2020</v>
      </c>
    </row>
    <row r="29" spans="1:30" ht="20.100000000000001" customHeight="1">
      <c r="A29" s="134" t="s">
        <v>141</v>
      </c>
      <c r="B29" s="79">
        <v>10702.507</v>
      </c>
      <c r="C29" s="60">
        <v>14908.869000000001</v>
      </c>
      <c r="D29" s="60">
        <v>19504.773000000001</v>
      </c>
      <c r="E29" s="60">
        <v>19884.522000000001</v>
      </c>
      <c r="F29" s="60">
        <v>15387.283000000001</v>
      </c>
      <c r="G29" s="60">
        <v>13822.897000000001</v>
      </c>
      <c r="H29" s="60">
        <v>4430.0919999999996</v>
      </c>
      <c r="I29" s="60">
        <v>8275.8700000000008</v>
      </c>
      <c r="J29" s="60">
        <v>9407.3070000000007</v>
      </c>
      <c r="K29" s="60">
        <v>11568.347</v>
      </c>
      <c r="L29" s="80">
        <v>10465.280000000001</v>
      </c>
      <c r="M29" s="42">
        <f>(L29-K29)/K29</f>
        <v>-9.535217088491546E-2</v>
      </c>
      <c r="O29" s="448">
        <f>B29/$B$46</f>
        <v>0.43632516646492381</v>
      </c>
      <c r="P29" s="362">
        <f>G29/$G$46</f>
        <v>0.41830364277310861</v>
      </c>
      <c r="Q29" s="362">
        <f>K29/$K$46</f>
        <v>0.37495296617372914</v>
      </c>
      <c r="R29" s="363">
        <f>L29/$L$46</f>
        <v>0.33953398042376981</v>
      </c>
    </row>
    <row r="30" spans="1:30" ht="20.100000000000001" customHeight="1">
      <c r="A30" s="47" t="s">
        <v>131</v>
      </c>
      <c r="B30" s="81">
        <v>4170.68</v>
      </c>
      <c r="C30" s="61">
        <v>6917.1959999999999</v>
      </c>
      <c r="D30" s="61">
        <v>9319.2589999999982</v>
      </c>
      <c r="E30" s="61">
        <v>9601.8469999999998</v>
      </c>
      <c r="F30" s="61">
        <v>2883.8649999999998</v>
      </c>
      <c r="G30" s="61">
        <v>2990.6010000000001</v>
      </c>
      <c r="H30" s="61">
        <v>3421.8249999999998</v>
      </c>
      <c r="I30" s="61">
        <v>3711.4120000000003</v>
      </c>
      <c r="J30" s="61">
        <v>5229.7809999999999</v>
      </c>
      <c r="K30" s="61">
        <v>4195.3849999999993</v>
      </c>
      <c r="L30" s="82">
        <v>4129.1100000000006</v>
      </c>
      <c r="M30" s="42">
        <f t="shared" ref="M30:M46" si="8">(L30-K30)/K30</f>
        <v>-1.5797119930590096E-2</v>
      </c>
      <c r="O30" s="449">
        <f t="shared" ref="O30:O45" si="9">B30/$B$46</f>
        <v>0.17003237141278474</v>
      </c>
      <c r="P30" s="362">
        <f t="shared" ref="P30:P45" si="10">G30/$G$46</f>
        <v>9.0500514644716035E-2</v>
      </c>
      <c r="Q30" s="362">
        <f t="shared" ref="Q30:Q45" si="11">K30/$K$46</f>
        <v>0.13598071098582801</v>
      </c>
      <c r="R30" s="363">
        <f t="shared" ref="R30:R45" si="12">L30/$L$46</f>
        <v>0.13396422779969502</v>
      </c>
    </row>
    <row r="31" spans="1:30" ht="20.100000000000001" customHeight="1">
      <c r="A31" s="47" t="s">
        <v>136</v>
      </c>
      <c r="B31" s="81">
        <v>3030.2669999999998</v>
      </c>
      <c r="C31" s="61">
        <v>3638.681</v>
      </c>
      <c r="D31" s="61">
        <v>4842.5779999999995</v>
      </c>
      <c r="E31" s="61">
        <v>4050.4160000000002</v>
      </c>
      <c r="F31" s="61">
        <v>4555.6120000000001</v>
      </c>
      <c r="G31" s="61">
        <v>3386.4719999999998</v>
      </c>
      <c r="H31" s="61">
        <v>3533.1480000000001</v>
      </c>
      <c r="I31" s="61">
        <v>4181.9870000000001</v>
      </c>
      <c r="J31" s="61">
        <v>5809.4010000000007</v>
      </c>
      <c r="K31" s="61">
        <v>3580.5940000000005</v>
      </c>
      <c r="L31" s="82">
        <v>2104.085</v>
      </c>
      <c r="M31" s="42">
        <f t="shared" si="8"/>
        <v>-0.41236426134881538</v>
      </c>
      <c r="O31" s="449">
        <f t="shared" si="9"/>
        <v>0.12353944297426438</v>
      </c>
      <c r="P31" s="362">
        <f t="shared" si="10"/>
        <v>0.10248022348348067</v>
      </c>
      <c r="Q31" s="362">
        <f t="shared" si="11"/>
        <v>0.1160541208665212</v>
      </c>
      <c r="R31" s="363">
        <f t="shared" si="12"/>
        <v>6.8264619312617306E-2</v>
      </c>
    </row>
    <row r="32" spans="1:30" ht="20.100000000000001" customHeight="1">
      <c r="A32" s="47" t="s">
        <v>139</v>
      </c>
      <c r="B32" s="81">
        <v>1372.5130000000001</v>
      </c>
      <c r="C32" s="61">
        <v>1393.6590000000001</v>
      </c>
      <c r="D32" s="61">
        <v>1686.9080000000001</v>
      </c>
      <c r="E32" s="61">
        <v>1809.4660000000001</v>
      </c>
      <c r="F32" s="61">
        <v>1954.829</v>
      </c>
      <c r="G32" s="61">
        <v>1868.1889999999999</v>
      </c>
      <c r="H32" s="61">
        <v>1703.13</v>
      </c>
      <c r="I32" s="61">
        <v>1873.4839999999999</v>
      </c>
      <c r="J32" s="61">
        <v>1655.367</v>
      </c>
      <c r="K32" s="61">
        <v>1776.076</v>
      </c>
      <c r="L32" s="82">
        <v>2004.9289999999999</v>
      </c>
      <c r="M32" s="42">
        <f t="shared" si="8"/>
        <v>0.12885315718471499</v>
      </c>
      <c r="O32" s="449">
        <f t="shared" si="9"/>
        <v>5.595529750181636E-2</v>
      </c>
      <c r="P32" s="362">
        <f t="shared" si="10"/>
        <v>5.6534477836928894E-2</v>
      </c>
      <c r="Q32" s="362">
        <f t="shared" si="11"/>
        <v>5.7566129746105664E-2</v>
      </c>
      <c r="R32" s="363">
        <f t="shared" si="12"/>
        <v>6.5047616866156302E-2</v>
      </c>
    </row>
    <row r="33" spans="1:18" ht="20.100000000000001" customHeight="1">
      <c r="A33" s="47" t="s">
        <v>167</v>
      </c>
      <c r="B33" s="81">
        <v>800.202</v>
      </c>
      <c r="C33" s="61">
        <v>974.10300000000007</v>
      </c>
      <c r="D33" s="61">
        <v>1187.221</v>
      </c>
      <c r="E33" s="61">
        <v>1318.2089999999998</v>
      </c>
      <c r="F33" s="61">
        <v>1647.415</v>
      </c>
      <c r="G33" s="61">
        <v>1509.7040000000002</v>
      </c>
      <c r="H33" s="61">
        <v>1479.7149999999999</v>
      </c>
      <c r="I33" s="61">
        <v>1082.6179999999999</v>
      </c>
      <c r="J33" s="61">
        <v>1548.1799999999998</v>
      </c>
      <c r="K33" s="61">
        <v>1583.461</v>
      </c>
      <c r="L33" s="82">
        <v>1824.5900000000001</v>
      </c>
      <c r="M33" s="42">
        <f t="shared" si="8"/>
        <v>0.15227972144561824</v>
      </c>
      <c r="O33" s="449">
        <f t="shared" si="9"/>
        <v>3.2623035972372171E-2</v>
      </c>
      <c r="P33" s="362">
        <f t="shared" si="10"/>
        <v>4.5686130968720463E-2</v>
      </c>
      <c r="Q33" s="362">
        <f t="shared" si="11"/>
        <v>5.1323097307715559E-2</v>
      </c>
      <c r="R33" s="363">
        <f t="shared" si="12"/>
        <v>5.9196725299409683E-2</v>
      </c>
    </row>
    <row r="34" spans="1:18" ht="20.100000000000001" customHeight="1">
      <c r="A34" s="47" t="s">
        <v>147</v>
      </c>
      <c r="B34" s="81">
        <v>702.04099999999994</v>
      </c>
      <c r="C34" s="61">
        <v>1010.893</v>
      </c>
      <c r="D34" s="61">
        <v>1293.7629999999999</v>
      </c>
      <c r="E34" s="61">
        <v>1621.2440000000001</v>
      </c>
      <c r="F34" s="61">
        <v>1657.5919999999999</v>
      </c>
      <c r="G34" s="61">
        <v>1661.0119999999999</v>
      </c>
      <c r="H34" s="61">
        <v>1668.64</v>
      </c>
      <c r="I34" s="61">
        <v>1535.9680000000001</v>
      </c>
      <c r="J34" s="61">
        <v>1679.8570000000002</v>
      </c>
      <c r="K34" s="61">
        <v>1427.7020000000002</v>
      </c>
      <c r="L34" s="82">
        <v>1784.4880000000003</v>
      </c>
      <c r="M34" s="42">
        <f t="shared" si="8"/>
        <v>0.24990229053401899</v>
      </c>
      <c r="O34" s="449">
        <f t="shared" si="9"/>
        <v>2.8621159153663863E-2</v>
      </c>
      <c r="P34" s="362">
        <f t="shared" si="10"/>
        <v>5.0264960397943113E-2</v>
      </c>
      <c r="Q34" s="362">
        <f t="shared" si="11"/>
        <v>4.6274640595770994E-2</v>
      </c>
      <c r="R34" s="363">
        <f t="shared" si="12"/>
        <v>5.789566200411763E-2</v>
      </c>
    </row>
    <row r="35" spans="1:18" ht="20.100000000000001" customHeight="1">
      <c r="A35" s="47" t="s">
        <v>140</v>
      </c>
      <c r="B35" s="81"/>
      <c r="C35" s="61">
        <v>0.76400000000000001</v>
      </c>
      <c r="D35" s="61"/>
      <c r="E35" s="61">
        <v>2628.9879999999998</v>
      </c>
      <c r="F35" s="61">
        <v>2631.1930000000002</v>
      </c>
      <c r="G35" s="61">
        <v>3116.8649999999998</v>
      </c>
      <c r="H35" s="61">
        <v>2690.2759999999998</v>
      </c>
      <c r="I35" s="61"/>
      <c r="J35" s="61"/>
      <c r="K35" s="61">
        <v>161.63999999999999</v>
      </c>
      <c r="L35" s="82">
        <v>1722.13</v>
      </c>
      <c r="M35" s="42">
        <f t="shared" si="8"/>
        <v>9.6541078940856249</v>
      </c>
      <c r="O35" s="449">
        <f t="shared" si="9"/>
        <v>0</v>
      </c>
      <c r="P35" s="362">
        <f t="shared" si="10"/>
        <v>9.4321471362479592E-2</v>
      </c>
      <c r="Q35" s="362">
        <f t="shared" si="11"/>
        <v>5.239071533065319E-3</v>
      </c>
      <c r="R35" s="363">
        <f t="shared" si="12"/>
        <v>5.5872528370687326E-2</v>
      </c>
    </row>
    <row r="36" spans="1:18" ht="20.100000000000001" customHeight="1">
      <c r="A36" s="47" t="s">
        <v>133</v>
      </c>
      <c r="B36" s="81">
        <v>395.21</v>
      </c>
      <c r="C36" s="61">
        <v>364.25</v>
      </c>
      <c r="D36" s="61">
        <v>423.339</v>
      </c>
      <c r="E36" s="61">
        <v>552.59900000000005</v>
      </c>
      <c r="F36" s="61">
        <v>660.40099999999995</v>
      </c>
      <c r="G36" s="61">
        <v>688.92100000000005</v>
      </c>
      <c r="H36" s="61">
        <v>755.40800000000002</v>
      </c>
      <c r="I36" s="61">
        <v>1085.6030000000001</v>
      </c>
      <c r="J36" s="61">
        <v>960.98299999999995</v>
      </c>
      <c r="K36" s="61">
        <v>978.44400000000007</v>
      </c>
      <c r="L36" s="82">
        <v>1294.3499999999999</v>
      </c>
      <c r="M36" s="42">
        <f t="shared" si="8"/>
        <v>0.32286569287562683</v>
      </c>
      <c r="O36" s="449">
        <f t="shared" si="9"/>
        <v>1.611211924819134E-2</v>
      </c>
      <c r="P36" s="362">
        <f t="shared" si="10"/>
        <v>2.0847884772844126E-2</v>
      </c>
      <c r="Q36" s="362">
        <f t="shared" si="11"/>
        <v>3.171330182565308E-2</v>
      </c>
      <c r="R36" s="363">
        <f t="shared" si="12"/>
        <v>4.1993697976691155E-2</v>
      </c>
    </row>
    <row r="37" spans="1:18" ht="20.100000000000001" customHeight="1">
      <c r="A37" s="47" t="s">
        <v>144</v>
      </c>
      <c r="B37" s="81">
        <v>47.99</v>
      </c>
      <c r="C37" s="61">
        <v>1383.864</v>
      </c>
      <c r="D37" s="61">
        <v>5863.7400000000007</v>
      </c>
      <c r="E37" s="61">
        <v>6025.9759999999997</v>
      </c>
      <c r="F37" s="61">
        <v>159.64400000000001</v>
      </c>
      <c r="G37" s="61">
        <v>170.77699999999999</v>
      </c>
      <c r="H37" s="61">
        <v>5081.3860000000004</v>
      </c>
      <c r="I37" s="61">
        <v>7417.130000000001</v>
      </c>
      <c r="J37" s="61">
        <v>6085.0019999999995</v>
      </c>
      <c r="K37" s="61">
        <v>389.69300000000004</v>
      </c>
      <c r="L37" s="82">
        <v>1144.029</v>
      </c>
      <c r="M37" s="42">
        <f t="shared" si="8"/>
        <v>1.9357186297931961</v>
      </c>
      <c r="O37" s="449">
        <f t="shared" si="9"/>
        <v>1.9564803591020025E-3</v>
      </c>
      <c r="P37" s="362">
        <f t="shared" si="10"/>
        <v>5.1679934533161295E-3</v>
      </c>
      <c r="Q37" s="362">
        <f t="shared" si="11"/>
        <v>1.2630719518280275E-2</v>
      </c>
      <c r="R37" s="363">
        <f t="shared" si="12"/>
        <v>3.7116705916155603E-2</v>
      </c>
    </row>
    <row r="38" spans="1:18" ht="20.100000000000001" customHeight="1">
      <c r="A38" s="47" t="s">
        <v>171</v>
      </c>
      <c r="B38" s="81">
        <v>680.65800000000002</v>
      </c>
      <c r="C38" s="61">
        <v>445.55399999999997</v>
      </c>
      <c r="D38" s="61">
        <v>496.24399999999997</v>
      </c>
      <c r="E38" s="61">
        <v>366.97399999999999</v>
      </c>
      <c r="F38" s="61">
        <v>518.73299999999995</v>
      </c>
      <c r="G38" s="61">
        <v>671.63100000000009</v>
      </c>
      <c r="H38" s="61">
        <v>777.19600000000003</v>
      </c>
      <c r="I38" s="61">
        <v>833.59100000000001</v>
      </c>
      <c r="J38" s="61">
        <v>625.01200000000006</v>
      </c>
      <c r="K38" s="61">
        <v>713.76599999999996</v>
      </c>
      <c r="L38" s="82">
        <v>840.31000000000006</v>
      </c>
      <c r="M38" s="42">
        <f t="shared" si="8"/>
        <v>0.17729059663811403</v>
      </c>
      <c r="O38" s="449">
        <f t="shared" si="9"/>
        <v>2.774940629851325E-2</v>
      </c>
      <c r="P38" s="362">
        <f t="shared" si="10"/>
        <v>2.0324660879651041E-2</v>
      </c>
      <c r="Q38" s="362">
        <f t="shared" si="11"/>
        <v>2.3134565280066199E-2</v>
      </c>
      <c r="R38" s="363">
        <f t="shared" si="12"/>
        <v>2.726289206690103E-2</v>
      </c>
    </row>
    <row r="39" spans="1:18" ht="20.100000000000001" customHeight="1">
      <c r="A39" s="47" t="s">
        <v>132</v>
      </c>
      <c r="B39" s="81">
        <v>11.289</v>
      </c>
      <c r="C39" s="61">
        <v>17.652999999999999</v>
      </c>
      <c r="D39" s="61">
        <v>34.905000000000001</v>
      </c>
      <c r="E39" s="61">
        <v>515.34199999999998</v>
      </c>
      <c r="F39" s="61">
        <v>233.572</v>
      </c>
      <c r="G39" s="61">
        <v>286.74900000000002</v>
      </c>
      <c r="H39" s="61">
        <v>304.73400000000004</v>
      </c>
      <c r="I39" s="61">
        <v>376.654</v>
      </c>
      <c r="J39" s="61">
        <v>323.83100000000002</v>
      </c>
      <c r="K39" s="61">
        <v>92.649000000000001</v>
      </c>
      <c r="L39" s="82">
        <v>835.81500000000005</v>
      </c>
      <c r="M39" s="42">
        <f t="shared" si="8"/>
        <v>8.021306220250624</v>
      </c>
      <c r="O39" s="449">
        <f t="shared" si="9"/>
        <v>4.6023560687440102E-4</v>
      </c>
      <c r="P39" s="362">
        <f t="shared" si="10"/>
        <v>8.6774972902963921E-3</v>
      </c>
      <c r="Q39" s="362">
        <f t="shared" si="11"/>
        <v>3.0029370110552385E-3</v>
      </c>
      <c r="R39" s="363">
        <f t="shared" si="12"/>
        <v>2.7117056958618706E-2</v>
      </c>
    </row>
    <row r="40" spans="1:18" ht="20.100000000000001" customHeight="1">
      <c r="A40" s="47" t="s">
        <v>152</v>
      </c>
      <c r="B40" s="81">
        <v>366.12800000000004</v>
      </c>
      <c r="C40" s="61">
        <v>356.22300000000001</v>
      </c>
      <c r="D40" s="61">
        <v>396.65500000000003</v>
      </c>
      <c r="E40" s="61">
        <v>469.05</v>
      </c>
      <c r="F40" s="61">
        <v>681.54</v>
      </c>
      <c r="G40" s="61">
        <v>689.06799999999998</v>
      </c>
      <c r="H40" s="61">
        <v>690.08100000000002</v>
      </c>
      <c r="I40" s="61">
        <v>718.44899999999996</v>
      </c>
      <c r="J40" s="61">
        <v>689.02600000000007</v>
      </c>
      <c r="K40" s="61">
        <v>760.35</v>
      </c>
      <c r="L40" s="82">
        <v>392.17299999999994</v>
      </c>
      <c r="M40" s="42">
        <f t="shared" si="8"/>
        <v>-0.4842204248043665</v>
      </c>
      <c r="O40" s="449">
        <f t="shared" si="9"/>
        <v>1.4926489704465473E-2</v>
      </c>
      <c r="P40" s="362">
        <f t="shared" si="10"/>
        <v>2.0852333235093945E-2</v>
      </c>
      <c r="Q40" s="362">
        <f t="shared" si="11"/>
        <v>2.4644444692936252E-2</v>
      </c>
      <c r="R40" s="363">
        <f t="shared" si="12"/>
        <v>1.2723602206986439E-2</v>
      </c>
    </row>
    <row r="41" spans="1:18" ht="20.100000000000001" customHeight="1">
      <c r="A41" s="47" t="s">
        <v>134</v>
      </c>
      <c r="B41" s="81">
        <v>104.485</v>
      </c>
      <c r="C41" s="61">
        <v>136.35399999999998</v>
      </c>
      <c r="D41" s="61">
        <v>156.64600000000002</v>
      </c>
      <c r="E41" s="61">
        <v>95.632999999999996</v>
      </c>
      <c r="F41" s="61">
        <v>123.06</v>
      </c>
      <c r="G41" s="61">
        <v>78.299000000000007</v>
      </c>
      <c r="H41" s="61">
        <v>271.03199999999998</v>
      </c>
      <c r="I41" s="61">
        <v>381.49699999999996</v>
      </c>
      <c r="J41" s="61">
        <v>340.55099999999999</v>
      </c>
      <c r="K41" s="61">
        <v>290.59800000000001</v>
      </c>
      <c r="L41" s="82">
        <v>380.22399999999999</v>
      </c>
      <c r="M41" s="42">
        <f t="shared" si="8"/>
        <v>0.30841919077213187</v>
      </c>
      <c r="O41" s="449">
        <f t="shared" si="9"/>
        <v>4.259696818519957E-3</v>
      </c>
      <c r="P41" s="362">
        <f t="shared" si="10"/>
        <v>2.3694567734601243E-3</v>
      </c>
      <c r="Q41" s="362">
        <f t="shared" si="11"/>
        <v>9.4188549205995765E-3</v>
      </c>
      <c r="R41" s="363">
        <f t="shared" si="12"/>
        <v>1.2335930636604795E-2</v>
      </c>
    </row>
    <row r="42" spans="1:18" ht="20.100000000000001" customHeight="1">
      <c r="A42" s="47" t="s">
        <v>135</v>
      </c>
      <c r="B42" s="81">
        <v>42.238</v>
      </c>
      <c r="C42" s="61">
        <v>346.49400000000003</v>
      </c>
      <c r="D42" s="61">
        <v>522.38199999999995</v>
      </c>
      <c r="E42" s="61">
        <v>296.38</v>
      </c>
      <c r="F42" s="61">
        <v>231.399</v>
      </c>
      <c r="G42" s="61">
        <v>181.19399999999999</v>
      </c>
      <c r="H42" s="61">
        <v>221.63900000000001</v>
      </c>
      <c r="I42" s="61">
        <v>209.52299999999997</v>
      </c>
      <c r="J42" s="61">
        <v>288.47899999999998</v>
      </c>
      <c r="K42" s="61">
        <v>397.11799999999999</v>
      </c>
      <c r="L42" s="82">
        <v>376.83699999999999</v>
      </c>
      <c r="M42" s="42">
        <f t="shared" si="8"/>
        <v>-5.107046268363561E-2</v>
      </c>
      <c r="O42" s="449">
        <f t="shared" si="9"/>
        <v>1.7219799418160112E-3</v>
      </c>
      <c r="P42" s="362">
        <f t="shared" si="10"/>
        <v>5.4832290400941737E-3</v>
      </c>
      <c r="Q42" s="362">
        <f t="shared" si="11"/>
        <v>1.2871378427789119E-2</v>
      </c>
      <c r="R42" s="363">
        <f t="shared" si="12"/>
        <v>1.2226043314746679E-2</v>
      </c>
    </row>
    <row r="43" spans="1:18" ht="20.100000000000001" customHeight="1">
      <c r="A43" s="47" t="s">
        <v>138</v>
      </c>
      <c r="B43" s="81">
        <v>38.46</v>
      </c>
      <c r="C43" s="61">
        <v>146.19899999999998</v>
      </c>
      <c r="D43" s="61">
        <v>174.76500000000001</v>
      </c>
      <c r="E43" s="61">
        <v>188.49200000000002</v>
      </c>
      <c r="F43" s="61">
        <v>160.47299999999998</v>
      </c>
      <c r="G43" s="61">
        <v>336.92200000000003</v>
      </c>
      <c r="H43" s="61">
        <v>306.875</v>
      </c>
      <c r="I43" s="61">
        <v>288.185</v>
      </c>
      <c r="J43" s="61">
        <v>344.74700000000001</v>
      </c>
      <c r="K43" s="61">
        <v>351.65100000000001</v>
      </c>
      <c r="L43" s="82">
        <v>368.49399999999997</v>
      </c>
      <c r="M43" s="42">
        <f t="shared" si="8"/>
        <v>4.7896920526317173E-2</v>
      </c>
      <c r="O43" s="449">
        <f t="shared" si="9"/>
        <v>1.5679565453440929E-3</v>
      </c>
      <c r="P43" s="362">
        <f t="shared" si="10"/>
        <v>1.0195814953291001E-2</v>
      </c>
      <c r="Q43" s="362">
        <f t="shared" si="11"/>
        <v>1.1397703190262018E-2</v>
      </c>
      <c r="R43" s="363">
        <f t="shared" si="12"/>
        <v>1.1955364269496527E-2</v>
      </c>
    </row>
    <row r="44" spans="1:18" ht="20.100000000000001" customHeight="1">
      <c r="A44" s="47" t="s">
        <v>137</v>
      </c>
      <c r="B44" s="81">
        <v>354.10899999999998</v>
      </c>
      <c r="C44" s="61">
        <v>425.767</v>
      </c>
      <c r="D44" s="61">
        <v>565.39499999999998</v>
      </c>
      <c r="E44" s="61">
        <v>432.12199999999996</v>
      </c>
      <c r="F44" s="61">
        <v>196.50700000000001</v>
      </c>
      <c r="G44" s="61">
        <v>295.71699999999998</v>
      </c>
      <c r="H44" s="61">
        <v>210.10399999999998</v>
      </c>
      <c r="I44" s="61">
        <v>272.488</v>
      </c>
      <c r="J44" s="61">
        <v>301.57599999999996</v>
      </c>
      <c r="K44" s="61">
        <v>244.88400000000001</v>
      </c>
      <c r="L44" s="82">
        <v>331.81200000000001</v>
      </c>
      <c r="M44" s="42">
        <f t="shared" si="8"/>
        <v>0.35497623364531777</v>
      </c>
      <c r="O44" s="449">
        <f t="shared" si="9"/>
        <v>1.4436493091920211E-2</v>
      </c>
      <c r="P44" s="362">
        <f t="shared" si="10"/>
        <v>8.9488837491833555E-3</v>
      </c>
      <c r="Q44" s="362">
        <f t="shared" si="11"/>
        <v>7.9371739254093521E-3</v>
      </c>
      <c r="R44" s="363">
        <f t="shared" si="12"/>
        <v>1.0765258943131182E-2</v>
      </c>
    </row>
    <row r="45" spans="1:18" ht="20.100000000000001" customHeight="1" thickBot="1">
      <c r="A45" s="48" t="s">
        <v>33</v>
      </c>
      <c r="B45" s="128">
        <f>B46-SUM(B29:B44)</f>
        <v>1709.9639999999927</v>
      </c>
      <c r="C45" s="67">
        <f>C46-SUM(C29:C44)</f>
        <v>2105.0870000000068</v>
      </c>
      <c r="D45" s="67">
        <f>D46-SUM(D29:D44)</f>
        <v>1772.6920000000246</v>
      </c>
      <c r="E45" s="67">
        <f t="shared" ref="E45" si="13">E46-SUM(E29:E44)</f>
        <v>1491.1380000000063</v>
      </c>
      <c r="F45" s="67"/>
      <c r="G45" s="67">
        <f t="shared" ref="G45:K45" si="14">G46-SUM(G29:G44)</f>
        <v>1290.1089999999931</v>
      </c>
      <c r="H45" s="67">
        <f t="shared" si="14"/>
        <v>2498.8659999999945</v>
      </c>
      <c r="I45" s="67">
        <f t="shared" si="14"/>
        <v>1738.5210000000006</v>
      </c>
      <c r="J45" s="67">
        <f t="shared" si="14"/>
        <v>2927.6249999999854</v>
      </c>
      <c r="K45" s="67">
        <f t="shared" si="14"/>
        <v>2340.4369999999981</v>
      </c>
      <c r="L45" s="107">
        <f>L46-SUM(L29:L44)</f>
        <v>823.82600000001185</v>
      </c>
      <c r="M45" s="42">
        <f t="shared" si="8"/>
        <v>-0.64800334296543227</v>
      </c>
      <c r="O45" s="449">
        <f t="shared" si="9"/>
        <v>6.9712668905427849E-2</v>
      </c>
      <c r="P45" s="370">
        <f t="shared" si="10"/>
        <v>3.9040824385392546E-2</v>
      </c>
      <c r="Q45" s="370">
        <f t="shared" si="11"/>
        <v>7.5858183999212986E-2</v>
      </c>
      <c r="R45" s="363">
        <f t="shared" si="12"/>
        <v>2.6728087634214907E-2</v>
      </c>
    </row>
    <row r="46" spans="1:18" ht="26.25" customHeight="1" thickBot="1">
      <c r="A46" s="447" t="s">
        <v>34</v>
      </c>
      <c r="B46" s="442">
        <v>24528.740999999995</v>
      </c>
      <c r="C46" s="95">
        <v>34571.610000000008</v>
      </c>
      <c r="D46" s="95">
        <v>48241.265000000014</v>
      </c>
      <c r="E46" s="95">
        <v>51348.398000000008</v>
      </c>
      <c r="F46" s="95">
        <v>34972.77900000001</v>
      </c>
      <c r="G46" s="95">
        <v>33045.126999999986</v>
      </c>
      <c r="H46" s="95">
        <v>30044.146999999994</v>
      </c>
      <c r="I46" s="95">
        <v>33982.980000000003</v>
      </c>
      <c r="J46" s="95">
        <v>38216.724999999984</v>
      </c>
      <c r="K46" s="95">
        <v>30852.794999999998</v>
      </c>
      <c r="L46" s="85">
        <v>30822.482000000011</v>
      </c>
      <c r="M46" s="86">
        <f t="shared" si="8"/>
        <v>-9.8250417830823334E-4</v>
      </c>
      <c r="O46" s="450">
        <f>SUM(O29:O45)</f>
        <v>0.99999999999999978</v>
      </c>
      <c r="P46" s="451">
        <f t="shared" ref="P46:R46" si="15">SUM(P29:P45)</f>
        <v>1</v>
      </c>
      <c r="Q46" s="451">
        <f t="shared" si="15"/>
        <v>1.0000000000000002</v>
      </c>
      <c r="R46" s="86">
        <f t="shared" si="15"/>
        <v>1</v>
      </c>
    </row>
    <row r="47" spans="1:18" ht="24.75" customHeight="1" thickBot="1"/>
    <row r="48" spans="1:18" ht="20.100000000000001" customHeight="1">
      <c r="A48" s="530" t="s">
        <v>21</v>
      </c>
      <c r="B48" s="506" t="s">
        <v>42</v>
      </c>
      <c r="C48" s="506"/>
      <c r="D48" s="506"/>
      <c r="E48" s="506"/>
      <c r="F48" s="506"/>
      <c r="G48" s="506"/>
      <c r="H48" s="506"/>
      <c r="I48" s="506"/>
      <c r="J48" s="506"/>
      <c r="K48" s="506"/>
      <c r="L48" s="507"/>
      <c r="M48" s="510" t="s">
        <v>121</v>
      </c>
    </row>
    <row r="49" spans="1:43" ht="20.100000000000001" customHeight="1" thickBot="1">
      <c r="A49" s="531"/>
      <c r="B49" s="499" t="str">
        <f>B5</f>
        <v>jan-dez</v>
      </c>
      <c r="C49" s="499"/>
      <c r="D49" s="499"/>
      <c r="E49" s="499"/>
      <c r="F49" s="499"/>
      <c r="G49" s="499"/>
      <c r="H49" s="499"/>
      <c r="I49" s="499"/>
      <c r="J49" s="499"/>
      <c r="K49" s="499"/>
      <c r="L49" s="500"/>
      <c r="M49" s="511"/>
    </row>
    <row r="50" spans="1:43" ht="20.100000000000001" customHeight="1" thickBot="1">
      <c r="A50" s="532"/>
      <c r="B50" s="305">
        <v>2010</v>
      </c>
      <c r="C50" s="78">
        <v>2011</v>
      </c>
      <c r="D50" s="78">
        <v>2012</v>
      </c>
      <c r="E50" s="78">
        <v>2013</v>
      </c>
      <c r="F50" s="78">
        <v>2014</v>
      </c>
      <c r="G50" s="78">
        <v>2015</v>
      </c>
      <c r="H50" s="78">
        <v>2016</v>
      </c>
      <c r="I50" s="78">
        <v>2017</v>
      </c>
      <c r="J50" s="78">
        <v>2018</v>
      </c>
      <c r="K50" s="78">
        <v>2019</v>
      </c>
      <c r="L50" s="30">
        <v>2020</v>
      </c>
      <c r="M50" s="512"/>
    </row>
    <row r="51" spans="1:43" ht="20.100000000000001" customHeight="1">
      <c r="A51" s="134" t="s">
        <v>141</v>
      </c>
      <c r="B51" s="340">
        <f>(B29/B7)*10</f>
        <v>0.52147582458661035</v>
      </c>
      <c r="C51" s="161">
        <f t="shared" ref="C51:L51" si="16">(C29/C7)*10</f>
        <v>0.52777130157709751</v>
      </c>
      <c r="D51" s="161">
        <f t="shared" si="16"/>
        <v>0.58058825451975582</v>
      </c>
      <c r="E51" s="161">
        <f t="shared" si="16"/>
        <v>0.68758537104049711</v>
      </c>
      <c r="F51" s="161">
        <f t="shared" si="16"/>
        <v>0.60376054246496613</v>
      </c>
      <c r="G51" s="161">
        <f t="shared" si="16"/>
        <v>0.57679221688984383</v>
      </c>
      <c r="H51" s="161">
        <f t="shared" si="16"/>
        <v>0.71295258271768025</v>
      </c>
      <c r="I51" s="161">
        <f t="shared" si="16"/>
        <v>0.71723961370718792</v>
      </c>
      <c r="J51" s="161">
        <f t="shared" si="16"/>
        <v>0.79762287820118727</v>
      </c>
      <c r="K51" s="161">
        <f t="shared" si="16"/>
        <v>0.75524516658897689</v>
      </c>
      <c r="L51" s="461">
        <f t="shared" si="16"/>
        <v>0.74243579964403783</v>
      </c>
      <c r="M51" s="42">
        <f t="shared" ref="M51:M60" si="17">(L51-K51)/K51</f>
        <v>-1.6960541439532621E-2</v>
      </c>
    </row>
    <row r="52" spans="1:43" ht="20.100000000000001" customHeight="1">
      <c r="A52" s="47" t="s">
        <v>131</v>
      </c>
      <c r="B52" s="341">
        <f t="shared" ref="B52:L67" si="18">(B30/B8)*10</f>
        <v>0.28321441172851597</v>
      </c>
      <c r="C52" s="122">
        <f t="shared" si="18"/>
        <v>0.30607131016092115</v>
      </c>
      <c r="D52" s="122">
        <f t="shared" si="18"/>
        <v>0.42780102383862867</v>
      </c>
      <c r="E52" s="122">
        <f t="shared" si="18"/>
        <v>0.61727673377359837</v>
      </c>
      <c r="F52" s="122">
        <f t="shared" si="18"/>
        <v>0.81134752451458936</v>
      </c>
      <c r="G52" s="122">
        <f t="shared" si="18"/>
        <v>0.81088751562813943</v>
      </c>
      <c r="H52" s="122">
        <f t="shared" si="18"/>
        <v>0.7712774829552933</v>
      </c>
      <c r="I52" s="122">
        <f t="shared" si="18"/>
        <v>0.78634558965452739</v>
      </c>
      <c r="J52" s="122">
        <f t="shared" si="18"/>
        <v>0.72164711882396682</v>
      </c>
      <c r="K52" s="122">
        <f t="shared" si="18"/>
        <v>0.81259958031485269</v>
      </c>
      <c r="L52" s="462">
        <f t="shared" si="18"/>
        <v>0.90105013515391974</v>
      </c>
      <c r="M52" s="42">
        <f t="shared" si="17"/>
        <v>0.10884888077938176</v>
      </c>
    </row>
    <row r="53" spans="1:43" ht="20.100000000000001" customHeight="1">
      <c r="A53" s="47" t="s">
        <v>136</v>
      </c>
      <c r="B53" s="341">
        <f t="shared" si="18"/>
        <v>0.38138883281135072</v>
      </c>
      <c r="C53" s="122">
        <f t="shared" si="18"/>
        <v>0.43103601047655032</v>
      </c>
      <c r="D53" s="122">
        <f t="shared" si="18"/>
        <v>0.56490519019646013</v>
      </c>
      <c r="E53" s="122">
        <f t="shared" si="18"/>
        <v>0.71359728318252147</v>
      </c>
      <c r="F53" s="122">
        <f t="shared" si="18"/>
        <v>0.6139086130790381</v>
      </c>
      <c r="G53" s="122">
        <f t="shared" si="18"/>
        <v>0.54345039371392878</v>
      </c>
      <c r="H53" s="122">
        <f t="shared" si="18"/>
        <v>0.52245802581245626</v>
      </c>
      <c r="I53" s="122">
        <f t="shared" si="18"/>
        <v>0.47887367005364156</v>
      </c>
      <c r="J53" s="122">
        <f t="shared" si="18"/>
        <v>0.6556715796316801</v>
      </c>
      <c r="K53" s="122">
        <f t="shared" si="18"/>
        <v>0.57191875181390361</v>
      </c>
      <c r="L53" s="462">
        <f t="shared" si="18"/>
        <v>0.65529875152567263</v>
      </c>
      <c r="M53" s="42">
        <f t="shared" si="17"/>
        <v>0.14578993860110395</v>
      </c>
    </row>
    <row r="54" spans="1:43" ht="20.100000000000001" customHeight="1">
      <c r="A54" s="47" t="s">
        <v>139</v>
      </c>
      <c r="B54" s="341">
        <f t="shared" si="18"/>
        <v>0.84832364182971631</v>
      </c>
      <c r="C54" s="122">
        <f t="shared" si="18"/>
        <v>0.84054353168942941</v>
      </c>
      <c r="D54" s="122">
        <f t="shared" si="18"/>
        <v>0.92859399788398955</v>
      </c>
      <c r="E54" s="122">
        <f t="shared" si="18"/>
        <v>0.97783073672378662</v>
      </c>
      <c r="F54" s="122">
        <f t="shared" si="18"/>
        <v>0.93246724750227161</v>
      </c>
      <c r="G54" s="122">
        <f t="shared" si="18"/>
        <v>0.89853627473189712</v>
      </c>
      <c r="H54" s="122">
        <f t="shared" si="18"/>
        <v>0.89924760421341654</v>
      </c>
      <c r="I54" s="122">
        <f t="shared" si="18"/>
        <v>0.97873614228912831</v>
      </c>
      <c r="J54" s="122">
        <f t="shared" si="18"/>
        <v>1.0774393220471365</v>
      </c>
      <c r="K54" s="122">
        <f t="shared" si="18"/>
        <v>1.0546368784084217</v>
      </c>
      <c r="L54" s="462">
        <f t="shared" si="18"/>
        <v>1.0548821199830158</v>
      </c>
      <c r="M54" s="42">
        <f t="shared" si="17"/>
        <v>2.3253650580117892E-4</v>
      </c>
    </row>
    <row r="55" spans="1:43" ht="20.100000000000001" customHeight="1">
      <c r="A55" s="47" t="s">
        <v>167</v>
      </c>
      <c r="B55" s="341">
        <f t="shared" si="18"/>
        <v>0.58140482807476435</v>
      </c>
      <c r="C55" s="122">
        <f t="shared" si="18"/>
        <v>0.58585296645414209</v>
      </c>
      <c r="D55" s="122">
        <f t="shared" si="18"/>
        <v>0.68771501575309912</v>
      </c>
      <c r="E55" s="122">
        <f t="shared" si="18"/>
        <v>0.81418621155232285</v>
      </c>
      <c r="F55" s="122">
        <f t="shared" si="18"/>
        <v>0.77215170294599855</v>
      </c>
      <c r="G55" s="122">
        <f t="shared" si="18"/>
        <v>0.73453905691993615</v>
      </c>
      <c r="H55" s="122">
        <f t="shared" si="18"/>
        <v>0.73781228434778801</v>
      </c>
      <c r="I55" s="122">
        <f t="shared" si="18"/>
        <v>0.70639997129033627</v>
      </c>
      <c r="J55" s="122">
        <f t="shared" si="18"/>
        <v>0.76432536134612261</v>
      </c>
      <c r="K55" s="122">
        <f t="shared" si="18"/>
        <v>0.75233593351343608</v>
      </c>
      <c r="L55" s="462">
        <f t="shared" si="18"/>
        <v>0.76727115989108596</v>
      </c>
      <c r="M55" s="42">
        <f t="shared" si="17"/>
        <v>1.9851805174188386E-2</v>
      </c>
    </row>
    <row r="56" spans="1:43" ht="20.100000000000001" customHeight="1">
      <c r="A56" s="47" t="s">
        <v>147</v>
      </c>
      <c r="B56" s="341">
        <f t="shared" si="18"/>
        <v>0.9503260294258985</v>
      </c>
      <c r="C56" s="122">
        <f t="shared" si="18"/>
        <v>0.91397756132932262</v>
      </c>
      <c r="D56" s="122">
        <f t="shared" si="18"/>
        <v>0.9347208364610794</v>
      </c>
      <c r="E56" s="122">
        <f t="shared" si="18"/>
        <v>0.99423845498605157</v>
      </c>
      <c r="F56" s="122">
        <f t="shared" si="18"/>
        <v>0.98172639219732227</v>
      </c>
      <c r="G56" s="122">
        <f t="shared" si="18"/>
        <v>0.93207411647194827</v>
      </c>
      <c r="H56" s="122">
        <f t="shared" si="18"/>
        <v>0.91820995721616161</v>
      </c>
      <c r="I56" s="122">
        <f t="shared" si="18"/>
        <v>0.94435389415761084</v>
      </c>
      <c r="J56" s="122">
        <f t="shared" si="18"/>
        <v>0.99622174462765434</v>
      </c>
      <c r="K56" s="122">
        <f t="shared" si="18"/>
        <v>0.95968546935927646</v>
      </c>
      <c r="L56" s="462">
        <f t="shared" si="18"/>
        <v>1.0117682278259963</v>
      </c>
      <c r="M56" s="42">
        <f t="shared" si="17"/>
        <v>5.4270654427530637E-2</v>
      </c>
    </row>
    <row r="57" spans="1:43" s="6" customFormat="1" ht="20.100000000000001" customHeight="1">
      <c r="A57" s="47" t="s">
        <v>140</v>
      </c>
      <c r="B57" s="341"/>
      <c r="C57" s="122">
        <f t="shared" si="18"/>
        <v>1.9895833333333335</v>
      </c>
      <c r="D57" s="122"/>
      <c r="E57" s="122">
        <f t="shared" si="18"/>
        <v>2.550231743303307</v>
      </c>
      <c r="F57" s="122">
        <f t="shared" si="18"/>
        <v>2.438091293381591</v>
      </c>
      <c r="G57" s="122">
        <f t="shared" si="18"/>
        <v>2.0138832801680442</v>
      </c>
      <c r="H57" s="122">
        <f t="shared" si="18"/>
        <v>2.0116769981979017</v>
      </c>
      <c r="I57" s="122"/>
      <c r="J57" s="122"/>
      <c r="K57" s="122">
        <f t="shared" si="18"/>
        <v>0.61780252792991808</v>
      </c>
      <c r="L57" s="462">
        <f t="shared" si="18"/>
        <v>1.4593332655413194</v>
      </c>
      <c r="M57" s="42">
        <f t="shared" si="17"/>
        <v>1.362135471395906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</row>
    <row r="58" spans="1:43" ht="20.100000000000001" customHeight="1">
      <c r="A58" s="47" t="s">
        <v>133</v>
      </c>
      <c r="B58" s="341">
        <f t="shared" si="18"/>
        <v>0.95957597138826622</v>
      </c>
      <c r="C58" s="122">
        <f t="shared" si="18"/>
        <v>0.89644988617485999</v>
      </c>
      <c r="D58" s="122">
        <f t="shared" si="18"/>
        <v>0.93645604061362864</v>
      </c>
      <c r="E58" s="122">
        <f t="shared" si="18"/>
        <v>0.99598433385541807</v>
      </c>
      <c r="F58" s="122">
        <f t="shared" si="18"/>
        <v>0.96267525356921069</v>
      </c>
      <c r="G58" s="122">
        <f t="shared" si="18"/>
        <v>0.97644084060078562</v>
      </c>
      <c r="H58" s="122">
        <f t="shared" si="18"/>
        <v>0.96936161912730157</v>
      </c>
      <c r="I58" s="122">
        <f t="shared" si="18"/>
        <v>1.0687267361100858</v>
      </c>
      <c r="J58" s="122">
        <f t="shared" si="18"/>
        <v>1.0924146884062174</v>
      </c>
      <c r="K58" s="122">
        <f t="shared" si="18"/>
        <v>1.1156576143286687</v>
      </c>
      <c r="L58" s="462">
        <f t="shared" si="18"/>
        <v>1.2835094789408654</v>
      </c>
      <c r="M58" s="42">
        <f t="shared" si="17"/>
        <v>0.15045105456766789</v>
      </c>
    </row>
    <row r="59" spans="1:43" ht="20.100000000000001" customHeight="1">
      <c r="A59" s="47" t="s">
        <v>144</v>
      </c>
      <c r="B59" s="341">
        <f t="shared" si="18"/>
        <v>0.83668950607598036</v>
      </c>
      <c r="C59" s="122">
        <f t="shared" si="18"/>
        <v>0.35102328015298412</v>
      </c>
      <c r="D59" s="122">
        <f t="shared" si="18"/>
        <v>0.45784879294806646</v>
      </c>
      <c r="E59" s="122">
        <f t="shared" si="18"/>
        <v>0.55991114975601575</v>
      </c>
      <c r="F59" s="122">
        <f t="shared" si="18"/>
        <v>0.82174660531002619</v>
      </c>
      <c r="G59" s="122">
        <f t="shared" si="18"/>
        <v>1.0069992334453681</v>
      </c>
      <c r="H59" s="122">
        <f t="shared" si="18"/>
        <v>0.29094982318454032</v>
      </c>
      <c r="I59" s="122">
        <f t="shared" si="18"/>
        <v>0.44372773099551099</v>
      </c>
      <c r="J59" s="122">
        <f t="shared" si="18"/>
        <v>0.57730998870237449</v>
      </c>
      <c r="K59" s="122">
        <f t="shared" si="18"/>
        <v>0.42187031449768164</v>
      </c>
      <c r="L59" s="462">
        <f t="shared" si="18"/>
        <v>0.69196948637084499</v>
      </c>
      <c r="M59" s="42">
        <f t="shared" si="17"/>
        <v>0.64024218484007045</v>
      </c>
    </row>
    <row r="60" spans="1:43" ht="20.100000000000001" customHeight="1">
      <c r="A60" s="47" t="s">
        <v>171</v>
      </c>
      <c r="B60" s="341">
        <f t="shared" si="18"/>
        <v>0.4995596381987441</v>
      </c>
      <c r="C60" s="122">
        <f t="shared" si="18"/>
        <v>0.43205487741019588</v>
      </c>
      <c r="D60" s="122">
        <f t="shared" si="18"/>
        <v>0.4583410301691333</v>
      </c>
      <c r="E60" s="122">
        <f t="shared" si="18"/>
        <v>0.532303849540257</v>
      </c>
      <c r="F60" s="122">
        <f t="shared" si="18"/>
        <v>0.34754396449608993</v>
      </c>
      <c r="G60" s="122">
        <f t="shared" si="18"/>
        <v>0.35594659351619895</v>
      </c>
      <c r="H60" s="122">
        <f t="shared" si="18"/>
        <v>0.34530227433278393</v>
      </c>
      <c r="I60" s="122">
        <f t="shared" si="18"/>
        <v>0.34410446424222307</v>
      </c>
      <c r="J60" s="122">
        <f t="shared" si="18"/>
        <v>0.310103627200081</v>
      </c>
      <c r="K60" s="122">
        <f t="shared" si="18"/>
        <v>0.27745919546217152</v>
      </c>
      <c r="L60" s="462">
        <f t="shared" si="18"/>
        <v>0.27690717837810053</v>
      </c>
      <c r="M60" s="42">
        <f t="shared" si="17"/>
        <v>-1.9895433025799627E-3</v>
      </c>
    </row>
    <row r="61" spans="1:43" ht="20.100000000000001" customHeight="1">
      <c r="A61" s="47" t="s">
        <v>132</v>
      </c>
      <c r="B61" s="341">
        <f t="shared" si="18"/>
        <v>0.96909605974761781</v>
      </c>
      <c r="C61" s="122">
        <f t="shared" si="18"/>
        <v>0.9692527315653654</v>
      </c>
      <c r="D61" s="122">
        <f t="shared" si="18"/>
        <v>0.90397016548830711</v>
      </c>
      <c r="E61" s="122">
        <f t="shared" si="18"/>
        <v>0.81347483137518606</v>
      </c>
      <c r="F61" s="122">
        <f t="shared" si="18"/>
        <v>0.99380499344758944</v>
      </c>
      <c r="G61" s="122">
        <f t="shared" si="18"/>
        <v>1.0437788018433178</v>
      </c>
      <c r="H61" s="122">
        <f t="shared" si="18"/>
        <v>1.0098856341818254</v>
      </c>
      <c r="I61" s="122">
        <f t="shared" si="18"/>
        <v>0.98633573553441989</v>
      </c>
      <c r="J61" s="122">
        <f t="shared" si="18"/>
        <v>1.0272685456881376</v>
      </c>
      <c r="K61" s="122">
        <f t="shared" si="18"/>
        <v>1.1469725293090856</v>
      </c>
      <c r="L61" s="462">
        <f t="shared" si="18"/>
        <v>1.3468721799664818</v>
      </c>
      <c r="M61" s="42">
        <f t="shared" ref="M61:M68" si="19">(L61-K61)/K61</f>
        <v>0.17428460189697131</v>
      </c>
    </row>
    <row r="62" spans="1:43" ht="20.100000000000001" customHeight="1">
      <c r="A62" s="47" t="s">
        <v>152</v>
      </c>
      <c r="B62" s="341">
        <f t="shared" si="18"/>
        <v>0.73109502110648283</v>
      </c>
      <c r="C62" s="122">
        <f t="shared" si="18"/>
        <v>0.82021012785886482</v>
      </c>
      <c r="D62" s="122">
        <f t="shared" si="18"/>
        <v>0.86245096930743881</v>
      </c>
      <c r="E62" s="122">
        <f t="shared" si="18"/>
        <v>0.95591831743702615</v>
      </c>
      <c r="F62" s="122">
        <f t="shared" si="18"/>
        <v>0.9812740984758388</v>
      </c>
      <c r="G62" s="122">
        <f t="shared" si="18"/>
        <v>0.91355373127996253</v>
      </c>
      <c r="H62" s="122">
        <f t="shared" si="18"/>
        <v>0.9558080685663316</v>
      </c>
      <c r="I62" s="122">
        <f t="shared" si="18"/>
        <v>0.93409513754990958</v>
      </c>
      <c r="J62" s="122">
        <f t="shared" si="18"/>
        <v>1.0636515059594656</v>
      </c>
      <c r="K62" s="122">
        <f t="shared" si="18"/>
        <v>1.0619932538601746</v>
      </c>
      <c r="L62" s="462">
        <f t="shared" si="18"/>
        <v>1.0986499850122842</v>
      </c>
      <c r="M62" s="42">
        <f t="shared" si="19"/>
        <v>3.4516915261813788E-2</v>
      </c>
    </row>
    <row r="63" spans="1:43" ht="20.100000000000001" customHeight="1">
      <c r="A63" s="47" t="s">
        <v>134</v>
      </c>
      <c r="B63" s="341">
        <f t="shared" si="18"/>
        <v>1.4660857607902564</v>
      </c>
      <c r="C63" s="122">
        <f t="shared" si="18"/>
        <v>0.81529005178001257</v>
      </c>
      <c r="D63" s="122">
        <f t="shared" si="18"/>
        <v>0.82187022880737892</v>
      </c>
      <c r="E63" s="122">
        <f t="shared" si="18"/>
        <v>1.193115752177059</v>
      </c>
      <c r="F63" s="122">
        <f t="shared" si="18"/>
        <v>0.82111710894180912</v>
      </c>
      <c r="G63" s="122">
        <f t="shared" si="18"/>
        <v>0.79777272866210891</v>
      </c>
      <c r="H63" s="122">
        <f t="shared" si="18"/>
        <v>0.86229968216395747</v>
      </c>
      <c r="I63" s="122">
        <f t="shared" si="18"/>
        <v>0.82732156062482232</v>
      </c>
      <c r="J63" s="122">
        <f t="shared" si="18"/>
        <v>0.89531273414639911</v>
      </c>
      <c r="K63" s="122">
        <f t="shared" si="18"/>
        <v>0.91044322535974676</v>
      </c>
      <c r="L63" s="462">
        <f t="shared" si="18"/>
        <v>1.0639296876967459</v>
      </c>
      <c r="M63" s="42">
        <f t="shared" si="19"/>
        <v>0.16858433130341705</v>
      </c>
    </row>
    <row r="64" spans="1:43" ht="20.100000000000001" customHeight="1">
      <c r="A64" s="47" t="s">
        <v>135</v>
      </c>
      <c r="B64" s="341">
        <f t="shared" si="18"/>
        <v>0.63883721281969841</v>
      </c>
      <c r="C64" s="122">
        <f t="shared" si="18"/>
        <v>1.1307259288266682</v>
      </c>
      <c r="D64" s="122">
        <f t="shared" si="18"/>
        <v>1.1987452211467411</v>
      </c>
      <c r="E64" s="122">
        <f t="shared" si="18"/>
        <v>1.2672852439389406</v>
      </c>
      <c r="F64" s="122">
        <f t="shared" si="18"/>
        <v>0.61361141311553657</v>
      </c>
      <c r="G64" s="122">
        <f t="shared" si="18"/>
        <v>0.53631017039955253</v>
      </c>
      <c r="H64" s="122">
        <f t="shared" si="18"/>
        <v>0.64136294581494613</v>
      </c>
      <c r="I64" s="122">
        <f t="shared" si="18"/>
        <v>0.66748965424964224</v>
      </c>
      <c r="J64" s="122">
        <f t="shared" si="18"/>
        <v>0.7767235228389493</v>
      </c>
      <c r="K64" s="122">
        <f t="shared" si="18"/>
        <v>0.86425443750924935</v>
      </c>
      <c r="L64" s="462">
        <f t="shared" si="18"/>
        <v>0.86511857480658427</v>
      </c>
      <c r="M64" s="42">
        <f t="shared" si="19"/>
        <v>9.9986446100911505E-4</v>
      </c>
    </row>
    <row r="65" spans="1:13" ht="20.100000000000001" customHeight="1">
      <c r="A65" s="47" t="s">
        <v>138</v>
      </c>
      <c r="B65" s="341">
        <f t="shared" si="18"/>
        <v>0.95517198559543037</v>
      </c>
      <c r="C65" s="122">
        <f t="shared" si="18"/>
        <v>0.59142468790200564</v>
      </c>
      <c r="D65" s="122">
        <f t="shared" si="18"/>
        <v>0.66159268316689268</v>
      </c>
      <c r="E65" s="122">
        <f t="shared" si="18"/>
        <v>0.99538459913606459</v>
      </c>
      <c r="F65" s="122">
        <f t="shared" si="18"/>
        <v>0.88780760378861634</v>
      </c>
      <c r="G65" s="122">
        <f t="shared" si="18"/>
        <v>0.68722285453202969</v>
      </c>
      <c r="H65" s="122">
        <f t="shared" si="18"/>
        <v>0.75453582062762625</v>
      </c>
      <c r="I65" s="122">
        <f t="shared" si="18"/>
        <v>0.65570208370306649</v>
      </c>
      <c r="J65" s="122">
        <f t="shared" si="18"/>
        <v>0.74814887152777787</v>
      </c>
      <c r="K65" s="122">
        <f t="shared" si="18"/>
        <v>0.88004494685709855</v>
      </c>
      <c r="L65" s="462">
        <f t="shared" si="18"/>
        <v>0.92236720574505182</v>
      </c>
      <c r="M65" s="42">
        <f t="shared" si="19"/>
        <v>4.8091019713366462E-2</v>
      </c>
    </row>
    <row r="66" spans="1:13" ht="20.100000000000001" customHeight="1">
      <c r="A66" s="47" t="s">
        <v>137</v>
      </c>
      <c r="B66" s="341">
        <f t="shared" si="18"/>
        <v>0.32192254055066361</v>
      </c>
      <c r="C66" s="122">
        <f t="shared" si="18"/>
        <v>0.33514457673894327</v>
      </c>
      <c r="D66" s="122">
        <f t="shared" si="18"/>
        <v>0.50147410210152676</v>
      </c>
      <c r="E66" s="122">
        <f t="shared" si="18"/>
        <v>0.83704019370460059</v>
      </c>
      <c r="F66" s="122">
        <f t="shared" si="18"/>
        <v>0.37916243782150472</v>
      </c>
      <c r="G66" s="122">
        <f t="shared" si="18"/>
        <v>0.38430808378136372</v>
      </c>
      <c r="H66" s="122">
        <f t="shared" si="18"/>
        <v>0.34329260521611832</v>
      </c>
      <c r="I66" s="122">
        <f t="shared" si="18"/>
        <v>0.36957898691564955</v>
      </c>
      <c r="J66" s="122">
        <f t="shared" si="18"/>
        <v>0.57114286904712297</v>
      </c>
      <c r="K66" s="122">
        <f t="shared" si="18"/>
        <v>0.53700158545330157</v>
      </c>
      <c r="L66" s="462">
        <f t="shared" si="18"/>
        <v>0.54985649231421885</v>
      </c>
      <c r="M66" s="42">
        <f t="shared" si="19"/>
        <v>2.3938303366583192E-2</v>
      </c>
    </row>
    <row r="67" spans="1:13" ht="20.100000000000001" customHeight="1" thickBot="1">
      <c r="A67" s="48" t="s">
        <v>33</v>
      </c>
      <c r="B67" s="344">
        <f t="shared" si="18"/>
        <v>0.62069416121399579</v>
      </c>
      <c r="C67" s="127">
        <f t="shared" si="18"/>
        <v>0.51405422327541284</v>
      </c>
      <c r="D67" s="127">
        <f t="shared" si="18"/>
        <v>0.59167578143644628</v>
      </c>
      <c r="E67" s="127">
        <f t="shared" si="18"/>
        <v>0.92436069419201361</v>
      </c>
      <c r="F67" s="127">
        <f t="shared" si="18"/>
        <v>0</v>
      </c>
      <c r="G67" s="127">
        <f t="shared" si="18"/>
        <v>0.74040326186080541</v>
      </c>
      <c r="H67" s="127">
        <f t="shared" si="18"/>
        <v>0.51339532347591643</v>
      </c>
      <c r="I67" s="127">
        <f t="shared" si="18"/>
        <v>0.59975865051276411</v>
      </c>
      <c r="J67" s="127">
        <f t="shared" si="18"/>
        <v>0.87515148217876315</v>
      </c>
      <c r="K67" s="127">
        <f t="shared" si="18"/>
        <v>0.86804281396605165</v>
      </c>
      <c r="L67" s="463">
        <f t="shared" si="18"/>
        <v>0.98395362975227429</v>
      </c>
      <c r="M67" s="42">
        <f t="shared" si="19"/>
        <v>0.13353121979851537</v>
      </c>
    </row>
    <row r="68" spans="1:13" ht="26.25" customHeight="1" thickBot="1">
      <c r="A68" s="447" t="s">
        <v>34</v>
      </c>
      <c r="B68" s="442">
        <f t="shared" ref="B68:L68" si="20">(B46/B24)*10</f>
        <v>0.46016029520807455</v>
      </c>
      <c r="C68" s="464">
        <f t="shared" si="20"/>
        <v>0.45707654210635118</v>
      </c>
      <c r="D68" s="464">
        <f t="shared" si="20"/>
        <v>0.54366843595448355</v>
      </c>
      <c r="E68" s="464">
        <f t="shared" si="20"/>
        <v>0.71272441543149945</v>
      </c>
      <c r="F68" s="464">
        <f t="shared" si="20"/>
        <v>0.70604705170246085</v>
      </c>
      <c r="G68" s="464">
        <f t="shared" si="20"/>
        <v>0.68024860628825623</v>
      </c>
      <c r="H68" s="464">
        <f t="shared" si="20"/>
        <v>0.57192623466903403</v>
      </c>
      <c r="I68" s="464">
        <f t="shared" si="20"/>
        <v>0.6044658603678239</v>
      </c>
      <c r="J68" s="464">
        <f t="shared" si="20"/>
        <v>0.72608524420280407</v>
      </c>
      <c r="K68" s="464">
        <f t="shared" si="20"/>
        <v>0.73846693934092689</v>
      </c>
      <c r="L68" s="295">
        <f t="shared" si="20"/>
        <v>0.80227529023199184</v>
      </c>
      <c r="M68" s="185">
        <f t="shared" si="19"/>
        <v>8.6406509881150756E-2</v>
      </c>
    </row>
    <row r="69" spans="1:13" ht="20.100000000000001" customHeight="1"/>
    <row r="70" spans="1:13" ht="20.100000000000001" customHeight="1"/>
    <row r="71" spans="1:13" ht="20.100000000000001" customHeight="1"/>
    <row r="72" spans="1:13" ht="20.100000000000001" customHeight="1"/>
    <row r="73" spans="1:13" ht="20.100000000000001" customHeight="1"/>
    <row r="74" spans="1:13" ht="20.100000000000001" customHeight="1"/>
    <row r="75" spans="1:13" ht="20.100000000000001" customHeight="1"/>
    <row r="76" spans="1:13" ht="20.100000000000001" customHeight="1"/>
    <row r="77" spans="1:13" ht="20.100000000000001" customHeight="1"/>
    <row r="78" spans="1:13" ht="20.100000000000001" customHeight="1"/>
    <row r="79" spans="1:13" ht="20.100000000000001" customHeight="1"/>
    <row r="80" spans="1:13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6.25" customHeight="1"/>
  </sheetData>
  <mergeCells count="14">
    <mergeCell ref="A48:A50"/>
    <mergeCell ref="B48:L48"/>
    <mergeCell ref="M48:M50"/>
    <mergeCell ref="B49:L49"/>
    <mergeCell ref="A4:A6"/>
    <mergeCell ref="B4:L4"/>
    <mergeCell ref="M4:M6"/>
    <mergeCell ref="O4:R5"/>
    <mergeCell ref="B5:L5"/>
    <mergeCell ref="A26:A28"/>
    <mergeCell ref="B26:L26"/>
    <mergeCell ref="M26:M28"/>
    <mergeCell ref="O26:R27"/>
    <mergeCell ref="B27:L27"/>
  </mergeCells>
  <conditionalFormatting sqref="M25 AB25 O25 AD25">
    <cfRule type="cellIs" dxfId="7" priority="6" operator="greaterThan">
      <formula>0</formula>
    </cfRule>
    <cfRule type="cellIs" dxfId="6" priority="7" operator="lessThan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B23:L2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D27A4E78-F774-451C-85AE-4F8353EEC79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M7:M23</xm:sqref>
        </x14:conditionalFormatting>
        <x14:conditionalFormatting xmlns:xm="http://schemas.microsoft.com/office/excel/2006/main">
          <x14:cfRule type="iconSet" priority="4" id="{8BE8B43C-283B-449A-98D0-A8C3B71CC7C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M24</xm:sqref>
        </x14:conditionalFormatting>
        <x14:conditionalFormatting xmlns:xm="http://schemas.microsoft.com/office/excel/2006/main">
          <x14:cfRule type="iconSet" priority="3" id="{55770CF1-6889-42D3-8187-B434FF0A03D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M29:M45</xm:sqref>
        </x14:conditionalFormatting>
        <x14:conditionalFormatting xmlns:xm="http://schemas.microsoft.com/office/excel/2006/main">
          <x14:cfRule type="iconSet" priority="2" id="{1D5778B0-0078-42A3-8132-814E67BEC8F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M51:M68</xm:sqref>
        </x14:conditionalFormatting>
        <x14:conditionalFormatting xmlns:xm="http://schemas.microsoft.com/office/excel/2006/main">
          <x14:cfRule type="iconSet" priority="1" id="{ABCAC83E-6422-4B69-8391-EACD5190CE8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M46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5">
    <pageSetUpPr fitToPage="1"/>
  </sheetPr>
  <dimension ref="A1:AF22"/>
  <sheetViews>
    <sheetView showGridLines="0" workbookViewId="0"/>
  </sheetViews>
  <sheetFormatPr defaultRowHeight="15"/>
  <cols>
    <col min="1" max="1" width="2.85546875" customWidth="1"/>
    <col min="2" max="2" width="2.28515625" customWidth="1"/>
    <col min="3" max="3" width="22" customWidth="1"/>
    <col min="4" max="12" width="9.140625" customWidth="1"/>
    <col min="15" max="15" width="10.42578125" customWidth="1"/>
    <col min="16" max="16" width="1.140625" customWidth="1"/>
    <col min="17" max="26" width="9.140625" customWidth="1"/>
    <col min="29" max="29" width="10.42578125" customWidth="1"/>
    <col min="30" max="30" width="1.140625" customWidth="1"/>
    <col min="31" max="31" width="10.42578125" customWidth="1"/>
    <col min="32" max="32" width="2" customWidth="1"/>
    <col min="33" max="40" width="9.140625" customWidth="1"/>
    <col min="43" max="43" width="10.42578125" customWidth="1"/>
  </cols>
  <sheetData>
    <row r="1" spans="1:32" ht="15.75">
      <c r="A1" s="18" t="s">
        <v>40</v>
      </c>
    </row>
    <row r="2" spans="1:32" ht="15.75" thickBot="1"/>
    <row r="3" spans="1:32" ht="15" customHeight="1">
      <c r="A3" s="489" t="s">
        <v>32</v>
      </c>
      <c r="B3" s="502"/>
      <c r="C3" s="525"/>
      <c r="D3" s="505" t="s">
        <v>19</v>
      </c>
      <c r="E3" s="506"/>
      <c r="F3" s="506"/>
      <c r="G3" s="506"/>
      <c r="H3" s="506"/>
      <c r="I3" s="506"/>
      <c r="J3" s="506"/>
      <c r="K3" s="506"/>
      <c r="L3" s="506"/>
      <c r="M3" s="506"/>
      <c r="N3" s="507"/>
      <c r="O3" s="510" t="s">
        <v>121</v>
      </c>
      <c r="Q3" s="480" t="s">
        <v>122</v>
      </c>
      <c r="R3" s="474"/>
      <c r="S3" s="474"/>
      <c r="T3" s="519"/>
      <c r="AE3" s="534" t="s">
        <v>111</v>
      </c>
    </row>
    <row r="4" spans="1:32" ht="15.75" thickBot="1">
      <c r="A4" s="503"/>
      <c r="B4" s="504"/>
      <c r="C4" s="526"/>
      <c r="D4" s="501" t="s">
        <v>70</v>
      </c>
      <c r="E4" s="499"/>
      <c r="F4" s="499"/>
      <c r="G4" s="499"/>
      <c r="H4" s="499"/>
      <c r="I4" s="499"/>
      <c r="J4" s="499"/>
      <c r="K4" s="499"/>
      <c r="L4" s="499"/>
      <c r="M4" s="499"/>
      <c r="N4" s="500"/>
      <c r="O4" s="511"/>
      <c r="Q4" s="520"/>
      <c r="R4" s="521"/>
      <c r="S4" s="521"/>
      <c r="T4" s="522"/>
      <c r="AE4" s="535"/>
    </row>
    <row r="5" spans="1:32" ht="23.25" customHeight="1" thickBot="1">
      <c r="A5" s="503"/>
      <c r="B5" s="504"/>
      <c r="C5" s="526"/>
      <c r="D5" s="31">
        <v>2010</v>
      </c>
      <c r="E5" s="78">
        <v>2011</v>
      </c>
      <c r="F5" s="78">
        <v>2012</v>
      </c>
      <c r="G5" s="78">
        <v>2013</v>
      </c>
      <c r="H5" s="78">
        <v>2014</v>
      </c>
      <c r="I5" s="78">
        <v>2015</v>
      </c>
      <c r="J5" s="78">
        <v>2016</v>
      </c>
      <c r="K5" s="78">
        <v>2017</v>
      </c>
      <c r="L5" s="78">
        <v>2018</v>
      </c>
      <c r="M5" s="78">
        <v>2019</v>
      </c>
      <c r="N5" s="30">
        <v>2020</v>
      </c>
      <c r="O5" s="512"/>
      <c r="Q5" s="298">
        <v>2010</v>
      </c>
      <c r="R5" s="360">
        <v>2015</v>
      </c>
      <c r="S5" s="408">
        <v>2019</v>
      </c>
      <c r="T5" s="302">
        <v>2020</v>
      </c>
      <c r="AE5" s="535"/>
    </row>
    <row r="6" spans="1:32" ht="20.100000000000001" customHeight="1">
      <c r="A6" s="10" t="s">
        <v>36</v>
      </c>
      <c r="B6" s="11"/>
      <c r="C6" s="11"/>
      <c r="D6" s="145">
        <v>7004.5500000000011</v>
      </c>
      <c r="E6" s="146">
        <v>31577.879999999997</v>
      </c>
      <c r="F6" s="146">
        <v>14233.110000000002</v>
      </c>
      <c r="G6" s="146">
        <v>12058.5</v>
      </c>
      <c r="H6" s="146">
        <v>4025.91</v>
      </c>
      <c r="I6" s="146">
        <v>4871.66</v>
      </c>
      <c r="J6" s="146">
        <v>8405.84</v>
      </c>
      <c r="K6" s="146">
        <v>4107.7499999999982</v>
      </c>
      <c r="L6" s="146">
        <v>10157.599999999999</v>
      </c>
      <c r="M6" s="146">
        <v>9039.5800000000017</v>
      </c>
      <c r="N6" s="147">
        <v>9749.7100000000028</v>
      </c>
      <c r="O6" s="42">
        <f>(N6-M6)/M6</f>
        <v>7.8557853351593862E-2</v>
      </c>
      <c r="Q6" s="353">
        <f>D6/D8</f>
        <v>0.45055681593780683</v>
      </c>
      <c r="R6" s="441">
        <f>I6/I8</f>
        <v>0.368930715398404</v>
      </c>
      <c r="S6" s="357">
        <f>M6/M8</f>
        <v>0.51427258054514291</v>
      </c>
      <c r="T6" s="354">
        <f>N6/N8</f>
        <v>0.46505563423311941</v>
      </c>
      <c r="AE6" s="263">
        <f>N13/N15</f>
        <v>0.45991594056458213</v>
      </c>
    </row>
    <row r="7" spans="1:32" ht="20.100000000000001" customHeight="1" thickBot="1">
      <c r="A7" s="10" t="s">
        <v>39</v>
      </c>
      <c r="B7" s="11"/>
      <c r="C7" s="11"/>
      <c r="D7" s="148">
        <v>8541.8800000000047</v>
      </c>
      <c r="E7" s="149">
        <v>10867.960000000006</v>
      </c>
      <c r="F7" s="149">
        <v>14654.260000000006</v>
      </c>
      <c r="G7" s="149">
        <v>14833.510000000004</v>
      </c>
      <c r="H7" s="149">
        <v>11454.049999999997</v>
      </c>
      <c r="I7" s="149">
        <v>8333.1500000000015</v>
      </c>
      <c r="J7" s="149">
        <v>9150.8000000000029</v>
      </c>
      <c r="K7" s="149">
        <v>9840.1999999999971</v>
      </c>
      <c r="L7" s="149">
        <v>12202.910000000007</v>
      </c>
      <c r="M7" s="149">
        <v>8537.8300000000036</v>
      </c>
      <c r="N7" s="150">
        <v>11214.900000000009</v>
      </c>
      <c r="O7" s="42">
        <f>(N7-M7)/M7</f>
        <v>0.3135539124109995</v>
      </c>
      <c r="Q7" s="353">
        <f>D7/D8</f>
        <v>0.54944318406219317</v>
      </c>
      <c r="R7" s="358">
        <f>I7/I8</f>
        <v>0.63106928460159595</v>
      </c>
      <c r="S7" s="358">
        <f>M7/M8</f>
        <v>0.4857274194548572</v>
      </c>
      <c r="T7" s="354">
        <f>N7/N8</f>
        <v>0.53494436576688065</v>
      </c>
      <c r="AE7" s="263">
        <f>N14/N15</f>
        <v>0.54008405943541782</v>
      </c>
    </row>
    <row r="8" spans="1:32" ht="24" customHeight="1" thickBot="1">
      <c r="A8" s="56" t="s">
        <v>30</v>
      </c>
      <c r="B8" s="151"/>
      <c r="C8" s="152"/>
      <c r="D8" s="94">
        <v>15546.430000000006</v>
      </c>
      <c r="E8" s="95">
        <v>42445.840000000004</v>
      </c>
      <c r="F8" s="95">
        <v>28887.37000000001</v>
      </c>
      <c r="G8" s="95">
        <v>26892.010000000002</v>
      </c>
      <c r="H8" s="95">
        <v>15479.959999999997</v>
      </c>
      <c r="I8" s="95">
        <v>13204.810000000001</v>
      </c>
      <c r="J8" s="95">
        <v>17556.640000000003</v>
      </c>
      <c r="K8" s="95">
        <v>13947.949999999995</v>
      </c>
      <c r="L8" s="95">
        <v>22360.510000000006</v>
      </c>
      <c r="M8" s="95">
        <v>17577.410000000003</v>
      </c>
      <c r="N8" s="96">
        <v>20964.610000000011</v>
      </c>
      <c r="O8" s="140">
        <f>(N8-M8)/M8</f>
        <v>0.19270188270058031</v>
      </c>
      <c r="Q8" s="355">
        <f>SUM(Q6:Q7)</f>
        <v>1</v>
      </c>
      <c r="R8" s="359">
        <f t="shared" ref="R8:T8" si="0">SUM(R6:R7)</f>
        <v>1</v>
      </c>
      <c r="S8" s="359">
        <f t="shared" si="0"/>
        <v>1</v>
      </c>
      <c r="T8" s="356">
        <f t="shared" si="0"/>
        <v>1</v>
      </c>
      <c r="AE8" s="279">
        <f>AE6+AE7</f>
        <v>1</v>
      </c>
      <c r="AF8" s="6"/>
    </row>
    <row r="9" spans="1:32" ht="15.75" thickBot="1"/>
    <row r="10" spans="1:32">
      <c r="A10" s="489" t="s">
        <v>32</v>
      </c>
      <c r="B10" s="502"/>
      <c r="C10" s="525"/>
      <c r="D10" s="542" t="s">
        <v>35</v>
      </c>
      <c r="E10" s="543"/>
      <c r="F10" s="543"/>
      <c r="G10" s="543"/>
      <c r="H10" s="543"/>
      <c r="I10" s="543"/>
      <c r="J10" s="543"/>
      <c r="K10" s="543"/>
      <c r="L10" s="543"/>
      <c r="M10" s="543"/>
      <c r="N10" s="544"/>
      <c r="O10" s="510" t="s">
        <v>121</v>
      </c>
      <c r="Q10" s="480" t="s">
        <v>122</v>
      </c>
      <c r="R10" s="474"/>
      <c r="S10" s="474"/>
      <c r="T10" s="519"/>
    </row>
    <row r="11" spans="1:32" ht="15.75" thickBot="1">
      <c r="A11" s="503"/>
      <c r="B11" s="504"/>
      <c r="C11" s="526"/>
      <c r="D11" s="536" t="str">
        <f>D4</f>
        <v>jan-dez</v>
      </c>
      <c r="E11" s="537"/>
      <c r="F11" s="537"/>
      <c r="G11" s="537"/>
      <c r="H11" s="537"/>
      <c r="I11" s="537"/>
      <c r="J11" s="537"/>
      <c r="K11" s="537"/>
      <c r="L11" s="537"/>
      <c r="M11" s="537"/>
      <c r="N11" s="538"/>
      <c r="O11" s="511"/>
      <c r="Q11" s="520"/>
      <c r="R11" s="521"/>
      <c r="S11" s="521"/>
      <c r="T11" s="522"/>
    </row>
    <row r="12" spans="1:32" ht="23.25" customHeight="1" thickBot="1">
      <c r="A12" s="503"/>
      <c r="B12" s="504"/>
      <c r="C12" s="526"/>
      <c r="D12" s="300">
        <v>2010</v>
      </c>
      <c r="E12" s="70">
        <v>2011</v>
      </c>
      <c r="F12" s="70">
        <v>2012</v>
      </c>
      <c r="G12" s="70">
        <v>2013</v>
      </c>
      <c r="H12" s="70">
        <v>2014</v>
      </c>
      <c r="I12" s="70">
        <v>2015</v>
      </c>
      <c r="J12" s="70">
        <v>2016</v>
      </c>
      <c r="K12" s="70">
        <v>2017</v>
      </c>
      <c r="L12" s="70">
        <v>2018</v>
      </c>
      <c r="M12" s="70">
        <v>2019</v>
      </c>
      <c r="N12" s="30">
        <v>2020</v>
      </c>
      <c r="O12" s="512"/>
      <c r="Q12" s="298">
        <v>2010</v>
      </c>
      <c r="R12" s="360">
        <v>2015</v>
      </c>
      <c r="S12" s="408">
        <v>2019</v>
      </c>
      <c r="T12" s="302">
        <v>2020</v>
      </c>
    </row>
    <row r="13" spans="1:32" ht="20.100000000000001" customHeight="1">
      <c r="A13" s="10" t="s">
        <v>36</v>
      </c>
      <c r="B13" s="11"/>
      <c r="C13" s="11"/>
      <c r="D13" s="145">
        <v>2559.192</v>
      </c>
      <c r="E13" s="146">
        <v>5247.3490000000011</v>
      </c>
      <c r="F13" s="146">
        <v>4216.4229999999998</v>
      </c>
      <c r="G13" s="146">
        <v>2547.3240000000001</v>
      </c>
      <c r="H13" s="146">
        <v>3275.5199999999995</v>
      </c>
      <c r="I13" s="146">
        <v>5545.49</v>
      </c>
      <c r="J13" s="146">
        <v>2287.6779999999999</v>
      </c>
      <c r="K13" s="146">
        <v>2638.5639999999999</v>
      </c>
      <c r="L13" s="146">
        <v>6182.7300000000005</v>
      </c>
      <c r="M13" s="146">
        <v>4855.9599999999991</v>
      </c>
      <c r="N13" s="147">
        <v>4521.607</v>
      </c>
      <c r="O13" s="131">
        <f>(N13-M13)/M13</f>
        <v>-6.8854150363676633E-2</v>
      </c>
      <c r="Q13" s="353">
        <f>D13/D15</f>
        <v>0.33038441002083108</v>
      </c>
      <c r="R13" s="441">
        <f>I13/I15</f>
        <v>0.50081084451824942</v>
      </c>
      <c r="S13" s="357">
        <f>M13/M15</f>
        <v>0.49421053440414497</v>
      </c>
      <c r="T13" s="354">
        <f>N13/N15</f>
        <v>0.45991594056458213</v>
      </c>
    </row>
    <row r="14" spans="1:32" ht="20.100000000000001" customHeight="1" thickBot="1">
      <c r="A14" s="10" t="s">
        <v>39</v>
      </c>
      <c r="B14" s="11"/>
      <c r="C14" s="11"/>
      <c r="D14" s="81">
        <v>5186.9120000000012</v>
      </c>
      <c r="E14" s="61">
        <v>6901.8550000000014</v>
      </c>
      <c r="F14" s="153">
        <v>9422.965000000002</v>
      </c>
      <c r="G14" s="153">
        <v>8271.0439999999999</v>
      </c>
      <c r="H14" s="153">
        <v>8982.6560000000009</v>
      </c>
      <c r="I14" s="153">
        <v>5527.5329999999994</v>
      </c>
      <c r="J14" s="153">
        <v>5641.0760000000009</v>
      </c>
      <c r="K14" s="153">
        <v>5698.0460000000021</v>
      </c>
      <c r="L14" s="153">
        <v>6316.7910000000011</v>
      </c>
      <c r="M14" s="153">
        <v>4969.7310000000025</v>
      </c>
      <c r="N14" s="154">
        <v>5309.7699999999995</v>
      </c>
      <c r="O14" s="131">
        <f>(N14-M14)/M14</f>
        <v>6.8422013183409097E-2</v>
      </c>
      <c r="Q14" s="353">
        <f>D14/D15</f>
        <v>0.66961558997916892</v>
      </c>
      <c r="R14" s="358">
        <f>I14/I15</f>
        <v>0.49918915548175052</v>
      </c>
      <c r="S14" s="358">
        <f>M14/M15</f>
        <v>0.50578946559585491</v>
      </c>
      <c r="T14" s="354">
        <f>N14/N15</f>
        <v>0.54008405943541782</v>
      </c>
    </row>
    <row r="15" spans="1:32" ht="24" customHeight="1" thickBot="1">
      <c r="A15" s="56" t="s">
        <v>30</v>
      </c>
      <c r="B15" s="151"/>
      <c r="C15" s="152"/>
      <c r="D15" s="442">
        <v>7746.1040000000012</v>
      </c>
      <c r="E15" s="95">
        <v>12149.204000000002</v>
      </c>
      <c r="F15" s="95">
        <v>13639.388000000003</v>
      </c>
      <c r="G15" s="95">
        <v>10818.368</v>
      </c>
      <c r="H15" s="95">
        <v>12258.175999999999</v>
      </c>
      <c r="I15" s="95">
        <v>11073.022999999999</v>
      </c>
      <c r="J15" s="95">
        <v>7928.7540000000008</v>
      </c>
      <c r="K15" s="95">
        <v>8336.6100000000024</v>
      </c>
      <c r="L15" s="95">
        <v>12499.521000000001</v>
      </c>
      <c r="M15" s="95">
        <v>9825.6910000000025</v>
      </c>
      <c r="N15" s="96">
        <v>9831.3770000000004</v>
      </c>
      <c r="O15" s="188">
        <f>(N15-M15)/M15</f>
        <v>5.7868703585303813E-4</v>
      </c>
      <c r="Q15" s="355">
        <f>SUM(Q13:Q14)</f>
        <v>1</v>
      </c>
      <c r="R15" s="359">
        <f t="shared" ref="R15" si="1">SUM(R13:R14)</f>
        <v>1</v>
      </c>
      <c r="S15" s="359">
        <f t="shared" ref="S15" si="2">SUM(S13:S14)</f>
        <v>0.99999999999999989</v>
      </c>
      <c r="T15" s="356">
        <f t="shared" ref="T15" si="3">SUM(T13:T14)</f>
        <v>1</v>
      </c>
    </row>
    <row r="16" spans="1:32" ht="15.75" thickBot="1"/>
    <row r="17" spans="1:15">
      <c r="A17" s="489" t="s">
        <v>32</v>
      </c>
      <c r="B17" s="502"/>
      <c r="C17" s="525"/>
      <c r="D17" s="545" t="s">
        <v>42</v>
      </c>
      <c r="E17" s="546"/>
      <c r="F17" s="546"/>
      <c r="G17" s="546"/>
      <c r="H17" s="546"/>
      <c r="I17" s="546"/>
      <c r="J17" s="546"/>
      <c r="K17" s="546"/>
      <c r="L17" s="546"/>
      <c r="M17" s="546"/>
      <c r="N17" s="547"/>
      <c r="O17" s="510" t="s">
        <v>121</v>
      </c>
    </row>
    <row r="18" spans="1:15" ht="15.75" thickBot="1">
      <c r="A18" s="503"/>
      <c r="B18" s="504"/>
      <c r="C18" s="526"/>
      <c r="D18" s="539" t="str">
        <f>D4</f>
        <v>jan-dez</v>
      </c>
      <c r="E18" s="540"/>
      <c r="F18" s="540"/>
      <c r="G18" s="540"/>
      <c r="H18" s="540"/>
      <c r="I18" s="540"/>
      <c r="J18" s="540"/>
      <c r="K18" s="540"/>
      <c r="L18" s="540"/>
      <c r="M18" s="540"/>
      <c r="N18" s="541"/>
      <c r="O18" s="511"/>
    </row>
    <row r="19" spans="1:15" ht="23.25" customHeight="1" thickBot="1">
      <c r="A19" s="503"/>
      <c r="B19" s="504"/>
      <c r="C19" s="526"/>
      <c r="D19" s="443">
        <v>2010</v>
      </c>
      <c r="E19" s="132">
        <v>2011</v>
      </c>
      <c r="F19" s="132">
        <v>2012</v>
      </c>
      <c r="G19" s="132">
        <v>2013</v>
      </c>
      <c r="H19" s="132">
        <v>2014</v>
      </c>
      <c r="I19" s="132">
        <v>2015</v>
      </c>
      <c r="J19" s="132">
        <v>2016</v>
      </c>
      <c r="K19" s="132">
        <v>2017</v>
      </c>
      <c r="L19" s="132">
        <v>2018</v>
      </c>
      <c r="M19" s="132">
        <v>2019</v>
      </c>
      <c r="N19" s="138">
        <v>2020</v>
      </c>
      <c r="O19" s="512"/>
    </row>
    <row r="20" spans="1:15" ht="20.100000000000001" customHeight="1">
      <c r="A20" s="10" t="s">
        <v>36</v>
      </c>
      <c r="B20" s="11"/>
      <c r="C20" s="11"/>
      <c r="D20" s="109">
        <f>(D13/D6)*10</f>
        <v>3.6536137225089398</v>
      </c>
      <c r="E20" s="73">
        <f t="shared" ref="E20:N20" si="4">(E13/E6)*10</f>
        <v>1.6617166826905421</v>
      </c>
      <c r="F20" s="73">
        <f t="shared" si="4"/>
        <v>2.9624045623198296</v>
      </c>
      <c r="G20" s="73">
        <f t="shared" si="4"/>
        <v>2.1124717004602562</v>
      </c>
      <c r="H20" s="73">
        <f t="shared" si="4"/>
        <v>8.1360984224684589</v>
      </c>
      <c r="I20" s="73">
        <f t="shared" si="4"/>
        <v>11.383163028618581</v>
      </c>
      <c r="J20" s="73">
        <f t="shared" si="4"/>
        <v>2.7215340763088518</v>
      </c>
      <c r="K20" s="73">
        <f t="shared" si="4"/>
        <v>6.4233801959710322</v>
      </c>
      <c r="L20" s="73">
        <f t="shared" si="4"/>
        <v>6.086802000472554</v>
      </c>
      <c r="M20" s="73">
        <f t="shared" si="4"/>
        <v>5.3718867469506302</v>
      </c>
      <c r="N20" s="101">
        <f t="shared" si="4"/>
        <v>4.6376835823834748</v>
      </c>
      <c r="O20" s="131">
        <f>(N20-M20)/M20</f>
        <v>-0.13667510116141751</v>
      </c>
    </row>
    <row r="21" spans="1:15" ht="20.100000000000001" customHeight="1" thickBot="1">
      <c r="A21" s="10" t="s">
        <v>39</v>
      </c>
      <c r="B21" s="11"/>
      <c r="C21" s="11"/>
      <c r="D21" s="112">
        <f>(D14/D7)*10</f>
        <v>6.0723306813020059</v>
      </c>
      <c r="E21" s="76">
        <f t="shared" ref="E21:N21" si="5">(E14/E7)*10</f>
        <v>6.3506444631743184</v>
      </c>
      <c r="F21" s="76">
        <f t="shared" si="5"/>
        <v>6.4301882183064842</v>
      </c>
      <c r="G21" s="76">
        <f t="shared" si="5"/>
        <v>5.5759183092875508</v>
      </c>
      <c r="H21" s="76">
        <f t="shared" si="5"/>
        <v>7.8423404821875256</v>
      </c>
      <c r="I21" s="76">
        <f t="shared" si="5"/>
        <v>6.6331855300816596</v>
      </c>
      <c r="J21" s="76">
        <f t="shared" si="5"/>
        <v>6.1645714035931274</v>
      </c>
      <c r="K21" s="76">
        <f t="shared" si="5"/>
        <v>5.7905794597670814</v>
      </c>
      <c r="L21" s="76">
        <f t="shared" si="5"/>
        <v>5.1764628273092219</v>
      </c>
      <c r="M21" s="76">
        <f t="shared" si="5"/>
        <v>5.820836207795189</v>
      </c>
      <c r="N21" s="105">
        <f t="shared" si="5"/>
        <v>4.7345674058618403</v>
      </c>
      <c r="O21" s="131">
        <f>(N21-M21)/M21</f>
        <v>-0.18661731118264957</v>
      </c>
    </row>
    <row r="22" spans="1:15" ht="24" customHeight="1" thickBot="1">
      <c r="A22" s="56" t="s">
        <v>30</v>
      </c>
      <c r="B22" s="151"/>
      <c r="C22" s="152"/>
      <c r="D22" s="444">
        <f>(D15/D8)*10</f>
        <v>4.9825612696934272</v>
      </c>
      <c r="E22" s="444">
        <f t="shared" ref="E22:N22" si="6">(E15/E8)*10</f>
        <v>2.8622837950668427</v>
      </c>
      <c r="F22" s="444">
        <f t="shared" si="6"/>
        <v>4.7215748612628969</v>
      </c>
      <c r="G22" s="444">
        <f t="shared" si="6"/>
        <v>4.0228930451833094</v>
      </c>
      <c r="H22" s="444">
        <f t="shared" si="6"/>
        <v>7.918738808110616</v>
      </c>
      <c r="I22" s="444">
        <f t="shared" si="6"/>
        <v>8.3855981267432078</v>
      </c>
      <c r="J22" s="444">
        <f t="shared" si="6"/>
        <v>4.5160998915510024</v>
      </c>
      <c r="K22" s="444">
        <f t="shared" si="6"/>
        <v>5.9769428482321807</v>
      </c>
      <c r="L22" s="444">
        <f t="shared" si="6"/>
        <v>5.5899981708825051</v>
      </c>
      <c r="M22" s="444">
        <f t="shared" si="6"/>
        <v>5.5899538100323092</v>
      </c>
      <c r="N22" s="444">
        <f t="shared" si="6"/>
        <v>4.68951103788718</v>
      </c>
      <c r="O22" s="140">
        <f>(N22-M22)/M22</f>
        <v>-0.16108232782337153</v>
      </c>
    </row>
  </sheetData>
  <mergeCells count="15">
    <mergeCell ref="AE3:AE5"/>
    <mergeCell ref="A10:C12"/>
    <mergeCell ref="A17:C19"/>
    <mergeCell ref="Q3:T4"/>
    <mergeCell ref="Q10:T11"/>
    <mergeCell ref="O17:O19"/>
    <mergeCell ref="A3:C5"/>
    <mergeCell ref="D4:N4"/>
    <mergeCell ref="D11:N11"/>
    <mergeCell ref="O3:O5"/>
    <mergeCell ref="D18:N18"/>
    <mergeCell ref="D3:N3"/>
    <mergeCell ref="D10:N10"/>
    <mergeCell ref="D17:N17"/>
    <mergeCell ref="O10:O12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F6DD2009-DC1A-4E54-9A21-D50454C39FD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O22</xm:sqref>
        </x14:conditionalFormatting>
        <x14:conditionalFormatting xmlns:xm="http://schemas.microsoft.com/office/excel/2006/main">
          <x14:cfRule type="iconSet" priority="5" id="{2C7A282D-2663-45F3-988C-52C8D90AEE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O8</xm:sqref>
        </x14:conditionalFormatting>
        <x14:conditionalFormatting xmlns:xm="http://schemas.microsoft.com/office/excel/2006/main">
          <x14:cfRule type="iconSet" priority="4" id="{09EDBD45-46BE-4722-8B11-90F651006EB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O15</xm:sqref>
        </x14:conditionalFormatting>
        <x14:conditionalFormatting xmlns:xm="http://schemas.microsoft.com/office/excel/2006/main">
          <x14:cfRule type="iconSet" priority="3" id="{3FBF3462-7C9C-4459-97F5-C76FE80063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O6:O7</xm:sqref>
        </x14:conditionalFormatting>
        <x14:conditionalFormatting xmlns:xm="http://schemas.microsoft.com/office/excel/2006/main">
          <x14:cfRule type="iconSet" priority="2" id="{701272A2-2F60-421F-A092-D9558B534B9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O13:O14</xm:sqref>
        </x14:conditionalFormatting>
        <x14:conditionalFormatting xmlns:xm="http://schemas.microsoft.com/office/excel/2006/main">
          <x14:cfRule type="iconSet" priority="1" id="{BE063AEA-6E37-4BD9-B903-43E247F4E80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O20:O21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35978-5B22-4937-8A18-55A003174C5F}">
  <sheetPr>
    <pageSetUpPr fitToPage="1"/>
  </sheetPr>
  <dimension ref="A1:AG36"/>
  <sheetViews>
    <sheetView showGridLines="0" workbookViewId="0">
      <selection activeCell="D18" sqref="D18"/>
    </sheetView>
  </sheetViews>
  <sheetFormatPr defaultRowHeight="15"/>
  <cols>
    <col min="1" max="1" width="19.42578125" bestFit="1" customWidth="1"/>
    <col min="15" max="15" width="18.5703125" customWidth="1"/>
    <col min="16" max="17" width="9.140625" customWidth="1"/>
    <col min="257" max="257" width="19.42578125" bestFit="1" customWidth="1"/>
    <col min="267" max="267" width="18.5703125" customWidth="1"/>
    <col min="268" max="269" width="9.140625" customWidth="1"/>
    <col min="270" max="270" width="0" hidden="1" customWidth="1"/>
    <col min="271" max="272" width="9.85546875" customWidth="1"/>
    <col min="513" max="513" width="19.42578125" bestFit="1" customWidth="1"/>
    <col min="523" max="523" width="18.5703125" customWidth="1"/>
    <col min="524" max="525" width="9.140625" customWidth="1"/>
    <col min="526" max="526" width="0" hidden="1" customWidth="1"/>
    <col min="527" max="528" width="9.85546875" customWidth="1"/>
    <col min="769" max="769" width="19.42578125" bestFit="1" customWidth="1"/>
    <col min="779" max="779" width="18.5703125" customWidth="1"/>
    <col min="780" max="781" width="9.140625" customWidth="1"/>
    <col min="782" max="782" width="0" hidden="1" customWidth="1"/>
    <col min="783" max="784" width="9.85546875" customWidth="1"/>
    <col min="1025" max="1025" width="19.42578125" bestFit="1" customWidth="1"/>
    <col min="1035" max="1035" width="18.5703125" customWidth="1"/>
    <col min="1036" max="1037" width="9.140625" customWidth="1"/>
    <col min="1038" max="1038" width="0" hidden="1" customWidth="1"/>
    <col min="1039" max="1040" width="9.85546875" customWidth="1"/>
    <col min="1281" max="1281" width="19.42578125" bestFit="1" customWidth="1"/>
    <col min="1291" max="1291" width="18.5703125" customWidth="1"/>
    <col min="1292" max="1293" width="9.140625" customWidth="1"/>
    <col min="1294" max="1294" width="0" hidden="1" customWidth="1"/>
    <col min="1295" max="1296" width="9.85546875" customWidth="1"/>
    <col min="1537" max="1537" width="19.42578125" bestFit="1" customWidth="1"/>
    <col min="1547" max="1547" width="18.5703125" customWidth="1"/>
    <col min="1548" max="1549" width="9.140625" customWidth="1"/>
    <col min="1550" max="1550" width="0" hidden="1" customWidth="1"/>
    <col min="1551" max="1552" width="9.85546875" customWidth="1"/>
    <col min="1793" max="1793" width="19.42578125" bestFit="1" customWidth="1"/>
    <col min="1803" max="1803" width="18.5703125" customWidth="1"/>
    <col min="1804" max="1805" width="9.140625" customWidth="1"/>
    <col min="1806" max="1806" width="0" hidden="1" customWidth="1"/>
    <col min="1807" max="1808" width="9.85546875" customWidth="1"/>
    <col min="2049" max="2049" width="19.42578125" bestFit="1" customWidth="1"/>
    <col min="2059" max="2059" width="18.5703125" customWidth="1"/>
    <col min="2060" max="2061" width="9.140625" customWidth="1"/>
    <col min="2062" max="2062" width="0" hidden="1" customWidth="1"/>
    <col min="2063" max="2064" width="9.85546875" customWidth="1"/>
    <col min="2305" max="2305" width="19.42578125" bestFit="1" customWidth="1"/>
    <col min="2315" max="2315" width="18.5703125" customWidth="1"/>
    <col min="2316" max="2317" width="9.140625" customWidth="1"/>
    <col min="2318" max="2318" width="0" hidden="1" customWidth="1"/>
    <col min="2319" max="2320" width="9.85546875" customWidth="1"/>
    <col min="2561" max="2561" width="19.42578125" bestFit="1" customWidth="1"/>
    <col min="2571" max="2571" width="18.5703125" customWidth="1"/>
    <col min="2572" max="2573" width="9.140625" customWidth="1"/>
    <col min="2574" max="2574" width="0" hidden="1" customWidth="1"/>
    <col min="2575" max="2576" width="9.85546875" customWidth="1"/>
    <col min="2817" max="2817" width="19.42578125" bestFit="1" customWidth="1"/>
    <col min="2827" max="2827" width="18.5703125" customWidth="1"/>
    <col min="2828" max="2829" width="9.140625" customWidth="1"/>
    <col min="2830" max="2830" width="0" hidden="1" customWidth="1"/>
    <col min="2831" max="2832" width="9.85546875" customWidth="1"/>
    <col min="3073" max="3073" width="19.42578125" bestFit="1" customWidth="1"/>
    <col min="3083" max="3083" width="18.5703125" customWidth="1"/>
    <col min="3084" max="3085" width="9.140625" customWidth="1"/>
    <col min="3086" max="3086" width="0" hidden="1" customWidth="1"/>
    <col min="3087" max="3088" width="9.85546875" customWidth="1"/>
    <col min="3329" max="3329" width="19.42578125" bestFit="1" customWidth="1"/>
    <col min="3339" max="3339" width="18.5703125" customWidth="1"/>
    <col min="3340" max="3341" width="9.140625" customWidth="1"/>
    <col min="3342" max="3342" width="0" hidden="1" customWidth="1"/>
    <col min="3343" max="3344" width="9.85546875" customWidth="1"/>
    <col min="3585" max="3585" width="19.42578125" bestFit="1" customWidth="1"/>
    <col min="3595" max="3595" width="18.5703125" customWidth="1"/>
    <col min="3596" max="3597" width="9.140625" customWidth="1"/>
    <col min="3598" max="3598" width="0" hidden="1" customWidth="1"/>
    <col min="3599" max="3600" width="9.85546875" customWidth="1"/>
    <col min="3841" max="3841" width="19.42578125" bestFit="1" customWidth="1"/>
    <col min="3851" max="3851" width="18.5703125" customWidth="1"/>
    <col min="3852" max="3853" width="9.140625" customWidth="1"/>
    <col min="3854" max="3854" width="0" hidden="1" customWidth="1"/>
    <col min="3855" max="3856" width="9.85546875" customWidth="1"/>
    <col min="4097" max="4097" width="19.42578125" bestFit="1" customWidth="1"/>
    <col min="4107" max="4107" width="18.5703125" customWidth="1"/>
    <col min="4108" max="4109" width="9.140625" customWidth="1"/>
    <col min="4110" max="4110" width="0" hidden="1" customWidth="1"/>
    <col min="4111" max="4112" width="9.85546875" customWidth="1"/>
    <col min="4353" max="4353" width="19.42578125" bestFit="1" customWidth="1"/>
    <col min="4363" max="4363" width="18.5703125" customWidth="1"/>
    <col min="4364" max="4365" width="9.140625" customWidth="1"/>
    <col min="4366" max="4366" width="0" hidden="1" customWidth="1"/>
    <col min="4367" max="4368" width="9.85546875" customWidth="1"/>
    <col min="4609" max="4609" width="19.42578125" bestFit="1" customWidth="1"/>
    <col min="4619" max="4619" width="18.5703125" customWidth="1"/>
    <col min="4620" max="4621" width="9.140625" customWidth="1"/>
    <col min="4622" max="4622" width="0" hidden="1" customWidth="1"/>
    <col min="4623" max="4624" width="9.85546875" customWidth="1"/>
    <col min="4865" max="4865" width="19.42578125" bestFit="1" customWidth="1"/>
    <col min="4875" max="4875" width="18.5703125" customWidth="1"/>
    <col min="4876" max="4877" width="9.140625" customWidth="1"/>
    <col min="4878" max="4878" width="0" hidden="1" customWidth="1"/>
    <col min="4879" max="4880" width="9.85546875" customWidth="1"/>
    <col min="5121" max="5121" width="19.42578125" bestFit="1" customWidth="1"/>
    <col min="5131" max="5131" width="18.5703125" customWidth="1"/>
    <col min="5132" max="5133" width="9.140625" customWidth="1"/>
    <col min="5134" max="5134" width="0" hidden="1" customWidth="1"/>
    <col min="5135" max="5136" width="9.85546875" customWidth="1"/>
    <col min="5377" max="5377" width="19.42578125" bestFit="1" customWidth="1"/>
    <col min="5387" max="5387" width="18.5703125" customWidth="1"/>
    <col min="5388" max="5389" width="9.140625" customWidth="1"/>
    <col min="5390" max="5390" width="0" hidden="1" customWidth="1"/>
    <col min="5391" max="5392" width="9.85546875" customWidth="1"/>
    <col min="5633" max="5633" width="19.42578125" bestFit="1" customWidth="1"/>
    <col min="5643" max="5643" width="18.5703125" customWidth="1"/>
    <col min="5644" max="5645" width="9.140625" customWidth="1"/>
    <col min="5646" max="5646" width="0" hidden="1" customWidth="1"/>
    <col min="5647" max="5648" width="9.85546875" customWidth="1"/>
    <col min="5889" max="5889" width="19.42578125" bestFit="1" customWidth="1"/>
    <col min="5899" max="5899" width="18.5703125" customWidth="1"/>
    <col min="5900" max="5901" width="9.140625" customWidth="1"/>
    <col min="5902" max="5902" width="0" hidden="1" customWidth="1"/>
    <col min="5903" max="5904" width="9.85546875" customWidth="1"/>
    <col min="6145" max="6145" width="19.42578125" bestFit="1" customWidth="1"/>
    <col min="6155" max="6155" width="18.5703125" customWidth="1"/>
    <col min="6156" max="6157" width="9.140625" customWidth="1"/>
    <col min="6158" max="6158" width="0" hidden="1" customWidth="1"/>
    <col min="6159" max="6160" width="9.85546875" customWidth="1"/>
    <col min="6401" max="6401" width="19.42578125" bestFit="1" customWidth="1"/>
    <col min="6411" max="6411" width="18.5703125" customWidth="1"/>
    <col min="6412" max="6413" width="9.140625" customWidth="1"/>
    <col min="6414" max="6414" width="0" hidden="1" customWidth="1"/>
    <col min="6415" max="6416" width="9.85546875" customWidth="1"/>
    <col min="6657" max="6657" width="19.42578125" bestFit="1" customWidth="1"/>
    <col min="6667" max="6667" width="18.5703125" customWidth="1"/>
    <col min="6668" max="6669" width="9.140625" customWidth="1"/>
    <col min="6670" max="6670" width="0" hidden="1" customWidth="1"/>
    <col min="6671" max="6672" width="9.85546875" customWidth="1"/>
    <col min="6913" max="6913" width="19.42578125" bestFit="1" customWidth="1"/>
    <col min="6923" max="6923" width="18.5703125" customWidth="1"/>
    <col min="6924" max="6925" width="9.140625" customWidth="1"/>
    <col min="6926" max="6926" width="0" hidden="1" customWidth="1"/>
    <col min="6927" max="6928" width="9.85546875" customWidth="1"/>
    <col min="7169" max="7169" width="19.42578125" bestFit="1" customWidth="1"/>
    <col min="7179" max="7179" width="18.5703125" customWidth="1"/>
    <col min="7180" max="7181" width="9.140625" customWidth="1"/>
    <col min="7182" max="7182" width="0" hidden="1" customWidth="1"/>
    <col min="7183" max="7184" width="9.85546875" customWidth="1"/>
    <col min="7425" max="7425" width="19.42578125" bestFit="1" customWidth="1"/>
    <col min="7435" max="7435" width="18.5703125" customWidth="1"/>
    <col min="7436" max="7437" width="9.140625" customWidth="1"/>
    <col min="7438" max="7438" width="0" hidden="1" customWidth="1"/>
    <col min="7439" max="7440" width="9.85546875" customWidth="1"/>
    <col min="7681" max="7681" width="19.42578125" bestFit="1" customWidth="1"/>
    <col min="7691" max="7691" width="18.5703125" customWidth="1"/>
    <col min="7692" max="7693" width="9.140625" customWidth="1"/>
    <col min="7694" max="7694" width="0" hidden="1" customWidth="1"/>
    <col min="7695" max="7696" width="9.85546875" customWidth="1"/>
    <col min="7937" max="7937" width="19.42578125" bestFit="1" customWidth="1"/>
    <col min="7947" max="7947" width="18.5703125" customWidth="1"/>
    <col min="7948" max="7949" width="9.140625" customWidth="1"/>
    <col min="7950" max="7950" width="0" hidden="1" customWidth="1"/>
    <col min="7951" max="7952" width="9.85546875" customWidth="1"/>
    <col min="8193" max="8193" width="19.42578125" bestFit="1" customWidth="1"/>
    <col min="8203" max="8203" width="18.5703125" customWidth="1"/>
    <col min="8204" max="8205" width="9.140625" customWidth="1"/>
    <col min="8206" max="8206" width="0" hidden="1" customWidth="1"/>
    <col min="8207" max="8208" width="9.85546875" customWidth="1"/>
    <col min="8449" max="8449" width="19.42578125" bestFit="1" customWidth="1"/>
    <col min="8459" max="8459" width="18.5703125" customWidth="1"/>
    <col min="8460" max="8461" width="9.140625" customWidth="1"/>
    <col min="8462" max="8462" width="0" hidden="1" customWidth="1"/>
    <col min="8463" max="8464" width="9.85546875" customWidth="1"/>
    <col min="8705" max="8705" width="19.42578125" bestFit="1" customWidth="1"/>
    <col min="8715" max="8715" width="18.5703125" customWidth="1"/>
    <col min="8716" max="8717" width="9.140625" customWidth="1"/>
    <col min="8718" max="8718" width="0" hidden="1" customWidth="1"/>
    <col min="8719" max="8720" width="9.85546875" customWidth="1"/>
    <col min="8961" max="8961" width="19.42578125" bestFit="1" customWidth="1"/>
    <col min="8971" max="8971" width="18.5703125" customWidth="1"/>
    <col min="8972" max="8973" width="9.140625" customWidth="1"/>
    <col min="8974" max="8974" width="0" hidden="1" customWidth="1"/>
    <col min="8975" max="8976" width="9.85546875" customWidth="1"/>
    <col min="9217" max="9217" width="19.42578125" bestFit="1" customWidth="1"/>
    <col min="9227" max="9227" width="18.5703125" customWidth="1"/>
    <col min="9228" max="9229" width="9.140625" customWidth="1"/>
    <col min="9230" max="9230" width="0" hidden="1" customWidth="1"/>
    <col min="9231" max="9232" width="9.85546875" customWidth="1"/>
    <col min="9473" max="9473" width="19.42578125" bestFit="1" customWidth="1"/>
    <col min="9483" max="9483" width="18.5703125" customWidth="1"/>
    <col min="9484" max="9485" width="9.140625" customWidth="1"/>
    <col min="9486" max="9486" width="0" hidden="1" customWidth="1"/>
    <col min="9487" max="9488" width="9.85546875" customWidth="1"/>
    <col min="9729" max="9729" width="19.42578125" bestFit="1" customWidth="1"/>
    <col min="9739" max="9739" width="18.5703125" customWidth="1"/>
    <col min="9740" max="9741" width="9.140625" customWidth="1"/>
    <col min="9742" max="9742" width="0" hidden="1" customWidth="1"/>
    <col min="9743" max="9744" width="9.85546875" customWidth="1"/>
    <col min="9985" max="9985" width="19.42578125" bestFit="1" customWidth="1"/>
    <col min="9995" max="9995" width="18.5703125" customWidth="1"/>
    <col min="9996" max="9997" width="9.140625" customWidth="1"/>
    <col min="9998" max="9998" width="0" hidden="1" customWidth="1"/>
    <col min="9999" max="10000" width="9.85546875" customWidth="1"/>
    <col min="10241" max="10241" width="19.42578125" bestFit="1" customWidth="1"/>
    <col min="10251" max="10251" width="18.5703125" customWidth="1"/>
    <col min="10252" max="10253" width="9.140625" customWidth="1"/>
    <col min="10254" max="10254" width="0" hidden="1" customWidth="1"/>
    <col min="10255" max="10256" width="9.85546875" customWidth="1"/>
    <col min="10497" max="10497" width="19.42578125" bestFit="1" customWidth="1"/>
    <col min="10507" max="10507" width="18.5703125" customWidth="1"/>
    <col min="10508" max="10509" width="9.140625" customWidth="1"/>
    <col min="10510" max="10510" width="0" hidden="1" customWidth="1"/>
    <col min="10511" max="10512" width="9.85546875" customWidth="1"/>
    <col min="10753" max="10753" width="19.42578125" bestFit="1" customWidth="1"/>
    <col min="10763" max="10763" width="18.5703125" customWidth="1"/>
    <col min="10764" max="10765" width="9.140625" customWidth="1"/>
    <col min="10766" max="10766" width="0" hidden="1" customWidth="1"/>
    <col min="10767" max="10768" width="9.85546875" customWidth="1"/>
    <col min="11009" max="11009" width="19.42578125" bestFit="1" customWidth="1"/>
    <col min="11019" max="11019" width="18.5703125" customWidth="1"/>
    <col min="11020" max="11021" width="9.140625" customWidth="1"/>
    <col min="11022" max="11022" width="0" hidden="1" customWidth="1"/>
    <col min="11023" max="11024" width="9.85546875" customWidth="1"/>
    <col min="11265" max="11265" width="19.42578125" bestFit="1" customWidth="1"/>
    <col min="11275" max="11275" width="18.5703125" customWidth="1"/>
    <col min="11276" max="11277" width="9.140625" customWidth="1"/>
    <col min="11278" max="11278" width="0" hidden="1" customWidth="1"/>
    <col min="11279" max="11280" width="9.85546875" customWidth="1"/>
    <col min="11521" max="11521" width="19.42578125" bestFit="1" customWidth="1"/>
    <col min="11531" max="11531" width="18.5703125" customWidth="1"/>
    <col min="11532" max="11533" width="9.140625" customWidth="1"/>
    <col min="11534" max="11534" width="0" hidden="1" customWidth="1"/>
    <col min="11535" max="11536" width="9.85546875" customWidth="1"/>
    <col min="11777" max="11777" width="19.42578125" bestFit="1" customWidth="1"/>
    <col min="11787" max="11787" width="18.5703125" customWidth="1"/>
    <col min="11788" max="11789" width="9.140625" customWidth="1"/>
    <col min="11790" max="11790" width="0" hidden="1" customWidth="1"/>
    <col min="11791" max="11792" width="9.85546875" customWidth="1"/>
    <col min="12033" max="12033" width="19.42578125" bestFit="1" customWidth="1"/>
    <col min="12043" max="12043" width="18.5703125" customWidth="1"/>
    <col min="12044" max="12045" width="9.140625" customWidth="1"/>
    <col min="12046" max="12046" width="0" hidden="1" customWidth="1"/>
    <col min="12047" max="12048" width="9.85546875" customWidth="1"/>
    <col min="12289" max="12289" width="19.42578125" bestFit="1" customWidth="1"/>
    <col min="12299" max="12299" width="18.5703125" customWidth="1"/>
    <col min="12300" max="12301" width="9.140625" customWidth="1"/>
    <col min="12302" max="12302" width="0" hidden="1" customWidth="1"/>
    <col min="12303" max="12304" width="9.85546875" customWidth="1"/>
    <col min="12545" max="12545" width="19.42578125" bestFit="1" customWidth="1"/>
    <col min="12555" max="12555" width="18.5703125" customWidth="1"/>
    <col min="12556" max="12557" width="9.140625" customWidth="1"/>
    <col min="12558" max="12558" width="0" hidden="1" customWidth="1"/>
    <col min="12559" max="12560" width="9.85546875" customWidth="1"/>
    <col min="12801" max="12801" width="19.42578125" bestFit="1" customWidth="1"/>
    <col min="12811" max="12811" width="18.5703125" customWidth="1"/>
    <col min="12812" max="12813" width="9.140625" customWidth="1"/>
    <col min="12814" max="12814" width="0" hidden="1" customWidth="1"/>
    <col min="12815" max="12816" width="9.85546875" customWidth="1"/>
    <col min="13057" max="13057" width="19.42578125" bestFit="1" customWidth="1"/>
    <col min="13067" max="13067" width="18.5703125" customWidth="1"/>
    <col min="13068" max="13069" width="9.140625" customWidth="1"/>
    <col min="13070" max="13070" width="0" hidden="1" customWidth="1"/>
    <col min="13071" max="13072" width="9.85546875" customWidth="1"/>
    <col min="13313" max="13313" width="19.42578125" bestFit="1" customWidth="1"/>
    <col min="13323" max="13323" width="18.5703125" customWidth="1"/>
    <col min="13324" max="13325" width="9.140625" customWidth="1"/>
    <col min="13326" max="13326" width="0" hidden="1" customWidth="1"/>
    <col min="13327" max="13328" width="9.85546875" customWidth="1"/>
    <col min="13569" max="13569" width="19.42578125" bestFit="1" customWidth="1"/>
    <col min="13579" max="13579" width="18.5703125" customWidth="1"/>
    <col min="13580" max="13581" width="9.140625" customWidth="1"/>
    <col min="13582" max="13582" width="0" hidden="1" customWidth="1"/>
    <col min="13583" max="13584" width="9.85546875" customWidth="1"/>
    <col min="13825" max="13825" width="19.42578125" bestFit="1" customWidth="1"/>
    <col min="13835" max="13835" width="18.5703125" customWidth="1"/>
    <col min="13836" max="13837" width="9.140625" customWidth="1"/>
    <col min="13838" max="13838" width="0" hidden="1" customWidth="1"/>
    <col min="13839" max="13840" width="9.85546875" customWidth="1"/>
    <col min="14081" max="14081" width="19.42578125" bestFit="1" customWidth="1"/>
    <col min="14091" max="14091" width="18.5703125" customWidth="1"/>
    <col min="14092" max="14093" width="9.140625" customWidth="1"/>
    <col min="14094" max="14094" width="0" hidden="1" customWidth="1"/>
    <col min="14095" max="14096" width="9.85546875" customWidth="1"/>
    <col min="14337" max="14337" width="19.42578125" bestFit="1" customWidth="1"/>
    <col min="14347" max="14347" width="18.5703125" customWidth="1"/>
    <col min="14348" max="14349" width="9.140625" customWidth="1"/>
    <col min="14350" max="14350" width="0" hidden="1" customWidth="1"/>
    <col min="14351" max="14352" width="9.85546875" customWidth="1"/>
    <col min="14593" max="14593" width="19.42578125" bestFit="1" customWidth="1"/>
    <col min="14603" max="14603" width="18.5703125" customWidth="1"/>
    <col min="14604" max="14605" width="9.140625" customWidth="1"/>
    <col min="14606" max="14606" width="0" hidden="1" customWidth="1"/>
    <col min="14607" max="14608" width="9.85546875" customWidth="1"/>
    <col min="14849" max="14849" width="19.42578125" bestFit="1" customWidth="1"/>
    <col min="14859" max="14859" width="18.5703125" customWidth="1"/>
    <col min="14860" max="14861" width="9.140625" customWidth="1"/>
    <col min="14862" max="14862" width="0" hidden="1" customWidth="1"/>
    <col min="14863" max="14864" width="9.85546875" customWidth="1"/>
    <col min="15105" max="15105" width="19.42578125" bestFit="1" customWidth="1"/>
    <col min="15115" max="15115" width="18.5703125" customWidth="1"/>
    <col min="15116" max="15117" width="9.140625" customWidth="1"/>
    <col min="15118" max="15118" width="0" hidden="1" customWidth="1"/>
    <col min="15119" max="15120" width="9.85546875" customWidth="1"/>
    <col min="15361" max="15361" width="19.42578125" bestFit="1" customWidth="1"/>
    <col min="15371" max="15371" width="18.5703125" customWidth="1"/>
    <col min="15372" max="15373" width="9.140625" customWidth="1"/>
    <col min="15374" max="15374" width="0" hidden="1" customWidth="1"/>
    <col min="15375" max="15376" width="9.85546875" customWidth="1"/>
    <col min="15617" max="15617" width="19.42578125" bestFit="1" customWidth="1"/>
    <col min="15627" max="15627" width="18.5703125" customWidth="1"/>
    <col min="15628" max="15629" width="9.140625" customWidth="1"/>
    <col min="15630" max="15630" width="0" hidden="1" customWidth="1"/>
    <col min="15631" max="15632" width="9.85546875" customWidth="1"/>
    <col min="15873" max="15873" width="19.42578125" bestFit="1" customWidth="1"/>
    <col min="15883" max="15883" width="18.5703125" customWidth="1"/>
    <col min="15884" max="15885" width="9.140625" customWidth="1"/>
    <col min="15886" max="15886" width="0" hidden="1" customWidth="1"/>
    <col min="15887" max="15888" width="9.85546875" customWidth="1"/>
    <col min="16129" max="16129" width="19.42578125" bestFit="1" customWidth="1"/>
    <col min="16139" max="16139" width="18.5703125" customWidth="1"/>
    <col min="16140" max="16141" width="9.140625" customWidth="1"/>
    <col min="16142" max="16142" width="0" hidden="1" customWidth="1"/>
    <col min="16143" max="16144" width="9.85546875" customWidth="1"/>
  </cols>
  <sheetData>
    <row r="1" spans="1:33" ht="15.75">
      <c r="A1" s="18" t="s">
        <v>61</v>
      </c>
    </row>
    <row r="2" spans="1:33" ht="15.75" thickBot="1"/>
    <row r="3" spans="1:33" ht="22.5" customHeight="1">
      <c r="A3" s="480" t="s">
        <v>21</v>
      </c>
      <c r="B3" s="482">
        <v>2007</v>
      </c>
      <c r="C3" s="472">
        <v>2008</v>
      </c>
      <c r="D3" s="472">
        <v>2009</v>
      </c>
      <c r="E3" s="472">
        <v>2010</v>
      </c>
      <c r="F3" s="472">
        <v>2011</v>
      </c>
      <c r="G3" s="472">
        <v>2012</v>
      </c>
      <c r="H3" s="472">
        <v>2013</v>
      </c>
      <c r="I3" s="472">
        <v>2014</v>
      </c>
      <c r="J3" s="472">
        <v>2015</v>
      </c>
      <c r="K3" s="472">
        <v>2016</v>
      </c>
      <c r="L3" s="476">
        <v>2017</v>
      </c>
      <c r="M3" s="478">
        <v>2018</v>
      </c>
      <c r="N3" s="478">
        <v>2019</v>
      </c>
      <c r="O3" s="297" t="s">
        <v>50</v>
      </c>
      <c r="P3" s="470" t="s">
        <v>70</v>
      </c>
      <c r="Q3" s="471"/>
    </row>
    <row r="4" spans="1:33" ht="31.5" customHeight="1" thickBot="1">
      <c r="A4" s="481"/>
      <c r="B4" s="483"/>
      <c r="C4" s="473"/>
      <c r="D4" s="473"/>
      <c r="E4" s="473"/>
      <c r="F4" s="473"/>
      <c r="G4" s="473"/>
      <c r="H4" s="473"/>
      <c r="I4" s="473"/>
      <c r="J4" s="473"/>
      <c r="K4" s="473"/>
      <c r="L4" s="477"/>
      <c r="M4" s="479"/>
      <c r="N4" s="479"/>
      <c r="O4" s="301" t="s">
        <v>110</v>
      </c>
      <c r="P4" s="28">
        <v>2019</v>
      </c>
      <c r="Q4" s="306">
        <v>2020</v>
      </c>
    </row>
    <row r="5" spans="1:33" ht="3" customHeight="1" thickBot="1">
      <c r="A5" s="23"/>
      <c r="B5" s="23">
        <v>2007</v>
      </c>
      <c r="C5" s="23">
        <v>2008</v>
      </c>
      <c r="D5" s="23">
        <v>2009</v>
      </c>
      <c r="E5" s="23">
        <v>2010</v>
      </c>
      <c r="F5" s="23">
        <v>2011</v>
      </c>
      <c r="G5" s="23"/>
      <c r="H5" s="23"/>
      <c r="I5" s="23"/>
      <c r="J5" s="23"/>
      <c r="K5" s="23"/>
      <c r="L5" s="23"/>
      <c r="M5" s="23"/>
      <c r="N5" s="23"/>
      <c r="O5" s="189"/>
      <c r="P5" s="23"/>
      <c r="Q5" s="23"/>
    </row>
    <row r="6" spans="1:33" ht="27.95" customHeight="1">
      <c r="A6" s="134" t="s">
        <v>45</v>
      </c>
      <c r="B6" s="79">
        <v>595986.61599999934</v>
      </c>
      <c r="C6" s="60">
        <v>575965.5770000004</v>
      </c>
      <c r="D6" s="60">
        <v>544011.29100000043</v>
      </c>
      <c r="E6" s="60">
        <v>614380.20499999926</v>
      </c>
      <c r="F6" s="60">
        <v>656918.26000000106</v>
      </c>
      <c r="G6" s="60">
        <v>703504.83500000078</v>
      </c>
      <c r="H6" s="60">
        <v>720793.56200000143</v>
      </c>
      <c r="I6" s="60">
        <v>726284.80299999879</v>
      </c>
      <c r="J6" s="60">
        <v>735533.90500000014</v>
      </c>
      <c r="K6" s="60">
        <v>723973.625</v>
      </c>
      <c r="L6" s="129">
        <v>778040.99999999534</v>
      </c>
      <c r="M6" s="60">
        <v>800341.53700000001</v>
      </c>
      <c r="N6" s="80">
        <v>819402.33799999987</v>
      </c>
      <c r="O6" s="307"/>
      <c r="P6" s="60">
        <v>819402.33799999987</v>
      </c>
      <c r="Q6" s="80">
        <v>856189.67599999951</v>
      </c>
      <c r="X6" s="23"/>
      <c r="Y6" s="23" t="s">
        <v>71</v>
      </c>
      <c r="Z6" s="23"/>
      <c r="AA6" s="23"/>
      <c r="AB6" s="23" t="s">
        <v>72</v>
      </c>
      <c r="AC6" s="23"/>
      <c r="AD6" s="23"/>
      <c r="AE6" s="23" t="s">
        <v>73</v>
      </c>
      <c r="AF6" s="23"/>
      <c r="AG6" s="23"/>
    </row>
    <row r="7" spans="1:33" ht="27.95" customHeight="1" thickBot="1">
      <c r="A7" s="190" t="s">
        <v>46</v>
      </c>
      <c r="B7" s="308"/>
      <c r="C7" s="309">
        <f t="shared" ref="C7:N7" si="0">(C6-B6)/B6</f>
        <v>-3.3593101694751756E-2</v>
      </c>
      <c r="D7" s="309">
        <f t="shared" si="0"/>
        <v>-5.547950654696842E-2</v>
      </c>
      <c r="E7" s="309">
        <f t="shared" si="0"/>
        <v>0.12935193655750571</v>
      </c>
      <c r="F7" s="309">
        <f t="shared" si="0"/>
        <v>6.9237346278111039E-2</v>
      </c>
      <c r="G7" s="309">
        <f t="shared" si="0"/>
        <v>7.0916851968766473E-2</v>
      </c>
      <c r="H7" s="309">
        <f t="shared" si="0"/>
        <v>2.4575136004574345E-2</v>
      </c>
      <c r="I7" s="309">
        <f t="shared" si="0"/>
        <v>7.6183269239540599E-3</v>
      </c>
      <c r="J7" s="309">
        <f t="shared" si="0"/>
        <v>1.2734814169037992E-2</v>
      </c>
      <c r="K7" s="309">
        <f t="shared" si="0"/>
        <v>-1.5716855363724046E-2</v>
      </c>
      <c r="L7" s="310">
        <f t="shared" si="0"/>
        <v>7.4681415362328071E-2</v>
      </c>
      <c r="M7" s="309">
        <f t="shared" si="0"/>
        <v>2.8662418818551721E-2</v>
      </c>
      <c r="N7" s="311">
        <f t="shared" si="0"/>
        <v>2.3815833764479301E-2</v>
      </c>
      <c r="P7" s="312"/>
      <c r="Q7" s="311">
        <f>(Q6-P6)/P6</f>
        <v>4.4895329551768552E-2</v>
      </c>
      <c r="X7" s="23"/>
      <c r="Y7" s="23">
        <v>2012</v>
      </c>
      <c r="Z7" s="23">
        <v>2013</v>
      </c>
      <c r="AA7" s="23"/>
      <c r="AB7" s="23">
        <v>2012</v>
      </c>
      <c r="AC7" s="23">
        <v>2013</v>
      </c>
      <c r="AD7" s="23"/>
      <c r="AE7" s="23">
        <v>2012</v>
      </c>
      <c r="AF7" s="23">
        <v>2013</v>
      </c>
      <c r="AG7" s="23"/>
    </row>
    <row r="8" spans="1:33" ht="27.95" customHeight="1">
      <c r="A8" s="134" t="s">
        <v>47</v>
      </c>
      <c r="B8" s="79">
        <v>63256.660999999986</v>
      </c>
      <c r="C8" s="60">
        <v>80362.627999999997</v>
      </c>
      <c r="D8" s="60">
        <v>79098.747999999992</v>
      </c>
      <c r="E8" s="60">
        <v>89493.365000000005</v>
      </c>
      <c r="F8" s="60">
        <v>81914.569000000003</v>
      </c>
      <c r="G8" s="60">
        <v>86371.3</v>
      </c>
      <c r="H8" s="60">
        <v>122399.001</v>
      </c>
      <c r="I8" s="60">
        <v>125153.99099999999</v>
      </c>
      <c r="J8" s="60">
        <v>116754.90900000001</v>
      </c>
      <c r="K8" s="60">
        <v>110190.53600000002</v>
      </c>
      <c r="L8" s="129">
        <v>137205.92600000018</v>
      </c>
      <c r="M8" s="60">
        <v>154727.05100000001</v>
      </c>
      <c r="N8" s="80">
        <v>169208.33799999999</v>
      </c>
      <c r="O8" s="307"/>
      <c r="P8" s="79">
        <v>169208.33799999999</v>
      </c>
      <c r="Q8" s="80">
        <v>166254.71300000002</v>
      </c>
      <c r="X8" s="23" t="s">
        <v>74</v>
      </c>
      <c r="Y8" s="23"/>
      <c r="Z8" s="27"/>
      <c r="AA8" s="23"/>
      <c r="AB8" s="27"/>
      <c r="AC8" s="27"/>
      <c r="AD8" s="23"/>
      <c r="AE8" s="23"/>
      <c r="AF8" s="27" t="e">
        <f>#REF!-#REF!</f>
        <v>#REF!</v>
      </c>
      <c r="AG8" s="23"/>
    </row>
    <row r="9" spans="1:33" ht="27.95" customHeight="1" thickBot="1">
      <c r="A9" s="191" t="s">
        <v>46</v>
      </c>
      <c r="B9" s="313"/>
      <c r="C9" s="314">
        <f t="shared" ref="C9:N9" si="1">(C8-B8)/B8</f>
        <v>0.2704215924390953</v>
      </c>
      <c r="D9" s="314">
        <f t="shared" si="1"/>
        <v>-1.5727210912017519E-2</v>
      </c>
      <c r="E9" s="314">
        <f t="shared" si="1"/>
        <v>0.13141316724760313</v>
      </c>
      <c r="F9" s="314">
        <f t="shared" si="1"/>
        <v>-8.4685563002352207E-2</v>
      </c>
      <c r="G9" s="314">
        <f t="shared" si="1"/>
        <v>5.4407061581438577E-2</v>
      </c>
      <c r="H9" s="314">
        <f t="shared" si="1"/>
        <v>0.41712583925447455</v>
      </c>
      <c r="I9" s="314">
        <f t="shared" si="1"/>
        <v>2.250827194251357E-2</v>
      </c>
      <c r="J9" s="314">
        <f t="shared" si="1"/>
        <v>-6.7109981334913887E-2</v>
      </c>
      <c r="K9" s="314">
        <f t="shared" si="1"/>
        <v>-5.6223528896759203E-2</v>
      </c>
      <c r="L9" s="315">
        <f t="shared" si="1"/>
        <v>0.24516978481709314</v>
      </c>
      <c r="M9" s="314">
        <f t="shared" si="1"/>
        <v>0.12769947706194412</v>
      </c>
      <c r="N9" s="316">
        <f t="shared" si="1"/>
        <v>9.3592470782629861E-2</v>
      </c>
      <c r="O9" s="114"/>
      <c r="P9" s="313"/>
      <c r="Q9" s="316">
        <f>(Q8-P8)/P8</f>
        <v>-1.7455552338088511E-2</v>
      </c>
      <c r="X9" s="23" t="s">
        <v>75</v>
      </c>
      <c r="Y9" s="23"/>
      <c r="Z9" s="27"/>
      <c r="AA9" s="23"/>
      <c r="AB9" s="27"/>
      <c r="AC9" s="27"/>
      <c r="AD9" s="23"/>
      <c r="AE9" s="23"/>
      <c r="AF9" s="27" t="e">
        <f>#REF!-#REF!</f>
        <v>#REF!</v>
      </c>
      <c r="AG9" s="23"/>
    </row>
    <row r="10" spans="1:33" ht="27.95" customHeight="1">
      <c r="A10" s="47" t="s">
        <v>48</v>
      </c>
      <c r="B10" s="37">
        <f>(B6-B8)</f>
        <v>532729.95499999938</v>
      </c>
      <c r="C10" s="61">
        <f t="shared" ref="C10:N10" si="2">(C6-C8)</f>
        <v>495602.94900000037</v>
      </c>
      <c r="D10" s="61">
        <f t="shared" si="2"/>
        <v>464912.54300000041</v>
      </c>
      <c r="E10" s="61">
        <f t="shared" si="2"/>
        <v>524886.83999999927</v>
      </c>
      <c r="F10" s="61">
        <f t="shared" si="2"/>
        <v>575003.69100000104</v>
      </c>
      <c r="G10" s="61">
        <f t="shared" si="2"/>
        <v>617133.53500000073</v>
      </c>
      <c r="H10" s="61">
        <f t="shared" si="2"/>
        <v>598394.56100000138</v>
      </c>
      <c r="I10" s="61">
        <f t="shared" si="2"/>
        <v>601130.81199999875</v>
      </c>
      <c r="J10" s="61">
        <f t="shared" si="2"/>
        <v>618778.99600000016</v>
      </c>
      <c r="K10" s="61">
        <f t="shared" si="2"/>
        <v>613783.08899999992</v>
      </c>
      <c r="L10" s="130">
        <f t="shared" si="2"/>
        <v>640835.07399999513</v>
      </c>
      <c r="M10" s="61">
        <f t="shared" si="2"/>
        <v>645614.48600000003</v>
      </c>
      <c r="N10" s="82">
        <f t="shared" si="2"/>
        <v>650193.99999999988</v>
      </c>
      <c r="P10" s="81">
        <f>P6-P8</f>
        <v>650193.99999999988</v>
      </c>
      <c r="Q10" s="82">
        <f>Q6-Q8</f>
        <v>689934.96299999952</v>
      </c>
      <c r="X10" s="23" t="s">
        <v>76</v>
      </c>
      <c r="Y10" s="23"/>
      <c r="Z10" s="27"/>
      <c r="AA10" s="23"/>
      <c r="AB10" s="27"/>
      <c r="AC10" s="27"/>
      <c r="AD10" s="23"/>
      <c r="AE10" s="23"/>
      <c r="AF10" s="27" t="e">
        <f>#REF!-#REF!</f>
        <v>#REF!</v>
      </c>
      <c r="AG10" s="23"/>
    </row>
    <row r="11" spans="1:33" ht="27.95" customHeight="1" thickBot="1">
      <c r="A11" s="191" t="s">
        <v>46</v>
      </c>
      <c r="B11" s="313"/>
      <c r="C11" s="314">
        <f t="shared" ref="C11:N11" si="3">(C10-B10)/B10</f>
        <v>-6.9691981183973503E-2</v>
      </c>
      <c r="D11" s="314">
        <f t="shared" si="3"/>
        <v>-6.1925390197789032E-2</v>
      </c>
      <c r="E11" s="314">
        <f t="shared" si="3"/>
        <v>0.12900124529442691</v>
      </c>
      <c r="F11" s="314">
        <f t="shared" si="3"/>
        <v>9.5481248872617649E-2</v>
      </c>
      <c r="G11" s="314">
        <f t="shared" si="3"/>
        <v>7.3268823590907375E-2</v>
      </c>
      <c r="H11" s="314">
        <f t="shared" si="3"/>
        <v>-3.0364536906909986E-2</v>
      </c>
      <c r="I11" s="314">
        <f t="shared" si="3"/>
        <v>4.5726535271722896E-3</v>
      </c>
      <c r="J11" s="314">
        <f t="shared" si="3"/>
        <v>2.9358308786875894E-2</v>
      </c>
      <c r="K11" s="314">
        <f t="shared" si="3"/>
        <v>-8.0738147744113774E-3</v>
      </c>
      <c r="L11" s="315">
        <f t="shared" si="3"/>
        <v>4.4074177807781237E-2</v>
      </c>
      <c r="M11" s="314">
        <f t="shared" si="3"/>
        <v>7.4580998979543013E-3</v>
      </c>
      <c r="N11" s="316">
        <f t="shared" si="3"/>
        <v>7.093264013285863E-3</v>
      </c>
      <c r="O11" s="114"/>
      <c r="P11" s="313"/>
      <c r="Q11" s="316">
        <f>(Q10-P10)/P10</f>
        <v>6.1121700600128032E-2</v>
      </c>
      <c r="X11" s="23" t="s">
        <v>77</v>
      </c>
      <c r="Y11" s="23"/>
      <c r="Z11" s="27"/>
      <c r="AA11" s="23"/>
      <c r="AB11" s="27"/>
      <c r="AC11" s="27"/>
      <c r="AD11" s="23"/>
      <c r="AE11" s="23"/>
      <c r="AF11" s="27" t="e">
        <f>#REF!-#REF!</f>
        <v>#REF!</v>
      </c>
      <c r="AG11" s="23"/>
    </row>
    <row r="12" spans="1:33" ht="27.95" hidden="1" customHeight="1" thickBot="1">
      <c r="A12" s="14" t="s">
        <v>49</v>
      </c>
      <c r="B12" s="317">
        <f>(B6/B8)</f>
        <v>9.4217210737695982</v>
      </c>
      <c r="C12" s="318">
        <f t="shared" ref="C12:Q12" si="4">(C6/C8)</f>
        <v>7.1670824030294336</v>
      </c>
      <c r="D12" s="318">
        <f t="shared" si="4"/>
        <v>6.8776220200097287</v>
      </c>
      <c r="E12" s="318">
        <f t="shared" si="4"/>
        <v>6.8650922333739404</v>
      </c>
      <c r="F12" s="319">
        <f t="shared" si="4"/>
        <v>8.0195533959288863</v>
      </c>
      <c r="G12" s="319"/>
      <c r="H12" s="319"/>
      <c r="I12" s="319"/>
      <c r="J12" s="319"/>
      <c r="K12" s="319"/>
      <c r="L12" s="319"/>
      <c r="M12" s="319"/>
      <c r="N12" s="319"/>
      <c r="O12" s="22"/>
      <c r="P12" s="319">
        <f t="shared" si="4"/>
        <v>4.8425647795204982</v>
      </c>
      <c r="Q12" s="320">
        <f t="shared" si="4"/>
        <v>5.1498670957977559</v>
      </c>
      <c r="X12" s="23" t="s">
        <v>78</v>
      </c>
      <c r="Y12" s="23"/>
      <c r="Z12" s="27"/>
      <c r="AA12" s="23"/>
      <c r="AB12" s="27"/>
      <c r="AC12" s="27"/>
      <c r="AD12" s="23"/>
      <c r="AE12" s="23"/>
      <c r="AF12" s="27" t="e">
        <f>#REF!-#REF!</f>
        <v>#REF!</v>
      </c>
      <c r="AG12" s="23"/>
    </row>
    <row r="13" spans="1:33" ht="30" customHeight="1" thickBot="1">
      <c r="X13" s="23" t="s">
        <v>79</v>
      </c>
      <c r="Y13" s="23"/>
      <c r="Z13" s="27"/>
      <c r="AA13" s="23"/>
      <c r="AB13" s="27"/>
      <c r="AC13" s="27"/>
      <c r="AD13" s="23"/>
      <c r="AE13" s="23"/>
      <c r="AF13" s="27" t="e">
        <f>#REF!-#REF!</f>
        <v>#REF!</v>
      </c>
      <c r="AG13" s="23"/>
    </row>
    <row r="14" spans="1:33" ht="22.5" customHeight="1">
      <c r="A14" s="480" t="s">
        <v>20</v>
      </c>
      <c r="B14" s="482">
        <v>2007</v>
      </c>
      <c r="C14" s="472">
        <v>2008</v>
      </c>
      <c r="D14" s="472">
        <v>2009</v>
      </c>
      <c r="E14" s="472">
        <v>2010</v>
      </c>
      <c r="F14" s="472">
        <v>2011</v>
      </c>
      <c r="G14" s="472">
        <v>2012</v>
      </c>
      <c r="H14" s="472">
        <v>2013</v>
      </c>
      <c r="I14" s="472">
        <v>2014</v>
      </c>
      <c r="J14" s="472">
        <v>2015</v>
      </c>
      <c r="K14" s="474">
        <v>2016</v>
      </c>
      <c r="L14" s="476">
        <v>2017</v>
      </c>
      <c r="M14" s="478">
        <v>2018</v>
      </c>
      <c r="N14" s="478">
        <f>N3</f>
        <v>2019</v>
      </c>
      <c r="O14" s="321" t="s">
        <v>50</v>
      </c>
      <c r="P14" s="470" t="str">
        <f>P3</f>
        <v>jan-dez</v>
      </c>
      <c r="Q14" s="471"/>
      <c r="X14" s="23" t="s">
        <v>80</v>
      </c>
      <c r="Y14" s="23"/>
      <c r="Z14" s="27"/>
      <c r="AA14" s="23"/>
      <c r="AB14" s="27"/>
      <c r="AC14" s="27"/>
      <c r="AD14" s="23"/>
      <c r="AE14" s="23"/>
      <c r="AF14" s="27" t="e">
        <f>#REF!-#REF!</f>
        <v>#REF!</v>
      </c>
      <c r="AG14" s="23"/>
    </row>
    <row r="15" spans="1:33" ht="31.5" customHeight="1" thickBot="1">
      <c r="A15" s="481"/>
      <c r="B15" s="483"/>
      <c r="C15" s="473"/>
      <c r="D15" s="473"/>
      <c r="E15" s="473"/>
      <c r="F15" s="473"/>
      <c r="G15" s="473"/>
      <c r="H15" s="473"/>
      <c r="I15" s="473"/>
      <c r="J15" s="473"/>
      <c r="K15" s="475"/>
      <c r="L15" s="477"/>
      <c r="M15" s="479"/>
      <c r="N15" s="479"/>
      <c r="O15" s="322" t="str">
        <f>O4</f>
        <v>2007/2019</v>
      </c>
      <c r="P15" s="28">
        <f>P4</f>
        <v>2019</v>
      </c>
      <c r="Q15" s="306">
        <f>Q4</f>
        <v>2020</v>
      </c>
      <c r="X15" s="23" t="s">
        <v>81</v>
      </c>
      <c r="Y15" s="23"/>
      <c r="Z15" s="27"/>
      <c r="AA15" s="23"/>
      <c r="AB15" s="27"/>
      <c r="AC15" s="27"/>
      <c r="AD15" s="23"/>
      <c r="AE15" s="23"/>
      <c r="AF15" s="27" t="e">
        <f>#REF!-#REF!</f>
        <v>#REF!</v>
      </c>
      <c r="AG15" s="23"/>
    </row>
    <row r="16" spans="1:33" s="23" customFormat="1" ht="3" customHeight="1" thickBot="1">
      <c r="B16" s="23">
        <v>2007</v>
      </c>
      <c r="C16" s="23">
        <v>2008</v>
      </c>
      <c r="D16" s="23">
        <v>2009</v>
      </c>
      <c r="E16" s="23">
        <v>2010</v>
      </c>
      <c r="F16" s="23">
        <v>2011</v>
      </c>
      <c r="L16" s="323"/>
      <c r="O16" s="324"/>
      <c r="X16" s="23" t="s">
        <v>82</v>
      </c>
      <c r="Z16" s="27"/>
      <c r="AB16" s="27"/>
      <c r="AC16" s="27"/>
      <c r="AF16" s="27" t="e">
        <f>#REF!-#REF!</f>
        <v>#REF!</v>
      </c>
    </row>
    <row r="17" spans="1:33" ht="27.75" customHeight="1">
      <c r="A17" s="134" t="s">
        <v>45</v>
      </c>
      <c r="B17" s="79">
        <v>392293.98699999956</v>
      </c>
      <c r="C17" s="60">
        <v>370979.67800000019</v>
      </c>
      <c r="D17" s="60">
        <v>344221.9980000002</v>
      </c>
      <c r="E17" s="60">
        <v>386156.65199999994</v>
      </c>
      <c r="F17" s="60">
        <v>390987.57200000004</v>
      </c>
      <c r="G17" s="60">
        <v>406063.09400000004</v>
      </c>
      <c r="H17" s="60">
        <v>407598.05399999983</v>
      </c>
      <c r="I17" s="60">
        <v>406953.16900000011</v>
      </c>
      <c r="J17" s="60">
        <v>421887.39099999977</v>
      </c>
      <c r="K17" s="166">
        <v>431264.80099999998</v>
      </c>
      <c r="L17" s="129">
        <v>442364.451999999</v>
      </c>
      <c r="M17" s="60">
        <v>454202.09499999997</v>
      </c>
      <c r="N17" s="80">
        <v>454929.95199999987</v>
      </c>
      <c r="O17" s="307"/>
      <c r="P17" s="79">
        <v>454929.95199999987</v>
      </c>
      <c r="Q17" s="80">
        <v>393954.14199999988</v>
      </c>
      <c r="X17" s="23" t="s">
        <v>83</v>
      </c>
      <c r="Y17" s="23"/>
      <c r="Z17" s="27"/>
      <c r="AA17" s="23"/>
      <c r="AB17" s="27"/>
      <c r="AC17" s="27"/>
      <c r="AD17" s="23"/>
      <c r="AE17" s="23"/>
      <c r="AF17" s="27" t="e">
        <f>#REF!-#REF!</f>
        <v>#REF!</v>
      </c>
      <c r="AG17" s="23"/>
    </row>
    <row r="18" spans="1:33" ht="27.75" customHeight="1" thickBot="1">
      <c r="A18" s="190" t="s">
        <v>46</v>
      </c>
      <c r="B18" s="308"/>
      <c r="C18" s="309">
        <f t="shared" ref="C18:K18" si="5">(C17-B17)/B17</f>
        <v>-5.4332489679479568E-2</v>
      </c>
      <c r="D18" s="309">
        <f t="shared" si="5"/>
        <v>-7.2127077537654183E-2</v>
      </c>
      <c r="E18" s="309">
        <f t="shared" si="5"/>
        <v>0.12182444539758823</v>
      </c>
      <c r="F18" s="309">
        <f t="shared" si="5"/>
        <v>1.2510259696368252E-2</v>
      </c>
      <c r="G18" s="309">
        <f t="shared" si="5"/>
        <v>3.8557547808706294E-2</v>
      </c>
      <c r="H18" s="309">
        <f t="shared" si="5"/>
        <v>3.7801022123911316E-3</v>
      </c>
      <c r="I18" s="309">
        <f t="shared" si="5"/>
        <v>-1.5821591729182263E-3</v>
      </c>
      <c r="J18" s="309">
        <f t="shared" si="5"/>
        <v>3.6697642720653331E-2</v>
      </c>
      <c r="K18" s="325">
        <f t="shared" si="5"/>
        <v>2.2227281971553901E-2</v>
      </c>
      <c r="L18" s="310">
        <f>(L17-K17)/K17</f>
        <v>2.5737437820711511E-2</v>
      </c>
      <c r="M18" s="309">
        <f t="shared" ref="M18:N18" si="6">(M17-L17)/L17</f>
        <v>2.6759932780496109E-2</v>
      </c>
      <c r="N18" s="316">
        <f t="shared" si="6"/>
        <v>1.6024959109884815E-3</v>
      </c>
      <c r="P18" s="312"/>
      <c r="Q18" s="311">
        <f>(Q17-P17)/P17</f>
        <v>-0.13403340389423296</v>
      </c>
      <c r="X18" s="23" t="s">
        <v>84</v>
      </c>
      <c r="Y18" s="23"/>
      <c r="Z18" s="27"/>
      <c r="AA18" s="23"/>
      <c r="AB18" s="27"/>
      <c r="AC18" s="27"/>
      <c r="AD18" s="23"/>
      <c r="AE18" s="23"/>
      <c r="AF18" s="27" t="e">
        <f>#REF!-#REF!</f>
        <v>#REF!</v>
      </c>
      <c r="AG18" s="23"/>
    </row>
    <row r="19" spans="1:33" ht="27.75" customHeight="1">
      <c r="A19" s="134" t="s">
        <v>47</v>
      </c>
      <c r="B19" s="79">
        <v>62681.055999999982</v>
      </c>
      <c r="C19" s="60">
        <v>79621.592999999993</v>
      </c>
      <c r="D19" s="60">
        <v>77709.866999999998</v>
      </c>
      <c r="E19" s="60">
        <v>88593.928999999989</v>
      </c>
      <c r="F19" s="60">
        <v>80744.22</v>
      </c>
      <c r="G19" s="60">
        <v>85348.562999999995</v>
      </c>
      <c r="H19" s="60">
        <v>121368.935</v>
      </c>
      <c r="I19" s="60">
        <v>124143.97100000001</v>
      </c>
      <c r="J19" s="60">
        <v>115571.70700000001</v>
      </c>
      <c r="K19" s="166">
        <v>109068.98599999999</v>
      </c>
      <c r="L19" s="129">
        <v>136178.72600000011</v>
      </c>
      <c r="M19" s="60">
        <v>153404.38699999999</v>
      </c>
      <c r="N19" s="80">
        <v>167744.46300000002</v>
      </c>
      <c r="O19" s="307"/>
      <c r="P19" s="79">
        <v>167744.46300000002</v>
      </c>
      <c r="Q19" s="80">
        <v>164346.62299999999</v>
      </c>
      <c r="X19" s="23" t="s">
        <v>85</v>
      </c>
      <c r="Y19" s="23"/>
      <c r="Z19" s="27"/>
      <c r="AA19" s="23"/>
      <c r="AB19" s="27"/>
      <c r="AC19" s="27"/>
      <c r="AD19" s="23"/>
      <c r="AE19" s="23"/>
      <c r="AF19" s="27" t="e">
        <f>#REF!-#REF!</f>
        <v>#REF!</v>
      </c>
      <c r="AG19" s="23"/>
    </row>
    <row r="20" spans="1:33" ht="27.75" customHeight="1" thickBot="1">
      <c r="A20" s="191" t="s">
        <v>46</v>
      </c>
      <c r="B20" s="313"/>
      <c r="C20" s="314">
        <f t="shared" ref="C20:N20" si="7">(C19-B19)/B19</f>
        <v>0.27026566048919176</v>
      </c>
      <c r="D20" s="314">
        <f t="shared" si="7"/>
        <v>-2.4010145087149853E-2</v>
      </c>
      <c r="E20" s="314">
        <f t="shared" si="7"/>
        <v>0.14006023199087436</v>
      </c>
      <c r="F20" s="314">
        <f t="shared" si="7"/>
        <v>-8.8603238264779852E-2</v>
      </c>
      <c r="G20" s="314">
        <f t="shared" si="7"/>
        <v>5.702380925842114E-2</v>
      </c>
      <c r="H20" s="314">
        <f t="shared" si="7"/>
        <v>0.42203841205856046</v>
      </c>
      <c r="I20" s="314">
        <f t="shared" si="7"/>
        <v>2.2864466924753087E-2</v>
      </c>
      <c r="J20" s="314">
        <f t="shared" si="7"/>
        <v>-6.9050989193828793E-2</v>
      </c>
      <c r="K20" s="326">
        <f t="shared" si="7"/>
        <v>-5.6265682741884385E-2</v>
      </c>
      <c r="L20" s="315">
        <f t="shared" si="7"/>
        <v>0.24855590020796675</v>
      </c>
      <c r="M20" s="314">
        <f t="shared" si="7"/>
        <v>0.12649303974249151</v>
      </c>
      <c r="N20" s="316">
        <f t="shared" si="7"/>
        <v>9.3478917261994809E-2</v>
      </c>
      <c r="O20" s="114"/>
      <c r="P20" s="313"/>
      <c r="Q20" s="316">
        <f>(Q19-P19)/P19</f>
        <v>-2.0256048630350472E-2</v>
      </c>
    </row>
    <row r="21" spans="1:33" ht="27.75" customHeight="1">
      <c r="A21" s="47" t="s">
        <v>48</v>
      </c>
      <c r="B21" s="37">
        <f>B17-B19</f>
        <v>329612.93099999957</v>
      </c>
      <c r="C21" s="61">
        <f t="shared" ref="C21:N21" si="8">C17-C19</f>
        <v>291358.0850000002</v>
      </c>
      <c r="D21" s="61">
        <f t="shared" si="8"/>
        <v>266512.13100000017</v>
      </c>
      <c r="E21" s="61">
        <f t="shared" si="8"/>
        <v>297562.72299999994</v>
      </c>
      <c r="F21" s="61">
        <f t="shared" si="8"/>
        <v>310243.35200000007</v>
      </c>
      <c r="G21" s="61">
        <f t="shared" si="8"/>
        <v>320714.53100000008</v>
      </c>
      <c r="H21" s="61">
        <f t="shared" si="8"/>
        <v>286229.11899999983</v>
      </c>
      <c r="I21" s="61">
        <f t="shared" si="8"/>
        <v>282809.19800000009</v>
      </c>
      <c r="J21" s="61">
        <f t="shared" si="8"/>
        <v>306315.68399999978</v>
      </c>
      <c r="K21" s="15">
        <f t="shared" si="8"/>
        <v>322195.815</v>
      </c>
      <c r="L21" s="130">
        <f t="shared" si="8"/>
        <v>306185.72599999886</v>
      </c>
      <c r="M21" s="61">
        <f t="shared" si="8"/>
        <v>300797.70799999998</v>
      </c>
      <c r="N21" s="82">
        <f t="shared" si="8"/>
        <v>287185.48899999983</v>
      </c>
      <c r="P21" s="81">
        <f>P17-P19</f>
        <v>287185.48899999983</v>
      </c>
      <c r="Q21" s="82">
        <f>Q17-Q19</f>
        <v>229607.51899999988</v>
      </c>
    </row>
    <row r="22" spans="1:33" ht="27.75" customHeight="1" thickBot="1">
      <c r="A22" s="191" t="s">
        <v>46</v>
      </c>
      <c r="B22" s="313"/>
      <c r="C22" s="314">
        <f t="shared" ref="C22:L22" si="9">(C21-B21)/B21</f>
        <v>-0.11605990664243518</v>
      </c>
      <c r="D22" s="314">
        <f t="shared" si="9"/>
        <v>-8.5276349890891168E-2</v>
      </c>
      <c r="E22" s="314">
        <f t="shared" si="9"/>
        <v>0.1165072369632576</v>
      </c>
      <c r="F22" s="314">
        <f t="shared" si="9"/>
        <v>4.261497835533698E-2</v>
      </c>
      <c r="G22" s="314">
        <f t="shared" si="9"/>
        <v>3.3751501627664215E-2</v>
      </c>
      <c r="H22" s="314">
        <f t="shared" si="9"/>
        <v>-0.10752681486702027</v>
      </c>
      <c r="I22" s="314">
        <f t="shared" si="9"/>
        <v>-1.1948193852351347E-2</v>
      </c>
      <c r="J22" s="314">
        <f t="shared" si="9"/>
        <v>8.3117827023432511E-2</v>
      </c>
      <c r="K22" s="326">
        <f t="shared" si="9"/>
        <v>5.1842369912734339E-2</v>
      </c>
      <c r="L22" s="315">
        <f t="shared" si="9"/>
        <v>-4.9690555415814887E-2</v>
      </c>
      <c r="M22" s="314">
        <f>(M21-L21)/L21</f>
        <v>-1.7597221367526766E-2</v>
      </c>
      <c r="N22" s="316">
        <f>(N21-M21)/M21</f>
        <v>-4.5253732451977856E-2</v>
      </c>
      <c r="O22" s="114"/>
      <c r="P22" s="313"/>
      <c r="Q22" s="316">
        <f>(Q21-P21)/P21</f>
        <v>-0.20049052687338245</v>
      </c>
    </row>
    <row r="23" spans="1:33" ht="27.75" hidden="1" customHeight="1" thickBot="1">
      <c r="A23" s="14" t="s">
        <v>49</v>
      </c>
      <c r="B23" s="317">
        <f>(B17/B19)</f>
        <v>6.2585733558796406</v>
      </c>
      <c r="C23" s="318">
        <f>(C17/C19)</f>
        <v>4.6592847997904316</v>
      </c>
      <c r="D23" s="318">
        <f>(D17/D19)</f>
        <v>4.4295790391714371</v>
      </c>
      <c r="E23" s="318">
        <f>(E17/E19)</f>
        <v>4.3587258896712884</v>
      </c>
      <c r="F23" s="319">
        <f>(F17/F19)</f>
        <v>4.8422979626281615</v>
      </c>
      <c r="G23" s="319"/>
      <c r="H23" s="319"/>
      <c r="I23" s="319"/>
      <c r="J23" s="319"/>
      <c r="K23" s="319"/>
      <c r="L23" s="319"/>
      <c r="M23" s="319"/>
      <c r="N23" s="319"/>
      <c r="O23" s="22"/>
      <c r="P23" s="319">
        <f>(P17/P19)</f>
        <v>2.7120415414248269</v>
      </c>
      <c r="Q23" s="320">
        <f>(Q17/Q19)</f>
        <v>2.3970930148044474</v>
      </c>
    </row>
    <row r="24" spans="1:33" ht="30" customHeight="1" thickBot="1"/>
    <row r="25" spans="1:33" ht="22.5" customHeight="1">
      <c r="A25" s="480" t="s">
        <v>31</v>
      </c>
      <c r="B25" s="482">
        <v>2007</v>
      </c>
      <c r="C25" s="472">
        <v>2008</v>
      </c>
      <c r="D25" s="472">
        <v>2009</v>
      </c>
      <c r="E25" s="472">
        <v>2010</v>
      </c>
      <c r="F25" s="472">
        <v>2011</v>
      </c>
      <c r="G25" s="472">
        <v>2012</v>
      </c>
      <c r="H25" s="472">
        <v>2013</v>
      </c>
      <c r="I25" s="472">
        <v>2014</v>
      </c>
      <c r="J25" s="472">
        <v>2015</v>
      </c>
      <c r="K25" s="474">
        <v>2016</v>
      </c>
      <c r="L25" s="476">
        <v>2017</v>
      </c>
      <c r="M25" s="478">
        <v>2018</v>
      </c>
      <c r="N25" s="478">
        <f>N3</f>
        <v>2019</v>
      </c>
      <c r="O25" s="321" t="s">
        <v>50</v>
      </c>
      <c r="P25" s="470" t="str">
        <f>P14</f>
        <v>jan-dez</v>
      </c>
      <c r="Q25" s="471"/>
    </row>
    <row r="26" spans="1:33" ht="31.5" customHeight="1" thickBot="1">
      <c r="A26" s="481"/>
      <c r="B26" s="483"/>
      <c r="C26" s="473"/>
      <c r="D26" s="473"/>
      <c r="E26" s="473"/>
      <c r="F26" s="473"/>
      <c r="G26" s="473"/>
      <c r="H26" s="473"/>
      <c r="I26" s="473"/>
      <c r="J26" s="473"/>
      <c r="K26" s="475"/>
      <c r="L26" s="477"/>
      <c r="M26" s="479"/>
      <c r="N26" s="479"/>
      <c r="O26" s="322" t="str">
        <f>O4</f>
        <v>2007/2019</v>
      </c>
      <c r="P26" s="28">
        <f>P4</f>
        <v>2019</v>
      </c>
      <c r="Q26" s="306">
        <f>Q4</f>
        <v>2020</v>
      </c>
    </row>
    <row r="27" spans="1:33" s="23" customFormat="1" ht="3" customHeight="1" thickBot="1">
      <c r="B27" s="23">
        <v>2007</v>
      </c>
      <c r="C27" s="23">
        <v>2008</v>
      </c>
      <c r="D27" s="23">
        <v>2009</v>
      </c>
      <c r="E27" s="23">
        <v>2010</v>
      </c>
      <c r="F27" s="23">
        <v>2011</v>
      </c>
      <c r="L27" s="323"/>
      <c r="O27" s="324"/>
    </row>
    <row r="28" spans="1:33" ht="27.75" customHeight="1">
      <c r="A28" s="134" t="s">
        <v>45</v>
      </c>
      <c r="B28" s="79">
        <v>203692.62899999981</v>
      </c>
      <c r="C28" s="60">
        <v>204985.89900000018</v>
      </c>
      <c r="D28" s="60">
        <v>199789.29300000027</v>
      </c>
      <c r="E28" s="60">
        <v>228223.55300000007</v>
      </c>
      <c r="F28" s="60">
        <v>265930.68799999997</v>
      </c>
      <c r="G28" s="60">
        <v>297441.74100000004</v>
      </c>
      <c r="H28" s="60">
        <v>313195.50799999997</v>
      </c>
      <c r="I28" s="60">
        <v>319331.63400000008</v>
      </c>
      <c r="J28" s="60">
        <v>313646.51399999997</v>
      </c>
      <c r="K28" s="166">
        <v>292708.82400000008</v>
      </c>
      <c r="L28" s="129">
        <v>335676.5479999996</v>
      </c>
      <c r="M28" s="60">
        <v>346139.44199999998</v>
      </c>
      <c r="N28" s="80">
        <v>364472.386</v>
      </c>
      <c r="O28" s="307"/>
      <c r="P28" s="79">
        <v>364472.386</v>
      </c>
      <c r="Q28" s="80">
        <v>462235.53400000004</v>
      </c>
    </row>
    <row r="29" spans="1:33" ht="27.75" customHeight="1" thickBot="1">
      <c r="A29" s="190" t="s">
        <v>46</v>
      </c>
      <c r="B29" s="308"/>
      <c r="C29" s="309">
        <f t="shared" ref="C29:N29" si="10">(C28-B28)/B28</f>
        <v>6.3491251811589565E-3</v>
      </c>
      <c r="D29" s="309">
        <f t="shared" si="10"/>
        <v>-2.5351041341628616E-2</v>
      </c>
      <c r="E29" s="309">
        <f t="shared" si="10"/>
        <v>0.14232124040801208</v>
      </c>
      <c r="F29" s="309">
        <f t="shared" si="10"/>
        <v>0.16522017339726491</v>
      </c>
      <c r="G29" s="309">
        <f t="shared" si="10"/>
        <v>0.11849348127885141</v>
      </c>
      <c r="H29" s="309">
        <f t="shared" si="10"/>
        <v>5.296421056115299E-2</v>
      </c>
      <c r="I29" s="309">
        <f t="shared" si="10"/>
        <v>1.9591998746035993E-2</v>
      </c>
      <c r="J29" s="309">
        <f t="shared" si="10"/>
        <v>-1.7803184510057374E-2</v>
      </c>
      <c r="K29" s="325">
        <f t="shared" si="10"/>
        <v>-6.6755691727534677E-2</v>
      </c>
      <c r="L29" s="310">
        <f t="shared" si="10"/>
        <v>0.14679340175955716</v>
      </c>
      <c r="M29" s="309">
        <f t="shared" si="10"/>
        <v>3.1169571012153018E-2</v>
      </c>
      <c r="N29" s="311">
        <f t="shared" si="10"/>
        <v>5.2964042161944717E-2</v>
      </c>
      <c r="P29" s="312"/>
      <c r="Q29" s="311">
        <f>(Q28-P28)/P28</f>
        <v>0.26823197519276548</v>
      </c>
    </row>
    <row r="30" spans="1:33" ht="27.75" customHeight="1">
      <c r="A30" s="134" t="s">
        <v>47</v>
      </c>
      <c r="B30" s="79">
        <v>575.60500000000002</v>
      </c>
      <c r="C30" s="60">
        <v>741.03499999999963</v>
      </c>
      <c r="D30" s="60">
        <v>1388.8809999999992</v>
      </c>
      <c r="E30" s="60">
        <v>899.43600000000015</v>
      </c>
      <c r="F30" s="60">
        <v>1170.3490000000002</v>
      </c>
      <c r="G30" s="60">
        <v>1022.7370000000001</v>
      </c>
      <c r="H30" s="60">
        <v>1030.066</v>
      </c>
      <c r="I30" s="60">
        <v>1010.02</v>
      </c>
      <c r="J30" s="60">
        <v>1183.202</v>
      </c>
      <c r="K30" s="166">
        <v>1121.55</v>
      </c>
      <c r="L30" s="129">
        <v>1027.2</v>
      </c>
      <c r="M30" s="60">
        <v>1322.664</v>
      </c>
      <c r="N30" s="80">
        <v>1463.875</v>
      </c>
      <c r="O30" s="307"/>
      <c r="P30" s="79">
        <v>1463.875</v>
      </c>
      <c r="Q30" s="80">
        <v>1908.0899999999995</v>
      </c>
    </row>
    <row r="31" spans="1:33" ht="27.75" customHeight="1" thickBot="1">
      <c r="A31" s="191" t="s">
        <v>46</v>
      </c>
      <c r="B31" s="313"/>
      <c r="C31" s="314">
        <f t="shared" ref="C31:N31" si="11">(C30-B30)/B30</f>
        <v>0.28740195099069604</v>
      </c>
      <c r="D31" s="314">
        <f t="shared" si="11"/>
        <v>0.87424480625071677</v>
      </c>
      <c r="E31" s="314">
        <f t="shared" si="11"/>
        <v>-0.35240240164564085</v>
      </c>
      <c r="F31" s="314">
        <f t="shared" si="11"/>
        <v>0.30120319844880566</v>
      </c>
      <c r="G31" s="314">
        <f t="shared" si="11"/>
        <v>-0.12612648022085726</v>
      </c>
      <c r="H31" s="314">
        <f t="shared" si="11"/>
        <v>7.1660651760911652E-3</v>
      </c>
      <c r="I31" s="314">
        <f t="shared" si="11"/>
        <v>-1.9460888913914301E-2</v>
      </c>
      <c r="J31" s="314">
        <f t="shared" si="11"/>
        <v>0.17146393140729888</v>
      </c>
      <c r="K31" s="326">
        <f t="shared" si="11"/>
        <v>-5.2106064729437615E-2</v>
      </c>
      <c r="L31" s="315">
        <f t="shared" si="11"/>
        <v>-8.4124648923364909E-2</v>
      </c>
      <c r="M31" s="314">
        <f t="shared" si="11"/>
        <v>0.28764018691588777</v>
      </c>
      <c r="N31" s="316">
        <f t="shared" si="11"/>
        <v>0.10676256403742751</v>
      </c>
      <c r="O31" s="114"/>
      <c r="P31" s="313"/>
      <c r="Q31" s="316">
        <f>(Q30-P30)/P30</f>
        <v>0.30345145589616562</v>
      </c>
    </row>
    <row r="32" spans="1:33" ht="27.75" customHeight="1">
      <c r="A32" s="47" t="s">
        <v>48</v>
      </c>
      <c r="B32" s="37">
        <v>203117.0239999998</v>
      </c>
      <c r="C32" s="61">
        <v>204244.86400000018</v>
      </c>
      <c r="D32" s="61">
        <v>198400.41200000027</v>
      </c>
      <c r="E32" s="61">
        <v>227324.11700000009</v>
      </c>
      <c r="F32" s="61">
        <v>264760.33899999998</v>
      </c>
      <c r="G32" s="61">
        <v>296419.00400000002</v>
      </c>
      <c r="H32" s="61">
        <v>312165.44199999998</v>
      </c>
      <c r="I32" s="61">
        <v>318321.61400000006</v>
      </c>
      <c r="J32" s="61">
        <v>312463.31199999998</v>
      </c>
      <c r="K32" s="15">
        <v>291587.27400000009</v>
      </c>
      <c r="L32" s="130">
        <v>334649.34799999959</v>
      </c>
      <c r="M32" s="61">
        <v>344816.77799999999</v>
      </c>
      <c r="N32" s="82">
        <v>363008.511</v>
      </c>
      <c r="P32" s="81">
        <v>363008.511</v>
      </c>
      <c r="Q32" s="82">
        <v>460327.44400000002</v>
      </c>
    </row>
    <row r="33" spans="1:17" ht="27.75" customHeight="1" thickBot="1">
      <c r="A33" s="191" t="s">
        <v>46</v>
      </c>
      <c r="B33" s="313"/>
      <c r="C33" s="314">
        <f t="shared" ref="C33:N33" si="12">(C32-B32)/B32</f>
        <v>5.5526611102788507E-3</v>
      </c>
      <c r="D33" s="314">
        <f t="shared" si="12"/>
        <v>-2.8614927619427914E-2</v>
      </c>
      <c r="E33" s="314">
        <f t="shared" si="12"/>
        <v>0.14578450068944299</v>
      </c>
      <c r="F33" s="314">
        <f t="shared" si="12"/>
        <v>0.16468213973091064</v>
      </c>
      <c r="G33" s="314">
        <f t="shared" si="12"/>
        <v>0.11957480157177182</v>
      </c>
      <c r="H33" s="314">
        <f t="shared" si="12"/>
        <v>5.3122228290059179E-2</v>
      </c>
      <c r="I33" s="314">
        <f t="shared" si="12"/>
        <v>1.972086327223908E-2</v>
      </c>
      <c r="J33" s="314">
        <f t="shared" si="12"/>
        <v>-1.840372045864307E-2</v>
      </c>
      <c r="K33" s="326">
        <f t="shared" si="12"/>
        <v>-6.6811165337708145E-2</v>
      </c>
      <c r="L33" s="315">
        <f t="shared" si="12"/>
        <v>0.14768159600819714</v>
      </c>
      <c r="M33" s="314">
        <f t="shared" si="12"/>
        <v>3.038233918806384E-2</v>
      </c>
      <c r="N33" s="316">
        <f t="shared" si="12"/>
        <v>5.2757679326149283E-2</v>
      </c>
      <c r="O33" s="114"/>
      <c r="P33" s="313"/>
      <c r="Q33" s="316">
        <f>(Q32-P32)/P32</f>
        <v>0.26808994844751732</v>
      </c>
    </row>
    <row r="34" spans="1:17" ht="27.75" hidden="1" customHeight="1" thickBot="1">
      <c r="A34" s="14" t="s">
        <v>49</v>
      </c>
      <c r="B34" s="317">
        <f>(B28/B30)</f>
        <v>353.87571164253228</v>
      </c>
      <c r="C34" s="318">
        <f>(C28/C30)</f>
        <v>276.62107592758815</v>
      </c>
      <c r="D34" s="318">
        <f>(D28/D30)</f>
        <v>143.84910802293385</v>
      </c>
      <c r="E34" s="318">
        <f>(E28/E30)</f>
        <v>253.74073641704362</v>
      </c>
      <c r="F34" s="319">
        <f>(F28/F30)</f>
        <v>227.22340771855227</v>
      </c>
      <c r="G34" s="319"/>
      <c r="H34" s="319"/>
      <c r="I34" s="319"/>
      <c r="J34" s="319"/>
      <c r="K34" s="319"/>
      <c r="L34" s="319"/>
      <c r="M34" s="319"/>
      <c r="N34" s="319"/>
      <c r="O34" s="22"/>
      <c r="P34" s="319">
        <f>(P28/P30)</f>
        <v>248.97780616514387</v>
      </c>
      <c r="Q34" s="320">
        <f>(Q28/Q30)</f>
        <v>242.25038336766096</v>
      </c>
    </row>
    <row r="36" spans="1:17">
      <c r="A36" s="24" t="s">
        <v>64</v>
      </c>
    </row>
  </sheetData>
  <mergeCells count="45">
    <mergeCell ref="F3:F4"/>
    <mergeCell ref="A3:A4"/>
    <mergeCell ref="B3:B4"/>
    <mergeCell ref="C3:C4"/>
    <mergeCell ref="D3:D4"/>
    <mergeCell ref="E3:E4"/>
    <mergeCell ref="M3:M4"/>
    <mergeCell ref="N3:N4"/>
    <mergeCell ref="P3:Q3"/>
    <mergeCell ref="A14:A15"/>
    <mergeCell ref="B14:B15"/>
    <mergeCell ref="C14:C15"/>
    <mergeCell ref="D14:D15"/>
    <mergeCell ref="E14:E15"/>
    <mergeCell ref="F14:F15"/>
    <mergeCell ref="G14:G15"/>
    <mergeCell ref="G3:G4"/>
    <mergeCell ref="H3:H4"/>
    <mergeCell ref="I3:I4"/>
    <mergeCell ref="J3:J4"/>
    <mergeCell ref="K3:K4"/>
    <mergeCell ref="L3:L4"/>
    <mergeCell ref="N14:N15"/>
    <mergeCell ref="P14:Q14"/>
    <mergeCell ref="A25:A26"/>
    <mergeCell ref="B25:B26"/>
    <mergeCell ref="C25:C26"/>
    <mergeCell ref="D25:D26"/>
    <mergeCell ref="E25:E26"/>
    <mergeCell ref="F25:F26"/>
    <mergeCell ref="G25:G26"/>
    <mergeCell ref="H25:H26"/>
    <mergeCell ref="H14:H15"/>
    <mergeCell ref="I14:I15"/>
    <mergeCell ref="J14:J15"/>
    <mergeCell ref="K14:K15"/>
    <mergeCell ref="L14:L15"/>
    <mergeCell ref="M14:M15"/>
    <mergeCell ref="P25:Q25"/>
    <mergeCell ref="I25:I26"/>
    <mergeCell ref="J25:J26"/>
    <mergeCell ref="K25:K26"/>
    <mergeCell ref="L25:L26"/>
    <mergeCell ref="M25:M26"/>
    <mergeCell ref="N25:N26"/>
  </mergeCells>
  <conditionalFormatting sqref="P12:Q12">
    <cfRule type="cellIs" dxfId="47" priority="26" operator="greaterThan">
      <formula>0</formula>
    </cfRule>
    <cfRule type="cellIs" dxfId="46" priority="27" operator="lessThan">
      <formula>0</formula>
    </cfRule>
  </conditionalFormatting>
  <conditionalFormatting sqref="B12:N12">
    <cfRule type="cellIs" dxfId="45" priority="24" operator="greaterThan">
      <formula>0</formula>
    </cfRule>
    <cfRule type="cellIs" dxfId="44" priority="25" operator="lessThan">
      <formula>0</formula>
    </cfRule>
  </conditionalFormatting>
  <conditionalFormatting sqref="B23:N23">
    <cfRule type="cellIs" dxfId="43" priority="20" operator="greaterThan">
      <formula>0</formula>
    </cfRule>
    <cfRule type="cellIs" dxfId="42" priority="21" operator="lessThan">
      <formula>0</formula>
    </cfRule>
  </conditionalFormatting>
  <conditionalFormatting sqref="P23:Q23">
    <cfRule type="cellIs" dxfId="41" priority="22" operator="greaterThan">
      <formula>0</formula>
    </cfRule>
    <cfRule type="cellIs" dxfId="40" priority="23" operator="lessThan">
      <formula>0</formula>
    </cfRule>
  </conditionalFormatting>
  <conditionalFormatting sqref="P34:Q34">
    <cfRule type="cellIs" dxfId="39" priority="18" operator="greaterThan">
      <formula>0</formula>
    </cfRule>
    <cfRule type="cellIs" dxfId="38" priority="19" operator="lessThan">
      <formula>0</formula>
    </cfRule>
  </conditionalFormatting>
  <conditionalFormatting sqref="B34:N34">
    <cfRule type="cellIs" dxfId="37" priority="16" operator="greaterThan">
      <formula>0</formula>
    </cfRule>
    <cfRule type="cellIs" dxfId="36" priority="17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2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76F8C512-80BF-4F78-AEAA-26BC2DA3ED9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C7:J7</xm:sqref>
        </x14:conditionalFormatting>
        <x14:conditionalFormatting xmlns:xm="http://schemas.microsoft.com/office/excel/2006/main">
          <x14:cfRule type="iconSet" priority="14" id="{BF8166A2-BE38-4DAB-887D-9D548072987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Q7</xm:sqref>
        </x14:conditionalFormatting>
        <x14:conditionalFormatting xmlns:xm="http://schemas.microsoft.com/office/excel/2006/main">
          <x14:cfRule type="iconSet" priority="13" id="{D4659BC9-843A-46AF-B2A0-28638D1F602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C9:J9</xm:sqref>
        </x14:conditionalFormatting>
        <x14:conditionalFormatting xmlns:xm="http://schemas.microsoft.com/office/excel/2006/main">
          <x14:cfRule type="iconSet" priority="12" id="{2A177FC1-40F1-4941-96C8-3E8BABA838C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C11:J11</xm:sqref>
        </x14:conditionalFormatting>
        <x14:conditionalFormatting xmlns:xm="http://schemas.microsoft.com/office/excel/2006/main">
          <x14:cfRule type="iconSet" priority="11" id="{2CFD0FE4-A51D-4E50-8F16-533581CF13D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C18:N18</xm:sqref>
        </x14:conditionalFormatting>
        <x14:conditionalFormatting xmlns:xm="http://schemas.microsoft.com/office/excel/2006/main">
          <x14:cfRule type="iconSet" priority="10" id="{689AD55F-A42B-4358-AA3F-1DE3F78A4D2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Q18</xm:sqref>
        </x14:conditionalFormatting>
        <x14:conditionalFormatting xmlns:xm="http://schemas.microsoft.com/office/excel/2006/main">
          <x14:cfRule type="iconSet" priority="9" id="{6D541D28-8A6A-4BCE-85EC-1596BE7FBE9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C20:N20</xm:sqref>
        </x14:conditionalFormatting>
        <x14:conditionalFormatting xmlns:xm="http://schemas.microsoft.com/office/excel/2006/main">
          <x14:cfRule type="iconSet" priority="8" id="{2E01393B-3883-4E8E-9BAD-C699816538F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C22:N22</xm:sqref>
        </x14:conditionalFormatting>
        <x14:conditionalFormatting xmlns:xm="http://schemas.microsoft.com/office/excel/2006/main">
          <x14:cfRule type="iconSet" priority="7" id="{5DFC78FF-B44F-4BBE-B4D3-BE25EFBA423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C29:N29</xm:sqref>
        </x14:conditionalFormatting>
        <x14:conditionalFormatting xmlns:xm="http://schemas.microsoft.com/office/excel/2006/main">
          <x14:cfRule type="iconSet" priority="6" id="{FCAEF2C9-6068-47E4-B8B0-3EA1218CF43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Q29</xm:sqref>
        </x14:conditionalFormatting>
        <x14:conditionalFormatting xmlns:xm="http://schemas.microsoft.com/office/excel/2006/main">
          <x14:cfRule type="iconSet" priority="5" id="{7F77A2E0-D696-45E2-B9DF-DFE5D8298F6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C31:N31</xm:sqref>
        </x14:conditionalFormatting>
        <x14:conditionalFormatting xmlns:xm="http://schemas.microsoft.com/office/excel/2006/main">
          <x14:cfRule type="iconSet" priority="4" id="{44E1A156-03D4-493B-A1E8-B93BC6703DD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C33:N33</xm:sqref>
        </x14:conditionalFormatting>
        <x14:conditionalFormatting xmlns:xm="http://schemas.microsoft.com/office/excel/2006/main">
          <x14:cfRule type="iconSet" priority="28" id="{625D9DE3-ACAE-44CC-A331-0BE8616F8F2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Q9</xm:sqref>
        </x14:conditionalFormatting>
        <x14:conditionalFormatting xmlns:xm="http://schemas.microsoft.com/office/excel/2006/main">
          <x14:cfRule type="iconSet" priority="29" id="{B5658C11-923F-4F66-914E-C4EBD0C83B7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Q11</xm:sqref>
        </x14:conditionalFormatting>
        <x14:conditionalFormatting xmlns:xm="http://schemas.microsoft.com/office/excel/2006/main">
          <x14:cfRule type="iconSet" priority="30" id="{487CBB9A-FE57-40FE-86D2-6A8D92412B2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Q20</xm:sqref>
        </x14:conditionalFormatting>
        <x14:conditionalFormatting xmlns:xm="http://schemas.microsoft.com/office/excel/2006/main">
          <x14:cfRule type="iconSet" priority="31" id="{C34B0597-4057-450C-B614-CD33575621A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Q22</xm:sqref>
        </x14:conditionalFormatting>
        <x14:conditionalFormatting xmlns:xm="http://schemas.microsoft.com/office/excel/2006/main">
          <x14:cfRule type="iconSet" priority="32" id="{6A0FE2D9-8227-4D74-8BE7-AB86DC7B59F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Q31</xm:sqref>
        </x14:conditionalFormatting>
        <x14:conditionalFormatting xmlns:xm="http://schemas.microsoft.com/office/excel/2006/main">
          <x14:cfRule type="iconSet" priority="33" id="{D9EBF9F0-5B38-4507-A5F5-9DDF3AFAC5C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Q33</xm:sqref>
        </x14:conditionalFormatting>
        <x14:conditionalFormatting xmlns:xm="http://schemas.microsoft.com/office/excel/2006/main">
          <x14:cfRule type="iconSet" priority="3" id="{73A3EE7E-34B8-42C7-A238-02BE9867F5D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K7:N7</xm:sqref>
        </x14:conditionalFormatting>
        <x14:conditionalFormatting xmlns:xm="http://schemas.microsoft.com/office/excel/2006/main">
          <x14:cfRule type="iconSet" priority="2" id="{A1E36038-DFA7-49CE-B896-8B8F8AB4A6A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K9:N9</xm:sqref>
        </x14:conditionalFormatting>
        <x14:conditionalFormatting xmlns:xm="http://schemas.microsoft.com/office/excel/2006/main">
          <x14:cfRule type="iconSet" priority="1" id="{A829A6EA-AFFC-4B13-A167-DE06F9F821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K11:N11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48D08-B6A0-4AF6-B4BB-8D5C1EE64242}">
  <sheetPr>
    <pageSetUpPr fitToPage="1"/>
  </sheetPr>
  <dimension ref="A1:AX99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280" t="s">
        <v>59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144</v>
      </c>
      <c r="B7" s="79">
        <v>1428.6200000000001</v>
      </c>
      <c r="C7" s="60">
        <v>25367.609999999997</v>
      </c>
      <c r="D7" s="60">
        <v>5263.8600000000006</v>
      </c>
      <c r="E7" s="60">
        <v>5198.3500000000004</v>
      </c>
      <c r="F7" s="60">
        <v>796.42999999999984</v>
      </c>
      <c r="G7" s="60">
        <v>1381.54</v>
      </c>
      <c r="H7" s="60">
        <v>4012.4599999999996</v>
      </c>
      <c r="I7" s="60">
        <v>652.28</v>
      </c>
      <c r="J7" s="60">
        <v>3229.1000000000004</v>
      </c>
      <c r="K7" s="60">
        <v>2508.3800000000006</v>
      </c>
      <c r="L7" s="80">
        <v>2577.16</v>
      </c>
      <c r="M7" s="42">
        <f t="shared" ref="M7:M33" si="0">(L7-K7)/K7</f>
        <v>2.7420087865474639E-2</v>
      </c>
      <c r="O7" s="361">
        <f>B7/$B$33</f>
        <v>9.189376596427605E-2</v>
      </c>
      <c r="P7" s="362">
        <f>G7/$G$33</f>
        <v>0.10462399686174956</v>
      </c>
      <c r="Q7" s="362">
        <f>K7/$K$33</f>
        <v>0.14270475570632998</v>
      </c>
      <c r="R7" s="363">
        <f>L7/$L$33</f>
        <v>0.12292906951285995</v>
      </c>
      <c r="T7" s="79">
        <v>565.19299999999998</v>
      </c>
      <c r="U7" s="60">
        <v>2515.886</v>
      </c>
      <c r="V7" s="60">
        <v>1233.6509999999998</v>
      </c>
      <c r="W7" s="60">
        <v>859.76300000000003</v>
      </c>
      <c r="X7" s="60">
        <v>1006.9690000000001</v>
      </c>
      <c r="Y7" s="60">
        <v>3720.7810000000004</v>
      </c>
      <c r="Z7" s="60">
        <v>996.22500000000002</v>
      </c>
      <c r="AA7" s="60">
        <v>1116.364</v>
      </c>
      <c r="AB7" s="60">
        <v>2202.777</v>
      </c>
      <c r="AC7" s="60">
        <v>1998.616</v>
      </c>
      <c r="AD7" s="80">
        <v>1867.171</v>
      </c>
      <c r="AE7" s="42">
        <f t="shared" ref="AE7:AE33" si="1">(AD7-AC7)/AC7</f>
        <v>-6.5768011463933004E-2</v>
      </c>
      <c r="AG7" s="361">
        <f>T7/$T$33</f>
        <v>7.2964809147927731E-2</v>
      </c>
      <c r="AH7" s="362">
        <f>Y7/$Y$33</f>
        <v>0.33602215041005495</v>
      </c>
      <c r="AI7" s="362">
        <f>AC7/$AC$33</f>
        <v>0.20340717004025466</v>
      </c>
      <c r="AJ7" s="363">
        <f>AD7/$AD$33</f>
        <v>0.18991958094985067</v>
      </c>
      <c r="AL7" s="52">
        <f t="shared" ref="AL7:AQ33" si="2">(T7/B7)*10</f>
        <v>3.9562164886393858</v>
      </c>
      <c r="AM7" s="73">
        <f t="shared" si="2"/>
        <v>0.99177100247126171</v>
      </c>
      <c r="AN7" s="73">
        <f t="shared" si="2"/>
        <v>2.3436242605236455</v>
      </c>
      <c r="AO7" s="73">
        <f t="shared" si="2"/>
        <v>1.653915184625891</v>
      </c>
      <c r="AP7" s="73">
        <f t="shared" si="2"/>
        <v>12.643534271687409</v>
      </c>
      <c r="AQ7" s="73">
        <f t="shared" si="2"/>
        <v>26.932126467565183</v>
      </c>
      <c r="AR7" s="73">
        <f t="shared" ref="AR7:AR33" si="3">(Z7/H7)*10</f>
        <v>2.4828284892559678</v>
      </c>
      <c r="AS7" s="73">
        <f t="shared" ref="AS7:AS33" si="4">(AA7/I7)*10</f>
        <v>17.114797326301591</v>
      </c>
      <c r="AT7" s="73">
        <f t="shared" ref="AT7:AV22" si="5">(AB7/J7)*10</f>
        <v>6.8216438016784853</v>
      </c>
      <c r="AU7" s="73">
        <f t="shared" si="5"/>
        <v>7.9677560816144268</v>
      </c>
      <c r="AV7" s="17">
        <f t="shared" si="5"/>
        <v>7.2450720948641143</v>
      </c>
      <c r="AW7" s="42">
        <f>(AV7-AU7)/AU7</f>
        <v>-9.0701068073344215E-2</v>
      </c>
      <c r="AX7" s="8"/>
    </row>
    <row r="8" spans="1:50" ht="20.100000000000001" customHeight="1">
      <c r="A8" s="47" t="s">
        <v>141</v>
      </c>
      <c r="B8" s="81">
        <v>3218.8100000000004</v>
      </c>
      <c r="C8" s="61">
        <v>5438.42</v>
      </c>
      <c r="D8" s="61">
        <v>5052.5400000000009</v>
      </c>
      <c r="E8" s="61">
        <v>5203.76</v>
      </c>
      <c r="F8" s="61">
        <v>5790.18</v>
      </c>
      <c r="G8" s="61">
        <v>3072.01</v>
      </c>
      <c r="H8" s="61">
        <v>2325.5100000000002</v>
      </c>
      <c r="I8" s="61">
        <v>2363.2400000000002</v>
      </c>
      <c r="J8" s="61">
        <v>3569.5</v>
      </c>
      <c r="K8" s="61">
        <v>1165.1100000000001</v>
      </c>
      <c r="L8" s="82">
        <v>1953.7900000000002</v>
      </c>
      <c r="M8" s="42">
        <f t="shared" si="0"/>
        <v>0.67691462608680719</v>
      </c>
      <c r="O8" s="361">
        <f t="shared" ref="O8:O32" si="6">B8/$B$33</f>
        <v>0.20704496144774076</v>
      </c>
      <c r="P8" s="362">
        <f t="shared" ref="P8:P32" si="7">G8/$G$33</f>
        <v>0.23264325651031698</v>
      </c>
      <c r="Q8" s="362">
        <f t="shared" ref="Q8:Q32" si="8">K8/$K$33</f>
        <v>6.6284509492581703E-2</v>
      </c>
      <c r="R8" s="363">
        <f t="shared" ref="R8:R32" si="9">L8/$L$33</f>
        <v>9.319467426296027E-2</v>
      </c>
      <c r="T8" s="81">
        <v>3725.4500000000007</v>
      </c>
      <c r="U8" s="61">
        <v>5128.2540000000008</v>
      </c>
      <c r="V8" s="61">
        <v>6648.8859999999995</v>
      </c>
      <c r="W8" s="61">
        <v>5825.5630000000001</v>
      </c>
      <c r="X8" s="61">
        <v>6864.4690000000001</v>
      </c>
      <c r="Y8" s="61">
        <v>3202.1930000000002</v>
      </c>
      <c r="Z8" s="61">
        <v>2843.125</v>
      </c>
      <c r="AA8" s="61">
        <v>2266.6819999999998</v>
      </c>
      <c r="AB8" s="61">
        <v>2021.7420000000002</v>
      </c>
      <c r="AC8" s="61">
        <v>947.18700000000001</v>
      </c>
      <c r="AD8" s="82">
        <v>1066.4769999999999</v>
      </c>
      <c r="AE8" s="42">
        <f t="shared" si="1"/>
        <v>0.12594133998882992</v>
      </c>
      <c r="AG8" s="361">
        <f t="shared" ref="AG8:AG32" si="10">T8/$T$33</f>
        <v>0.48094500151301844</v>
      </c>
      <c r="AH8" s="362">
        <f t="shared" ref="AH8:AH32" si="11">Y8/$Y$33</f>
        <v>0.28918868858124819</v>
      </c>
      <c r="AI8" s="362">
        <f t="shared" ref="AI8:AI32" si="12">AC8/$AC$33</f>
        <v>9.6399021707480922E-2</v>
      </c>
      <c r="AJ8" s="363">
        <f t="shared" ref="AJ8:AJ32" si="13">AD8/$AD$33</f>
        <v>0.10847686951685404</v>
      </c>
      <c r="AL8" s="52">
        <f t="shared" si="2"/>
        <v>11.573997843923687</v>
      </c>
      <c r="AM8" s="74">
        <f t="shared" si="2"/>
        <v>9.4296762662685136</v>
      </c>
      <c r="AN8" s="74">
        <f t="shared" si="2"/>
        <v>13.159492057460206</v>
      </c>
      <c r="AO8" s="74">
        <f t="shared" si="2"/>
        <v>11.194910987439851</v>
      </c>
      <c r="AP8" s="74">
        <f t="shared" si="2"/>
        <v>11.855363736533233</v>
      </c>
      <c r="AQ8" s="74">
        <f t="shared" si="2"/>
        <v>10.423771406994117</v>
      </c>
      <c r="AR8" s="74">
        <f t="shared" si="3"/>
        <v>12.225812832453954</v>
      </c>
      <c r="AS8" s="74">
        <f t="shared" si="4"/>
        <v>9.5914168683671548</v>
      </c>
      <c r="AT8" s="74">
        <f t="shared" si="5"/>
        <v>5.6639361255077745</v>
      </c>
      <c r="AU8" s="74">
        <f t="shared" si="5"/>
        <v>8.1295929139737861</v>
      </c>
      <c r="AV8" s="17">
        <f t="shared" si="5"/>
        <v>5.4585037286504683</v>
      </c>
      <c r="AW8" s="42">
        <f t="shared" ref="AW8:AW33" si="14">(AV8-AU8)/AU8</f>
        <v>-0.32856370713618871</v>
      </c>
      <c r="AX8" s="8"/>
    </row>
    <row r="9" spans="1:50" ht="20.100000000000001" customHeight="1">
      <c r="A9" s="47" t="s">
        <v>131</v>
      </c>
      <c r="B9" s="81">
        <v>187.76</v>
      </c>
      <c r="C9" s="61">
        <v>232.29999999999998</v>
      </c>
      <c r="D9" s="61">
        <v>376.61</v>
      </c>
      <c r="E9" s="61">
        <v>4831.0199999999995</v>
      </c>
      <c r="F9" s="61">
        <v>361.31000000000006</v>
      </c>
      <c r="G9" s="61">
        <v>599.05999999999995</v>
      </c>
      <c r="H9" s="61">
        <v>989.2700000000001</v>
      </c>
      <c r="I9" s="61">
        <v>380.28000000000009</v>
      </c>
      <c r="J9" s="61">
        <v>1918.3999999999999</v>
      </c>
      <c r="K9" s="61">
        <v>2342.2299999999996</v>
      </c>
      <c r="L9" s="82">
        <v>3284.8599999999997</v>
      </c>
      <c r="M9" s="42">
        <f t="shared" si="0"/>
        <v>0.40244980211166292</v>
      </c>
      <c r="O9" s="361">
        <f t="shared" si="6"/>
        <v>1.2077370817608929E-2</v>
      </c>
      <c r="P9" s="362">
        <f t="shared" si="7"/>
        <v>4.5366801945654622E-2</v>
      </c>
      <c r="Q9" s="362">
        <f t="shared" si="8"/>
        <v>0.13325228233283518</v>
      </c>
      <c r="R9" s="363">
        <f t="shared" si="9"/>
        <v>0.1566859579071587</v>
      </c>
      <c r="T9" s="81">
        <v>59.790999999999997</v>
      </c>
      <c r="U9" s="61">
        <v>310.78699999999998</v>
      </c>
      <c r="V9" s="61">
        <v>675.57400000000007</v>
      </c>
      <c r="W9" s="61">
        <v>853.577</v>
      </c>
      <c r="X9" s="61">
        <v>271.23099999999999</v>
      </c>
      <c r="Y9" s="61">
        <v>582.17399999999998</v>
      </c>
      <c r="Z9" s="61">
        <v>231.23900000000003</v>
      </c>
      <c r="AA9" s="61">
        <v>259.78399999999999</v>
      </c>
      <c r="AB9" s="61">
        <v>807.98799999999994</v>
      </c>
      <c r="AC9" s="61">
        <v>1088.24</v>
      </c>
      <c r="AD9" s="82">
        <v>1061.7350000000001</v>
      </c>
      <c r="AE9" s="42">
        <f t="shared" si="1"/>
        <v>-2.435584062339179E-2</v>
      </c>
      <c r="AG9" s="361">
        <f t="shared" si="10"/>
        <v>7.7188480815646113E-3</v>
      </c>
      <c r="AH9" s="362">
        <f t="shared" si="11"/>
        <v>5.2575886458467544E-2</v>
      </c>
      <c r="AI9" s="362">
        <f t="shared" si="12"/>
        <v>0.11075455151194964</v>
      </c>
      <c r="AJ9" s="363">
        <f t="shared" si="13"/>
        <v>0.10799453626892755</v>
      </c>
      <c r="AL9" s="52">
        <f t="shared" si="2"/>
        <v>3.1844375798892206</v>
      </c>
      <c r="AM9" s="74">
        <f t="shared" si="2"/>
        <v>13.378691347395609</v>
      </c>
      <c r="AN9" s="74">
        <f t="shared" si="2"/>
        <v>17.938291601391359</v>
      </c>
      <c r="AO9" s="74">
        <f t="shared" si="2"/>
        <v>1.7668670384308078</v>
      </c>
      <c r="AP9" s="74">
        <f t="shared" si="2"/>
        <v>7.5068777504082354</v>
      </c>
      <c r="AQ9" s="74">
        <f t="shared" si="2"/>
        <v>9.7181250625980713</v>
      </c>
      <c r="AR9" s="74">
        <f t="shared" si="3"/>
        <v>2.3374710645223247</v>
      </c>
      <c r="AS9" s="74">
        <f t="shared" si="4"/>
        <v>6.8313873987588085</v>
      </c>
      <c r="AT9" s="74">
        <f t="shared" si="5"/>
        <v>4.2117806505421189</v>
      </c>
      <c r="AU9" s="74">
        <f t="shared" si="5"/>
        <v>4.646170529794257</v>
      </c>
      <c r="AV9" s="17">
        <f t="shared" si="5"/>
        <v>3.2322077653233325</v>
      </c>
      <c r="AW9" s="42">
        <f t="shared" si="14"/>
        <v>-0.30432864127644016</v>
      </c>
      <c r="AX9" s="8"/>
    </row>
    <row r="10" spans="1:50" ht="20.100000000000001" customHeight="1">
      <c r="A10" s="47" t="s">
        <v>134</v>
      </c>
      <c r="B10" s="81">
        <v>857.10000000000014</v>
      </c>
      <c r="C10" s="61">
        <v>612.95999999999992</v>
      </c>
      <c r="D10" s="61">
        <v>916.04000000000008</v>
      </c>
      <c r="E10" s="61">
        <v>718.34000000000015</v>
      </c>
      <c r="F10" s="61">
        <v>791.46000000000015</v>
      </c>
      <c r="G10" s="61">
        <v>583.97</v>
      </c>
      <c r="H10" s="61">
        <v>1087.1500000000001</v>
      </c>
      <c r="I10" s="61">
        <v>1590.81</v>
      </c>
      <c r="J10" s="61">
        <v>1935.1299999999997</v>
      </c>
      <c r="K10" s="61">
        <v>1222.75</v>
      </c>
      <c r="L10" s="82">
        <v>830.84</v>
      </c>
      <c r="M10" s="42">
        <f t="shared" si="0"/>
        <v>-0.32051523205888366</v>
      </c>
      <c r="O10" s="361">
        <f t="shared" si="6"/>
        <v>5.5131628290224839E-2</v>
      </c>
      <c r="P10" s="362">
        <f t="shared" si="7"/>
        <v>4.4224036544259229E-2</v>
      </c>
      <c r="Q10" s="362">
        <f t="shared" si="8"/>
        <v>6.9563718431782648E-2</v>
      </c>
      <c r="R10" s="363">
        <f t="shared" si="9"/>
        <v>3.9630596514793247E-2</v>
      </c>
      <c r="T10" s="81">
        <v>308.673</v>
      </c>
      <c r="U10" s="61">
        <v>285.327</v>
      </c>
      <c r="V10" s="61">
        <v>393.96899999999999</v>
      </c>
      <c r="W10" s="61">
        <v>287.31600000000003</v>
      </c>
      <c r="X10" s="61">
        <v>311.68200000000002</v>
      </c>
      <c r="Y10" s="61">
        <v>288.06799999999998</v>
      </c>
      <c r="Z10" s="61">
        <v>399.31100000000004</v>
      </c>
      <c r="AA10" s="61">
        <v>772.32999999999993</v>
      </c>
      <c r="AB10" s="61">
        <v>1282.6799999999998</v>
      </c>
      <c r="AC10" s="61">
        <v>1113.0060000000001</v>
      </c>
      <c r="AD10" s="82">
        <v>830.59800000000007</v>
      </c>
      <c r="AE10" s="42">
        <f t="shared" si="1"/>
        <v>-0.25373448121573466</v>
      </c>
      <c r="AG10" s="361">
        <f t="shared" si="10"/>
        <v>3.9848806574246845E-2</v>
      </c>
      <c r="AH10" s="362">
        <f t="shared" si="11"/>
        <v>2.6015298622607378E-2</v>
      </c>
      <c r="AI10" s="362">
        <f t="shared" si="12"/>
        <v>0.11327508670891441</v>
      </c>
      <c r="AJ10" s="363">
        <f t="shared" si="13"/>
        <v>8.4484401320384733E-2</v>
      </c>
      <c r="AL10" s="52">
        <f t="shared" si="2"/>
        <v>3.6013650682534122</v>
      </c>
      <c r="AM10" s="74">
        <f t="shared" si="2"/>
        <v>4.6549040720438537</v>
      </c>
      <c r="AN10" s="74">
        <f t="shared" si="2"/>
        <v>4.3007838085673109</v>
      </c>
      <c r="AO10" s="74">
        <f t="shared" si="2"/>
        <v>3.9997215803101591</v>
      </c>
      <c r="AP10" s="74">
        <f t="shared" si="2"/>
        <v>3.9380638314001963</v>
      </c>
      <c r="AQ10" s="74">
        <f t="shared" si="2"/>
        <v>4.932924636539548</v>
      </c>
      <c r="AR10" s="74">
        <f t="shared" si="3"/>
        <v>3.6730074046819667</v>
      </c>
      <c r="AS10" s="74">
        <f t="shared" si="4"/>
        <v>4.8549481081964529</v>
      </c>
      <c r="AT10" s="74">
        <f t="shared" si="5"/>
        <v>6.6283918909840693</v>
      </c>
      <c r="AU10" s="74">
        <f t="shared" si="5"/>
        <v>9.1024821099979558</v>
      </c>
      <c r="AV10" s="17">
        <f t="shared" si="5"/>
        <v>9.9970872851571908</v>
      </c>
      <c r="AW10" s="42">
        <f t="shared" si="14"/>
        <v>9.8281453821987885E-2</v>
      </c>
      <c r="AX10" s="8"/>
    </row>
    <row r="11" spans="1:50" ht="20.100000000000001" customHeight="1">
      <c r="A11" s="47" t="s">
        <v>133</v>
      </c>
      <c r="B11" s="81">
        <v>361.20000000000005</v>
      </c>
      <c r="C11" s="61">
        <v>512.70000000000005</v>
      </c>
      <c r="D11" s="61">
        <v>513.48</v>
      </c>
      <c r="E11" s="61">
        <v>739.06000000000006</v>
      </c>
      <c r="F11" s="61">
        <v>404.15</v>
      </c>
      <c r="G11" s="61">
        <v>705.68</v>
      </c>
      <c r="H11" s="61">
        <v>1097.99</v>
      </c>
      <c r="I11" s="61">
        <v>1739.07</v>
      </c>
      <c r="J11" s="61">
        <v>1399.53</v>
      </c>
      <c r="K11" s="61">
        <v>1567.42</v>
      </c>
      <c r="L11" s="82">
        <v>1320.46</v>
      </c>
      <c r="M11" s="42">
        <f t="shared" si="0"/>
        <v>-0.15755828048640444</v>
      </c>
      <c r="O11" s="361">
        <f t="shared" si="6"/>
        <v>2.3233629842992896E-2</v>
      </c>
      <c r="P11" s="362">
        <f t="shared" si="7"/>
        <v>5.344113243583206E-2</v>
      </c>
      <c r="Q11" s="362">
        <f t="shared" si="8"/>
        <v>8.9172409359513191E-2</v>
      </c>
      <c r="R11" s="363">
        <f t="shared" si="9"/>
        <v>6.2985192665162837E-2</v>
      </c>
      <c r="T11" s="81">
        <v>147.46899999999999</v>
      </c>
      <c r="U11" s="61">
        <v>171.048</v>
      </c>
      <c r="V11" s="61">
        <v>197.88000000000002</v>
      </c>
      <c r="W11" s="61">
        <v>245.999</v>
      </c>
      <c r="X11" s="61">
        <v>169.26900000000001</v>
      </c>
      <c r="Y11" s="61">
        <v>271.77299999999997</v>
      </c>
      <c r="Z11" s="61">
        <v>384.53</v>
      </c>
      <c r="AA11" s="61">
        <v>711.08699999999999</v>
      </c>
      <c r="AB11" s="61">
        <v>633.15</v>
      </c>
      <c r="AC11" s="61">
        <v>800.66099999999994</v>
      </c>
      <c r="AD11" s="82">
        <v>703.2890000000001</v>
      </c>
      <c r="AE11" s="42">
        <f t="shared" si="1"/>
        <v>-0.12161451600614973</v>
      </c>
      <c r="AG11" s="361">
        <f t="shared" si="10"/>
        <v>1.903782856517288E-2</v>
      </c>
      <c r="AH11" s="362">
        <f t="shared" si="11"/>
        <v>2.4543704099594103E-2</v>
      </c>
      <c r="AI11" s="362">
        <f t="shared" si="12"/>
        <v>8.1486482731850607E-2</v>
      </c>
      <c r="AJ11" s="363">
        <f t="shared" si="13"/>
        <v>7.1535147111132055E-2</v>
      </c>
      <c r="AL11" s="52">
        <f t="shared" si="2"/>
        <v>4.0827519379844954</v>
      </c>
      <c r="AM11" s="74">
        <f t="shared" si="2"/>
        <v>3.3362200117027498</v>
      </c>
      <c r="AN11" s="74">
        <f t="shared" si="2"/>
        <v>3.8537041364804865</v>
      </c>
      <c r="AO11" s="74">
        <f t="shared" si="2"/>
        <v>3.3285389548886419</v>
      </c>
      <c r="AP11" s="74">
        <f t="shared" si="2"/>
        <v>4.1882716813064462</v>
      </c>
      <c r="AQ11" s="74">
        <f t="shared" si="2"/>
        <v>3.8512215168348258</v>
      </c>
      <c r="AR11" s="74">
        <f t="shared" si="3"/>
        <v>3.5021266131749829</v>
      </c>
      <c r="AS11" s="74">
        <f t="shared" si="4"/>
        <v>4.0888923390087806</v>
      </c>
      <c r="AT11" s="74">
        <f t="shared" si="5"/>
        <v>4.5240187777325245</v>
      </c>
      <c r="AU11" s="74">
        <f t="shared" si="5"/>
        <v>5.10814587028365</v>
      </c>
      <c r="AV11" s="17">
        <f t="shared" si="5"/>
        <v>5.3260909077139793</v>
      </c>
      <c r="AW11" s="42">
        <f t="shared" si="14"/>
        <v>4.2666173395362939E-2</v>
      </c>
      <c r="AX11" s="8"/>
    </row>
    <row r="12" spans="1:50" ht="20.100000000000001" customHeight="1">
      <c r="A12" s="47" t="s">
        <v>132</v>
      </c>
      <c r="B12" s="81">
        <v>4213.6099999999997</v>
      </c>
      <c r="C12" s="61">
        <v>4324.3</v>
      </c>
      <c r="D12" s="61">
        <v>1834.8099999999997</v>
      </c>
      <c r="E12" s="61">
        <v>358.77000000000004</v>
      </c>
      <c r="F12" s="61">
        <v>771.94</v>
      </c>
      <c r="G12" s="61">
        <v>856.85</v>
      </c>
      <c r="H12" s="61">
        <v>1196.05</v>
      </c>
      <c r="I12" s="61">
        <v>996.8</v>
      </c>
      <c r="J12" s="61">
        <v>780.57</v>
      </c>
      <c r="K12" s="61">
        <v>479.38</v>
      </c>
      <c r="L12" s="82">
        <v>1284.3699999999999</v>
      </c>
      <c r="M12" s="42">
        <f t="shared" si="0"/>
        <v>1.6792315073636779</v>
      </c>
      <c r="O12" s="361">
        <f t="shared" si="6"/>
        <v>0.27103392868973775</v>
      </c>
      <c r="P12" s="362">
        <f t="shared" si="7"/>
        <v>6.4889233544443245E-2</v>
      </c>
      <c r="Q12" s="362">
        <f t="shared" si="8"/>
        <v>2.7272504879842945E-2</v>
      </c>
      <c r="R12" s="363">
        <f t="shared" si="9"/>
        <v>6.1263720145521401E-2</v>
      </c>
      <c r="T12" s="81">
        <v>1584.3119999999999</v>
      </c>
      <c r="U12" s="61">
        <v>1595.93</v>
      </c>
      <c r="V12" s="61">
        <v>991.59300000000007</v>
      </c>
      <c r="W12" s="61">
        <v>212.34899999999999</v>
      </c>
      <c r="X12" s="61">
        <v>1127.9659999999999</v>
      </c>
      <c r="Y12" s="61">
        <v>435.39599999999996</v>
      </c>
      <c r="Z12" s="61">
        <v>302.48699999999997</v>
      </c>
      <c r="AA12" s="61">
        <v>407.61399999999998</v>
      </c>
      <c r="AB12" s="61">
        <v>480.75699999999995</v>
      </c>
      <c r="AC12" s="61">
        <v>173.96200000000002</v>
      </c>
      <c r="AD12" s="82">
        <v>496.60299999999995</v>
      </c>
      <c r="AE12" s="42">
        <f t="shared" si="1"/>
        <v>1.8546636621790962</v>
      </c>
      <c r="AG12" s="361">
        <f t="shared" si="10"/>
        <v>0.20453017413657226</v>
      </c>
      <c r="AH12" s="362">
        <f t="shared" si="11"/>
        <v>3.9320427673635257E-2</v>
      </c>
      <c r="AI12" s="362">
        <f t="shared" si="12"/>
        <v>1.7704810786335536E-2</v>
      </c>
      <c r="AJ12" s="363">
        <f t="shared" si="13"/>
        <v>5.0512049329407255E-2</v>
      </c>
      <c r="AL12" s="52">
        <f t="shared" si="2"/>
        <v>3.7599872793163107</v>
      </c>
      <c r="AM12" s="74">
        <f t="shared" si="2"/>
        <v>3.6906088846749761</v>
      </c>
      <c r="AN12" s="74">
        <f t="shared" si="2"/>
        <v>5.4043361437969057</v>
      </c>
      <c r="AO12" s="74">
        <f t="shared" si="2"/>
        <v>5.9188059202274426</v>
      </c>
      <c r="AP12" s="74">
        <f t="shared" si="2"/>
        <v>14.61209420421276</v>
      </c>
      <c r="AQ12" s="74">
        <f t="shared" si="2"/>
        <v>5.0813561300110868</v>
      </c>
      <c r="AR12" s="74">
        <f t="shared" si="3"/>
        <v>2.5290497888884245</v>
      </c>
      <c r="AS12" s="74">
        <f t="shared" si="4"/>
        <v>4.0892255216693414</v>
      </c>
      <c r="AT12" s="74">
        <f t="shared" si="5"/>
        <v>6.1590504375007988</v>
      </c>
      <c r="AU12" s="74">
        <f t="shared" si="5"/>
        <v>3.6288956568901503</v>
      </c>
      <c r="AV12" s="17">
        <f t="shared" si="5"/>
        <v>3.8665104292376808</v>
      </c>
      <c r="AW12" s="42">
        <f t="shared" si="14"/>
        <v>6.5478535293891305E-2</v>
      </c>
      <c r="AX12" s="8"/>
    </row>
    <row r="13" spans="1:50" ht="20.100000000000001" customHeight="1">
      <c r="A13" s="47" t="s">
        <v>149</v>
      </c>
      <c r="B13" s="81"/>
      <c r="C13" s="61">
        <v>45.63</v>
      </c>
      <c r="D13" s="61">
        <v>0.61</v>
      </c>
      <c r="E13" s="61">
        <v>11.850000000000001</v>
      </c>
      <c r="F13" s="61">
        <v>3.2</v>
      </c>
      <c r="G13" s="61">
        <v>17.27</v>
      </c>
      <c r="H13" s="61">
        <v>31.52</v>
      </c>
      <c r="I13" s="61">
        <v>73.510000000000005</v>
      </c>
      <c r="J13" s="61">
        <v>20.25</v>
      </c>
      <c r="K13" s="61">
        <v>56.36</v>
      </c>
      <c r="L13" s="82">
        <v>1227.6099999999999</v>
      </c>
      <c r="M13" s="42">
        <f t="shared" si="0"/>
        <v>20.781582682753726</v>
      </c>
      <c r="O13" s="361">
        <f t="shared" si="6"/>
        <v>0</v>
      </c>
      <c r="P13" s="362">
        <f t="shared" si="7"/>
        <v>1.3078567582570284E-3</v>
      </c>
      <c r="Q13" s="362">
        <f t="shared" si="8"/>
        <v>3.2063881993991163E-3</v>
      </c>
      <c r="R13" s="363">
        <f t="shared" si="9"/>
        <v>5.8556300355694639E-2</v>
      </c>
      <c r="T13" s="81"/>
      <c r="U13" s="61">
        <v>96.13</v>
      </c>
      <c r="V13" s="61">
        <v>10.943000000000001</v>
      </c>
      <c r="W13" s="61">
        <v>18.821999999999999</v>
      </c>
      <c r="X13" s="61">
        <v>10.143000000000001</v>
      </c>
      <c r="Y13" s="61">
        <v>5.4610000000000003</v>
      </c>
      <c r="Z13" s="61">
        <v>11.034000000000001</v>
      </c>
      <c r="AA13" s="61">
        <v>26.175000000000001</v>
      </c>
      <c r="AB13" s="61">
        <v>5.1210000000000004</v>
      </c>
      <c r="AC13" s="61">
        <v>23.893000000000001</v>
      </c>
      <c r="AD13" s="82">
        <v>355.267</v>
      </c>
      <c r="AE13" s="42">
        <f t="shared" si="1"/>
        <v>13.869082995019463</v>
      </c>
      <c r="AG13" s="361">
        <f t="shared" si="10"/>
        <v>0</v>
      </c>
      <c r="AH13" s="362">
        <f t="shared" si="11"/>
        <v>4.9318058853485601E-4</v>
      </c>
      <c r="AI13" s="362">
        <f t="shared" si="12"/>
        <v>2.4316864839327838E-3</v>
      </c>
      <c r="AJ13" s="363">
        <f t="shared" si="13"/>
        <v>3.6136036691503129E-2</v>
      </c>
      <c r="AL13" s="52" t="e">
        <f t="shared" si="2"/>
        <v>#DIV/0!</v>
      </c>
      <c r="AM13" s="74">
        <f t="shared" si="2"/>
        <v>21.067280298049525</v>
      </c>
      <c r="AN13" s="74">
        <f t="shared" si="2"/>
        <v>179.39344262295083</v>
      </c>
      <c r="AO13" s="74">
        <f t="shared" si="2"/>
        <v>15.883544303797466</v>
      </c>
      <c r="AP13" s="74">
        <f t="shared" si="2"/>
        <v>31.696875000000002</v>
      </c>
      <c r="AQ13" s="74">
        <f t="shared" si="2"/>
        <v>3.162130862767806</v>
      </c>
      <c r="AR13" s="74">
        <f t="shared" si="3"/>
        <v>3.5006345177664979</v>
      </c>
      <c r="AS13" s="74">
        <f t="shared" si="4"/>
        <v>3.5607400353693377</v>
      </c>
      <c r="AT13" s="74">
        <f t="shared" si="5"/>
        <v>2.528888888888889</v>
      </c>
      <c r="AU13" s="74">
        <f t="shared" si="5"/>
        <v>4.2393541518807663</v>
      </c>
      <c r="AV13" s="17">
        <f t="shared" si="5"/>
        <v>2.893972841537622</v>
      </c>
      <c r="AW13" s="42">
        <f t="shared" si="14"/>
        <v>-0.31735525321617047</v>
      </c>
      <c r="AX13" s="8"/>
    </row>
    <row r="14" spans="1:50" ht="20.100000000000001" customHeight="1">
      <c r="A14" s="47" t="s">
        <v>139</v>
      </c>
      <c r="B14" s="81">
        <v>356.6</v>
      </c>
      <c r="C14" s="61">
        <v>421.2</v>
      </c>
      <c r="D14" s="61">
        <v>506.52</v>
      </c>
      <c r="E14" s="61">
        <v>414.58</v>
      </c>
      <c r="F14" s="61">
        <v>360.65000000000003</v>
      </c>
      <c r="G14" s="61">
        <v>656.18</v>
      </c>
      <c r="H14" s="61">
        <v>455.43</v>
      </c>
      <c r="I14" s="61">
        <v>475.39999999999992</v>
      </c>
      <c r="J14" s="61">
        <v>726.7700000000001</v>
      </c>
      <c r="K14" s="61">
        <v>391.78000000000003</v>
      </c>
      <c r="L14" s="82">
        <v>501.15</v>
      </c>
      <c r="M14" s="42">
        <f t="shared" si="0"/>
        <v>0.27916177446526097</v>
      </c>
      <c r="O14" s="361">
        <f t="shared" si="6"/>
        <v>2.2937741976775377E-2</v>
      </c>
      <c r="P14" s="362">
        <f t="shared" si="7"/>
        <v>4.9692498415350138E-2</v>
      </c>
      <c r="Q14" s="362">
        <f t="shared" si="8"/>
        <v>2.2288835499655536E-2</v>
      </c>
      <c r="R14" s="363">
        <f t="shared" si="9"/>
        <v>2.3904570607323476E-2</v>
      </c>
      <c r="T14" s="81">
        <v>162.297</v>
      </c>
      <c r="U14" s="61">
        <v>190.32499999999999</v>
      </c>
      <c r="V14" s="61">
        <v>295.88499999999999</v>
      </c>
      <c r="W14" s="61">
        <v>198.13099999999997</v>
      </c>
      <c r="X14" s="61">
        <v>181.34200000000001</v>
      </c>
      <c r="Y14" s="61">
        <v>263.63600000000002</v>
      </c>
      <c r="Z14" s="61">
        <v>247.48699999999999</v>
      </c>
      <c r="AA14" s="61">
        <v>227.922</v>
      </c>
      <c r="AB14" s="61">
        <v>306.61099999999993</v>
      </c>
      <c r="AC14" s="61">
        <v>292.85199999999998</v>
      </c>
      <c r="AD14" s="82">
        <v>284.19499999999999</v>
      </c>
      <c r="AE14" s="42">
        <f t="shared" si="1"/>
        <v>-2.9561006924999602E-2</v>
      </c>
      <c r="AG14" s="361">
        <f t="shared" si="10"/>
        <v>2.095208120107862E-2</v>
      </c>
      <c r="AH14" s="362">
        <f t="shared" si="11"/>
        <v>2.3808855088623935E-2</v>
      </c>
      <c r="AI14" s="362">
        <f t="shared" si="12"/>
        <v>2.980472314873325E-2</v>
      </c>
      <c r="AJ14" s="363">
        <f t="shared" si="13"/>
        <v>2.8906937451386512E-2</v>
      </c>
      <c r="AL14" s="52">
        <f t="shared" si="2"/>
        <v>4.5512338754907455</v>
      </c>
      <c r="AM14" s="74">
        <f t="shared" si="2"/>
        <v>4.5186372269705597</v>
      </c>
      <c r="AN14" s="74">
        <f t="shared" si="2"/>
        <v>5.8415264945115695</v>
      </c>
      <c r="AO14" s="74">
        <f t="shared" si="2"/>
        <v>4.7790776207245882</v>
      </c>
      <c r="AP14" s="74">
        <f t="shared" si="2"/>
        <v>5.0281990849854434</v>
      </c>
      <c r="AQ14" s="74">
        <f t="shared" si="2"/>
        <v>4.0177390350208793</v>
      </c>
      <c r="AR14" s="74">
        <f t="shared" si="3"/>
        <v>5.4341391651845505</v>
      </c>
      <c r="AS14" s="74">
        <f t="shared" si="4"/>
        <v>4.7943205721497693</v>
      </c>
      <c r="AT14" s="74">
        <f t="shared" si="5"/>
        <v>4.2188175076021288</v>
      </c>
      <c r="AU14" s="74">
        <f t="shared" si="5"/>
        <v>7.4749093879217918</v>
      </c>
      <c r="AV14" s="17">
        <f t="shared" si="5"/>
        <v>5.6708570288336819</v>
      </c>
      <c r="AW14" s="42">
        <f t="shared" si="14"/>
        <v>-0.24134772282365829</v>
      </c>
      <c r="AX14" s="8"/>
    </row>
    <row r="15" spans="1:50" ht="20.100000000000001" customHeight="1">
      <c r="A15" s="47" t="s">
        <v>138</v>
      </c>
      <c r="B15" s="81">
        <v>51.73</v>
      </c>
      <c r="C15" s="61">
        <v>206.22</v>
      </c>
      <c r="D15" s="61">
        <v>335.26</v>
      </c>
      <c r="E15" s="61">
        <v>81.819999999999993</v>
      </c>
      <c r="F15" s="61">
        <v>56.410000000000004</v>
      </c>
      <c r="G15" s="61">
        <v>115.00999999999999</v>
      </c>
      <c r="H15" s="61">
        <v>176.87</v>
      </c>
      <c r="I15" s="61">
        <v>59.93</v>
      </c>
      <c r="J15" s="61">
        <v>188.99</v>
      </c>
      <c r="K15" s="61">
        <v>266.14</v>
      </c>
      <c r="L15" s="82">
        <v>766.85</v>
      </c>
      <c r="M15" s="42">
        <f t="shared" si="0"/>
        <v>1.8813782219884274</v>
      </c>
      <c r="O15" s="361">
        <f t="shared" si="6"/>
        <v>3.3274520259635168E-3</v>
      </c>
      <c r="P15" s="362">
        <f t="shared" si="7"/>
        <v>8.7097050241540727E-3</v>
      </c>
      <c r="Q15" s="362">
        <f t="shared" si="8"/>
        <v>1.5141024758482627E-2</v>
      </c>
      <c r="R15" s="363">
        <f t="shared" si="9"/>
        <v>3.6578309827847967E-2</v>
      </c>
      <c r="T15" s="81">
        <v>24.096000000000004</v>
      </c>
      <c r="U15" s="61">
        <v>81.647999999999996</v>
      </c>
      <c r="V15" s="61">
        <v>75.027999999999992</v>
      </c>
      <c r="W15" s="61">
        <v>31.428000000000001</v>
      </c>
      <c r="X15" s="61">
        <v>24.178999999999998</v>
      </c>
      <c r="Y15" s="61">
        <v>85.588999999999999</v>
      </c>
      <c r="Z15" s="61">
        <v>57.468000000000004</v>
      </c>
      <c r="AA15" s="61">
        <v>23.797000000000001</v>
      </c>
      <c r="AB15" s="61">
        <v>73.677999999999997</v>
      </c>
      <c r="AC15" s="61">
        <v>92.169000000000011</v>
      </c>
      <c r="AD15" s="82">
        <v>283.19099999999997</v>
      </c>
      <c r="AE15" s="42">
        <f t="shared" si="1"/>
        <v>2.0725189597370042</v>
      </c>
      <c r="AG15" s="361">
        <f t="shared" si="10"/>
        <v>3.1107250819250539E-3</v>
      </c>
      <c r="AH15" s="362">
        <f t="shared" si="11"/>
        <v>7.7295062062094468E-3</v>
      </c>
      <c r="AI15" s="362">
        <f t="shared" si="12"/>
        <v>9.3804089707278607E-3</v>
      </c>
      <c r="AJ15" s="363">
        <f t="shared" si="13"/>
        <v>2.8804815439383513E-2</v>
      </c>
      <c r="AL15" s="52">
        <f t="shared" si="2"/>
        <v>4.6580320896965022</v>
      </c>
      <c r="AM15" s="74">
        <f t="shared" si="2"/>
        <v>3.9592668024439917</v>
      </c>
      <c r="AN15" s="74">
        <f t="shared" si="2"/>
        <v>2.2379049096223822</v>
      </c>
      <c r="AO15" s="74">
        <f t="shared" si="2"/>
        <v>3.8411146418968474</v>
      </c>
      <c r="AP15" s="74">
        <f t="shared" si="2"/>
        <v>4.2862967558943446</v>
      </c>
      <c r="AQ15" s="74">
        <f t="shared" si="2"/>
        <v>7.4418746195982965</v>
      </c>
      <c r="AR15" s="74">
        <f t="shared" si="3"/>
        <v>3.2491660541640757</v>
      </c>
      <c r="AS15" s="74">
        <f t="shared" si="4"/>
        <v>3.9707992658101121</v>
      </c>
      <c r="AT15" s="74">
        <f t="shared" si="5"/>
        <v>3.898513148843854</v>
      </c>
      <c r="AU15" s="74">
        <f t="shared" si="5"/>
        <v>3.4631772751183592</v>
      </c>
      <c r="AV15" s="17">
        <f t="shared" si="5"/>
        <v>3.6929125643867766</v>
      </c>
      <c r="AW15" s="42">
        <f t="shared" si="14"/>
        <v>6.6336566400738442E-2</v>
      </c>
      <c r="AX15" s="8"/>
    </row>
    <row r="16" spans="1:50" ht="20.100000000000001" customHeight="1">
      <c r="A16" s="47" t="s">
        <v>136</v>
      </c>
      <c r="B16" s="81">
        <v>54.39</v>
      </c>
      <c r="C16" s="61">
        <v>73.099999999999994</v>
      </c>
      <c r="D16" s="61">
        <v>4223.8899999999994</v>
      </c>
      <c r="E16" s="61">
        <v>144.19</v>
      </c>
      <c r="F16" s="61">
        <v>228.07999999999998</v>
      </c>
      <c r="G16" s="61">
        <v>282.31</v>
      </c>
      <c r="H16" s="61">
        <v>343.92</v>
      </c>
      <c r="I16" s="61">
        <v>321.64999999999998</v>
      </c>
      <c r="J16" s="61">
        <v>562.65000000000009</v>
      </c>
      <c r="K16" s="61">
        <v>718.43</v>
      </c>
      <c r="L16" s="82">
        <v>572.64</v>
      </c>
      <c r="M16" s="42">
        <f t="shared" si="0"/>
        <v>-0.20292860821513575</v>
      </c>
      <c r="O16" s="361">
        <f t="shared" si="6"/>
        <v>3.4985524007762553E-3</v>
      </c>
      <c r="P16" s="362">
        <f t="shared" si="7"/>
        <v>2.1379330713580873E-2</v>
      </c>
      <c r="Q16" s="362">
        <f t="shared" si="8"/>
        <v>4.0872346949863504E-2</v>
      </c>
      <c r="R16" s="363">
        <f t="shared" si="9"/>
        <v>2.7314603038167642E-2</v>
      </c>
      <c r="T16" s="81">
        <v>23.949000000000002</v>
      </c>
      <c r="U16" s="61">
        <v>28.192999999999998</v>
      </c>
      <c r="V16" s="61">
        <v>571.40600000000006</v>
      </c>
      <c r="W16" s="61">
        <v>58.589000000000006</v>
      </c>
      <c r="X16" s="61">
        <v>117.98999999999998</v>
      </c>
      <c r="Y16" s="61">
        <v>129.93699999999998</v>
      </c>
      <c r="Z16" s="61">
        <v>167.44100000000003</v>
      </c>
      <c r="AA16" s="61">
        <v>138.74199999999999</v>
      </c>
      <c r="AB16" s="61">
        <v>381.67700000000002</v>
      </c>
      <c r="AC16" s="61">
        <v>275.67700000000002</v>
      </c>
      <c r="AD16" s="82">
        <v>247.08100000000002</v>
      </c>
      <c r="AE16" s="42">
        <f t="shared" si="1"/>
        <v>-0.10373008992407783</v>
      </c>
      <c r="AG16" s="361">
        <f t="shared" si="10"/>
        <v>3.0917477999262582E-3</v>
      </c>
      <c r="AH16" s="362">
        <f t="shared" si="11"/>
        <v>1.1734555233923014E-2</v>
      </c>
      <c r="AI16" s="362">
        <f t="shared" si="12"/>
        <v>2.8056754481694979E-2</v>
      </c>
      <c r="AJ16" s="363">
        <f t="shared" si="13"/>
        <v>2.5131881322423097E-2</v>
      </c>
      <c r="AL16" s="52">
        <f t="shared" si="2"/>
        <v>4.4031991174848324</v>
      </c>
      <c r="AM16" s="74">
        <f t="shared" si="2"/>
        <v>3.8567715458276335</v>
      </c>
      <c r="AN16" s="74">
        <f t="shared" si="2"/>
        <v>1.3527956457199408</v>
      </c>
      <c r="AO16" s="74">
        <f t="shared" si="2"/>
        <v>4.0633192315694568</v>
      </c>
      <c r="AP16" s="74">
        <f t="shared" si="2"/>
        <v>5.1731848474219566</v>
      </c>
      <c r="AQ16" s="74">
        <f t="shared" si="2"/>
        <v>4.6026354008005379</v>
      </c>
      <c r="AR16" s="74">
        <f t="shared" si="3"/>
        <v>4.8686031635264024</v>
      </c>
      <c r="AS16" s="74">
        <f t="shared" si="4"/>
        <v>4.3134462925540182</v>
      </c>
      <c r="AT16" s="74">
        <f t="shared" si="5"/>
        <v>6.7835599395716697</v>
      </c>
      <c r="AU16" s="74">
        <f t="shared" si="5"/>
        <v>3.8372144815778859</v>
      </c>
      <c r="AV16" s="17">
        <f t="shared" si="5"/>
        <v>4.3147701872031297</v>
      </c>
      <c r="AW16" s="42">
        <f t="shared" si="14"/>
        <v>0.12445374318218197</v>
      </c>
      <c r="AX16" s="8"/>
    </row>
    <row r="17" spans="1:50" ht="20.100000000000001" customHeight="1">
      <c r="A17" s="47" t="s">
        <v>143</v>
      </c>
      <c r="B17" s="81">
        <v>266.33</v>
      </c>
      <c r="C17" s="61">
        <v>510.32</v>
      </c>
      <c r="D17" s="61">
        <v>554.93999999999994</v>
      </c>
      <c r="E17" s="61">
        <v>398.11</v>
      </c>
      <c r="F17" s="61">
        <v>451.24999999999994</v>
      </c>
      <c r="G17" s="61">
        <v>468.3</v>
      </c>
      <c r="H17" s="61">
        <v>500.02</v>
      </c>
      <c r="I17" s="61">
        <v>448.89000000000004</v>
      </c>
      <c r="J17" s="61">
        <v>238.45</v>
      </c>
      <c r="K17" s="61">
        <v>259.06</v>
      </c>
      <c r="L17" s="82">
        <v>450.16</v>
      </c>
      <c r="M17" s="42">
        <f t="shared" si="0"/>
        <v>0.7376669497413727</v>
      </c>
      <c r="O17" s="361">
        <f t="shared" si="6"/>
        <v>1.7131264219502482E-2</v>
      </c>
      <c r="P17" s="362">
        <f t="shared" si="7"/>
        <v>3.5464349733165396E-2</v>
      </c>
      <c r="Q17" s="362">
        <f t="shared" si="8"/>
        <v>1.4738235041453782E-2</v>
      </c>
      <c r="R17" s="363">
        <f t="shared" si="9"/>
        <v>2.147237654313626E-2</v>
      </c>
      <c r="T17" s="81">
        <v>57.387</v>
      </c>
      <c r="U17" s="61">
        <v>124.105</v>
      </c>
      <c r="V17" s="61">
        <v>131.501</v>
      </c>
      <c r="W17" s="61">
        <v>94.332999999999998</v>
      </c>
      <c r="X17" s="61">
        <v>113.06700000000001</v>
      </c>
      <c r="Y17" s="61">
        <v>115.43</v>
      </c>
      <c r="Z17" s="61">
        <v>135.90199999999999</v>
      </c>
      <c r="AA17" s="61">
        <v>291.44299999999998</v>
      </c>
      <c r="AB17" s="61">
        <v>265.80599999999998</v>
      </c>
      <c r="AC17" s="61">
        <v>157.65300000000002</v>
      </c>
      <c r="AD17" s="82">
        <v>226.29599999999999</v>
      </c>
      <c r="AE17" s="42">
        <f t="shared" si="1"/>
        <v>0.43540560598275935</v>
      </c>
      <c r="AG17" s="361">
        <f t="shared" si="10"/>
        <v>7.4084985174482504E-3</v>
      </c>
      <c r="AH17" s="362">
        <f t="shared" si="11"/>
        <v>1.0424434230832894E-2</v>
      </c>
      <c r="AI17" s="362">
        <f t="shared" si="12"/>
        <v>1.6044978414240792E-2</v>
      </c>
      <c r="AJ17" s="363">
        <f t="shared" si="13"/>
        <v>2.3017731900627957E-2</v>
      </c>
      <c r="AL17" s="52">
        <f t="shared" si="2"/>
        <v>2.1547328502234073</v>
      </c>
      <c r="AM17" s="74">
        <f t="shared" si="2"/>
        <v>2.4319054710769712</v>
      </c>
      <c r="AN17" s="74">
        <f t="shared" si="2"/>
        <v>2.3696435650700982</v>
      </c>
      <c r="AO17" s="74">
        <f t="shared" si="2"/>
        <v>2.3695209866619775</v>
      </c>
      <c r="AP17" s="74">
        <f t="shared" si="2"/>
        <v>2.5056398891966762</v>
      </c>
      <c r="AQ17" s="74">
        <f t="shared" si="2"/>
        <v>2.4648729446935729</v>
      </c>
      <c r="AR17" s="74">
        <f t="shared" si="3"/>
        <v>2.7179312827486903</v>
      </c>
      <c r="AS17" s="74">
        <f t="shared" si="4"/>
        <v>6.492526008598988</v>
      </c>
      <c r="AT17" s="74">
        <f t="shared" si="5"/>
        <v>11.147242608513315</v>
      </c>
      <c r="AU17" s="74">
        <f t="shared" si="5"/>
        <v>6.0855786304331048</v>
      </c>
      <c r="AV17" s="17">
        <f t="shared" si="5"/>
        <v>5.0270126177359149</v>
      </c>
      <c r="AW17" s="42">
        <f t="shared" si="14"/>
        <v>-0.17394664944487831</v>
      </c>
      <c r="AX17" s="8"/>
    </row>
    <row r="18" spans="1:50" ht="20.100000000000001" customHeight="1">
      <c r="A18" s="47" t="s">
        <v>135</v>
      </c>
      <c r="B18" s="81">
        <v>28</v>
      </c>
      <c r="C18" s="61">
        <v>60.42</v>
      </c>
      <c r="D18" s="61">
        <v>103.19</v>
      </c>
      <c r="E18" s="61">
        <v>118.41999999999999</v>
      </c>
      <c r="F18" s="61">
        <v>150.12</v>
      </c>
      <c r="G18" s="61">
        <v>224.42</v>
      </c>
      <c r="H18" s="61">
        <v>300.87</v>
      </c>
      <c r="I18" s="61">
        <v>356.29000000000008</v>
      </c>
      <c r="J18" s="61">
        <v>399.30000000000007</v>
      </c>
      <c r="K18" s="61">
        <v>478.49</v>
      </c>
      <c r="L18" s="82">
        <v>520.45000000000005</v>
      </c>
      <c r="M18" s="42">
        <f t="shared" si="0"/>
        <v>8.7692532759305386E-2</v>
      </c>
      <c r="O18" s="361">
        <f t="shared" si="6"/>
        <v>1.8010565769761933E-3</v>
      </c>
      <c r="P18" s="362">
        <f t="shared" si="7"/>
        <v>1.6995322159122309E-2</v>
      </c>
      <c r="Q18" s="362">
        <f t="shared" si="8"/>
        <v>2.7221871709199489E-2</v>
      </c>
      <c r="R18" s="363">
        <f t="shared" si="9"/>
        <v>2.4825169654956607E-2</v>
      </c>
      <c r="T18" s="81">
        <v>13.041</v>
      </c>
      <c r="U18" s="61">
        <v>29.518999999999998</v>
      </c>
      <c r="V18" s="61">
        <v>54.728999999999999</v>
      </c>
      <c r="W18" s="61">
        <v>58.025999999999996</v>
      </c>
      <c r="X18" s="61">
        <v>71.170999999999992</v>
      </c>
      <c r="Y18" s="61">
        <v>121.92100000000001</v>
      </c>
      <c r="Z18" s="61">
        <v>152.12099999999998</v>
      </c>
      <c r="AA18" s="61">
        <v>183.92400000000001</v>
      </c>
      <c r="AB18" s="61">
        <v>191.726</v>
      </c>
      <c r="AC18" s="61">
        <v>213.94900000000001</v>
      </c>
      <c r="AD18" s="82">
        <v>207.23500000000001</v>
      </c>
      <c r="AE18" s="42">
        <f t="shared" si="1"/>
        <v>-3.1381310499231117E-2</v>
      </c>
      <c r="AG18" s="361">
        <f t="shared" si="10"/>
        <v>1.683556017321739E-3</v>
      </c>
      <c r="AH18" s="362">
        <f t="shared" si="11"/>
        <v>1.1010633681515872E-2</v>
      </c>
      <c r="AI18" s="362">
        <f t="shared" si="12"/>
        <v>2.1774448229646137E-2</v>
      </c>
      <c r="AJ18" s="363">
        <f t="shared" si="13"/>
        <v>2.1078939399841956E-2</v>
      </c>
      <c r="AL18" s="52">
        <f t="shared" si="2"/>
        <v>4.6574999999999998</v>
      </c>
      <c r="AM18" s="74">
        <f t="shared" si="2"/>
        <v>4.8856338960609067</v>
      </c>
      <c r="AN18" s="74">
        <f t="shared" si="2"/>
        <v>5.3037115999612361</v>
      </c>
      <c r="AO18" s="74">
        <f t="shared" si="2"/>
        <v>4.9000168890390139</v>
      </c>
      <c r="AP18" s="74">
        <f t="shared" si="2"/>
        <v>4.7409405808686378</v>
      </c>
      <c r="AQ18" s="74">
        <f t="shared" si="2"/>
        <v>5.4327154442563055</v>
      </c>
      <c r="AR18" s="74">
        <f t="shared" si="3"/>
        <v>5.0560374912753012</v>
      </c>
      <c r="AS18" s="74">
        <f t="shared" si="4"/>
        <v>5.1621993320048265</v>
      </c>
      <c r="AT18" s="74">
        <f t="shared" si="5"/>
        <v>4.8015527172551957</v>
      </c>
      <c r="AU18" s="74">
        <f t="shared" si="5"/>
        <v>4.4713369140420909</v>
      </c>
      <c r="AV18" s="17">
        <f t="shared" si="5"/>
        <v>3.9818426361802284</v>
      </c>
      <c r="AW18" s="42">
        <f t="shared" si="14"/>
        <v>-0.10947380778322058</v>
      </c>
      <c r="AX18" s="8"/>
    </row>
    <row r="19" spans="1:50" ht="20.100000000000001" customHeight="1">
      <c r="A19" s="47" t="s">
        <v>137</v>
      </c>
      <c r="B19" s="81">
        <v>17.29</v>
      </c>
      <c r="C19" s="61">
        <v>20.059999999999999</v>
      </c>
      <c r="D19" s="61">
        <v>149.65</v>
      </c>
      <c r="E19" s="61">
        <v>73.28</v>
      </c>
      <c r="F19" s="61">
        <v>259.06</v>
      </c>
      <c r="G19" s="61">
        <v>330.25</v>
      </c>
      <c r="H19" s="61">
        <v>104.8</v>
      </c>
      <c r="I19" s="61">
        <v>142.88</v>
      </c>
      <c r="J19" s="61">
        <v>576.61</v>
      </c>
      <c r="K19" s="61">
        <v>466.16999999999996</v>
      </c>
      <c r="L19" s="82">
        <v>327.35999999999996</v>
      </c>
      <c r="M19" s="42">
        <f t="shared" si="0"/>
        <v>-0.29776690906750758</v>
      </c>
      <c r="O19" s="361">
        <f t="shared" si="6"/>
        <v>1.1121524362827993E-3</v>
      </c>
      <c r="P19" s="362">
        <f t="shared" si="7"/>
        <v>2.5009825964932463E-2</v>
      </c>
      <c r="Q19" s="362">
        <f t="shared" si="8"/>
        <v>2.6520972088606921E-2</v>
      </c>
      <c r="R19" s="363">
        <f t="shared" si="9"/>
        <v>1.5614886229698517E-2</v>
      </c>
      <c r="T19" s="81">
        <v>9.1969999999999992</v>
      </c>
      <c r="U19" s="61">
        <v>7.0019999999999998</v>
      </c>
      <c r="V19" s="61">
        <v>199.29300000000001</v>
      </c>
      <c r="W19" s="61">
        <v>98.558000000000007</v>
      </c>
      <c r="X19" s="61">
        <v>186.85699999999997</v>
      </c>
      <c r="Y19" s="61">
        <v>171.33699999999999</v>
      </c>
      <c r="Z19" s="61">
        <v>65.352999999999994</v>
      </c>
      <c r="AA19" s="61">
        <v>43.388000000000005</v>
      </c>
      <c r="AB19" s="61">
        <v>1085.614</v>
      </c>
      <c r="AC19" s="61">
        <v>399.34699999999998</v>
      </c>
      <c r="AD19" s="82">
        <v>204.25900000000001</v>
      </c>
      <c r="AE19" s="42">
        <f t="shared" si="1"/>
        <v>-0.48851750482662942</v>
      </c>
      <c r="AG19" s="361">
        <f t="shared" si="10"/>
        <v>1.1873065479110522E-3</v>
      </c>
      <c r="AH19" s="362">
        <f t="shared" si="11"/>
        <v>1.5473371634828167E-2</v>
      </c>
      <c r="AI19" s="362">
        <f t="shared" si="12"/>
        <v>4.0643146624496938E-2</v>
      </c>
      <c r="AJ19" s="363">
        <f t="shared" si="13"/>
        <v>2.0776235109283267E-2</v>
      </c>
      <c r="AL19" s="52">
        <f t="shared" si="2"/>
        <v>5.3192596876807396</v>
      </c>
      <c r="AM19" s="74">
        <f t="shared" si="2"/>
        <v>3.4905284147557332</v>
      </c>
      <c r="AN19" s="74">
        <f t="shared" si="2"/>
        <v>13.31727363848981</v>
      </c>
      <c r="AO19" s="74">
        <f t="shared" si="2"/>
        <v>13.449508733624455</v>
      </c>
      <c r="AP19" s="74">
        <f t="shared" si="2"/>
        <v>7.2128850459353036</v>
      </c>
      <c r="AQ19" s="74">
        <f t="shared" si="2"/>
        <v>5.188099924299773</v>
      </c>
      <c r="AR19" s="74">
        <f t="shared" si="3"/>
        <v>6.235973282442747</v>
      </c>
      <c r="AS19" s="74">
        <f t="shared" si="4"/>
        <v>3.0366741321388586</v>
      </c>
      <c r="AT19" s="74">
        <f t="shared" si="5"/>
        <v>18.827526404328751</v>
      </c>
      <c r="AU19" s="74">
        <f t="shared" si="5"/>
        <v>8.5665529742368669</v>
      </c>
      <c r="AV19" s="17">
        <f t="shared" si="5"/>
        <v>6.2395833333333348</v>
      </c>
      <c r="AW19" s="42">
        <f t="shared" si="14"/>
        <v>-0.27163430237362479</v>
      </c>
      <c r="AX19" s="8"/>
    </row>
    <row r="20" spans="1:50" ht="20.100000000000001" customHeight="1">
      <c r="A20" s="47" t="s">
        <v>151</v>
      </c>
      <c r="B20" s="81">
        <v>483.47</v>
      </c>
      <c r="C20" s="61">
        <v>448.62</v>
      </c>
      <c r="D20" s="61">
        <v>837.70999999999992</v>
      </c>
      <c r="E20" s="61">
        <v>709.73</v>
      </c>
      <c r="F20" s="61">
        <v>756.24</v>
      </c>
      <c r="G20" s="61">
        <v>645.6099999999999</v>
      </c>
      <c r="H20" s="61">
        <v>540.62</v>
      </c>
      <c r="I20" s="61">
        <v>597.33000000000004</v>
      </c>
      <c r="J20" s="61">
        <v>445.98</v>
      </c>
      <c r="K20" s="61">
        <v>433.25</v>
      </c>
      <c r="L20" s="82">
        <v>499.19000000000005</v>
      </c>
      <c r="M20" s="42">
        <f t="shared" si="0"/>
        <v>0.15219849971148311</v>
      </c>
      <c r="O20" s="361">
        <f t="shared" si="6"/>
        <v>3.1098457973952862E-2</v>
      </c>
      <c r="P20" s="362">
        <f t="shared" si="7"/>
        <v>4.8892032524511866E-2</v>
      </c>
      <c r="Q20" s="362">
        <f t="shared" si="8"/>
        <v>2.4648113686828729E-2</v>
      </c>
      <c r="R20" s="363">
        <f t="shared" si="9"/>
        <v>2.3811079719584571E-2</v>
      </c>
      <c r="T20" s="81">
        <v>141.49200000000002</v>
      </c>
      <c r="U20" s="61">
        <v>152.45599999999999</v>
      </c>
      <c r="V20" s="61">
        <v>275.64899999999994</v>
      </c>
      <c r="W20" s="61">
        <v>218.21600000000001</v>
      </c>
      <c r="X20" s="61">
        <v>217.43300000000002</v>
      </c>
      <c r="Y20" s="61">
        <v>190.35000000000002</v>
      </c>
      <c r="Z20" s="61">
        <v>174.01100000000002</v>
      </c>
      <c r="AA20" s="61">
        <v>215.03799999999998</v>
      </c>
      <c r="AB20" s="61">
        <v>311.28100000000001</v>
      </c>
      <c r="AC20" s="61">
        <v>168.93899999999999</v>
      </c>
      <c r="AD20" s="82">
        <v>188.239</v>
      </c>
      <c r="AE20" s="42">
        <f t="shared" si="1"/>
        <v>0.11424241886124585</v>
      </c>
      <c r="AG20" s="361">
        <f t="shared" si="10"/>
        <v>1.8266214861044974E-2</v>
      </c>
      <c r="AH20" s="362">
        <f t="shared" si="11"/>
        <v>1.7190427582422604E-2</v>
      </c>
      <c r="AI20" s="362">
        <f t="shared" si="12"/>
        <v>1.7193599920860527E-2</v>
      </c>
      <c r="AJ20" s="363">
        <f t="shared" si="13"/>
        <v>1.9146758383896782E-2</v>
      </c>
      <c r="AL20" s="52">
        <f t="shared" si="2"/>
        <v>2.9265931702070453</v>
      </c>
      <c r="AM20" s="74">
        <f t="shared" si="2"/>
        <v>3.3983326646159329</v>
      </c>
      <c r="AN20" s="74">
        <f t="shared" si="2"/>
        <v>3.2905062611166151</v>
      </c>
      <c r="AO20" s="74">
        <f t="shared" si="2"/>
        <v>3.0746340157524692</v>
      </c>
      <c r="AP20" s="74">
        <f t="shared" si="2"/>
        <v>2.8751851264148947</v>
      </c>
      <c r="AQ20" s="74">
        <f t="shared" si="2"/>
        <v>2.9483744056009051</v>
      </c>
      <c r="AR20" s="74">
        <f t="shared" si="3"/>
        <v>3.2187303466390444</v>
      </c>
      <c r="AS20" s="74">
        <f t="shared" si="4"/>
        <v>3.5999866070681192</v>
      </c>
      <c r="AT20" s="74">
        <f t="shared" si="5"/>
        <v>6.9797076102067361</v>
      </c>
      <c r="AU20" s="74">
        <f t="shared" si="5"/>
        <v>3.8993421811886897</v>
      </c>
      <c r="AV20" s="17">
        <f t="shared" si="5"/>
        <v>3.7708888399206715</v>
      </c>
      <c r="AW20" s="42">
        <f t="shared" si="14"/>
        <v>-3.2942310599902269E-2</v>
      </c>
      <c r="AX20" s="8"/>
    </row>
    <row r="21" spans="1:50" ht="20.100000000000001" customHeight="1">
      <c r="A21" s="47" t="s">
        <v>203</v>
      </c>
      <c r="B21" s="81">
        <v>32.4</v>
      </c>
      <c r="C21" s="61">
        <v>110.25</v>
      </c>
      <c r="D21" s="61">
        <v>1143</v>
      </c>
      <c r="E21" s="61">
        <v>36.14</v>
      </c>
      <c r="F21" s="61">
        <v>28.81</v>
      </c>
      <c r="G21" s="61">
        <v>54.07</v>
      </c>
      <c r="H21" s="61">
        <v>195.03</v>
      </c>
      <c r="I21" s="61">
        <v>612.46</v>
      </c>
      <c r="J21" s="61">
        <v>589.07000000000005</v>
      </c>
      <c r="K21" s="61">
        <v>935.99</v>
      </c>
      <c r="L21" s="82">
        <v>654.66</v>
      </c>
      <c r="M21" s="42">
        <f t="shared" si="0"/>
        <v>-0.30056945052831763</v>
      </c>
      <c r="O21" s="361">
        <f t="shared" si="6"/>
        <v>2.0840797533581662E-3</v>
      </c>
      <c r="P21" s="362">
        <f t="shared" si="7"/>
        <v>4.0947200300496542E-3</v>
      </c>
      <c r="Q21" s="362">
        <f t="shared" si="8"/>
        <v>5.3249597068054988E-2</v>
      </c>
      <c r="R21" s="363">
        <f t="shared" si="9"/>
        <v>3.1226910493445847E-2</v>
      </c>
      <c r="T21" s="81">
        <v>9.26</v>
      </c>
      <c r="U21" s="61">
        <v>26.777999999999999</v>
      </c>
      <c r="V21" s="61">
        <v>356.64</v>
      </c>
      <c r="W21" s="61">
        <v>17.790000000000003</v>
      </c>
      <c r="X21" s="61">
        <v>7.8780000000000001</v>
      </c>
      <c r="Y21" s="61">
        <v>30.006</v>
      </c>
      <c r="Z21" s="61">
        <v>34.072000000000003</v>
      </c>
      <c r="AA21" s="61">
        <v>109.53099999999999</v>
      </c>
      <c r="AB21" s="61">
        <v>163.702</v>
      </c>
      <c r="AC21" s="61">
        <v>265.44600000000003</v>
      </c>
      <c r="AD21" s="82">
        <v>175.221</v>
      </c>
      <c r="AE21" s="42">
        <f t="shared" si="1"/>
        <v>-0.33989964060486882</v>
      </c>
      <c r="AG21" s="361">
        <f t="shared" si="10"/>
        <v>1.195439668767679E-3</v>
      </c>
      <c r="AH21" s="362">
        <f t="shared" si="11"/>
        <v>2.709829104482126E-3</v>
      </c>
      <c r="AI21" s="362">
        <f t="shared" si="12"/>
        <v>2.7015504558407139E-2</v>
      </c>
      <c r="AJ21" s="363">
        <f t="shared" si="13"/>
        <v>1.7822630543005317E-2</v>
      </c>
      <c r="AL21" s="52">
        <f t="shared" si="2"/>
        <v>2.8580246913580249</v>
      </c>
      <c r="AM21" s="74">
        <f t="shared" si="2"/>
        <v>2.4288435374149659</v>
      </c>
      <c r="AN21" s="74">
        <f t="shared" si="2"/>
        <v>3.1202099737532807</v>
      </c>
      <c r="AO21" s="74">
        <f t="shared" si="2"/>
        <v>4.9225235196458224</v>
      </c>
      <c r="AP21" s="74">
        <f t="shared" si="2"/>
        <v>2.7344671988892748</v>
      </c>
      <c r="AQ21" s="74">
        <f t="shared" si="2"/>
        <v>5.5494729054928795</v>
      </c>
      <c r="AR21" s="74">
        <f t="shared" si="3"/>
        <v>1.7470132800082039</v>
      </c>
      <c r="AS21" s="74">
        <f t="shared" si="4"/>
        <v>1.7883780165235277</v>
      </c>
      <c r="AT21" s="74">
        <f t="shared" si="5"/>
        <v>2.7789906123211159</v>
      </c>
      <c r="AU21" s="74">
        <f t="shared" si="5"/>
        <v>2.8359918375196318</v>
      </c>
      <c r="AV21" s="17">
        <f t="shared" si="5"/>
        <v>2.6765191091558975</v>
      </c>
      <c r="AW21" s="42">
        <f t="shared" si="14"/>
        <v>-5.6231730378748082E-2</v>
      </c>
      <c r="AX21" s="8"/>
    </row>
    <row r="22" spans="1:50" ht="20.100000000000001" customHeight="1">
      <c r="A22" s="47" t="s">
        <v>145</v>
      </c>
      <c r="B22" s="81">
        <v>25.32</v>
      </c>
      <c r="C22" s="61">
        <v>31.4</v>
      </c>
      <c r="D22" s="61">
        <v>140.47999999999999</v>
      </c>
      <c r="E22" s="61">
        <v>154.62</v>
      </c>
      <c r="F22" s="61">
        <v>94.6</v>
      </c>
      <c r="G22" s="61">
        <v>120.43</v>
      </c>
      <c r="H22" s="61">
        <v>79.350000000000009</v>
      </c>
      <c r="I22" s="61">
        <v>179.07</v>
      </c>
      <c r="J22" s="61">
        <v>70.929999999999993</v>
      </c>
      <c r="K22" s="61">
        <v>73.63</v>
      </c>
      <c r="L22" s="82">
        <v>249.8</v>
      </c>
      <c r="M22" s="42">
        <f t="shared" si="0"/>
        <v>2.392638870025805</v>
      </c>
      <c r="O22" s="361">
        <f t="shared" si="6"/>
        <v>1.6286697331799004E-3</v>
      </c>
      <c r="P22" s="362">
        <f t="shared" si="7"/>
        <v>9.1201615169017921E-3</v>
      </c>
      <c r="Q22" s="362">
        <f t="shared" si="8"/>
        <v>4.1888992746940551E-3</v>
      </c>
      <c r="R22" s="363">
        <f t="shared" si="9"/>
        <v>1.1915318243458853E-2</v>
      </c>
      <c r="T22" s="81">
        <v>9.5150000000000006</v>
      </c>
      <c r="U22" s="61">
        <v>9.6870000000000012</v>
      </c>
      <c r="V22" s="61">
        <v>75.346000000000004</v>
      </c>
      <c r="W22" s="61">
        <v>90.407000000000011</v>
      </c>
      <c r="X22" s="61">
        <v>63.322000000000003</v>
      </c>
      <c r="Y22" s="61">
        <v>81.736000000000004</v>
      </c>
      <c r="Z22" s="61">
        <v>54.131000000000007</v>
      </c>
      <c r="AA22" s="61">
        <v>95.311000000000007</v>
      </c>
      <c r="AB22" s="61">
        <v>43.966000000000001</v>
      </c>
      <c r="AC22" s="61">
        <v>49.248000000000005</v>
      </c>
      <c r="AD22" s="82">
        <v>173.86</v>
      </c>
      <c r="AE22" s="42">
        <f t="shared" si="1"/>
        <v>2.5302956465237165</v>
      </c>
      <c r="AG22" s="361">
        <f t="shared" si="10"/>
        <v>1.2283594436635493E-3</v>
      </c>
      <c r="AH22" s="362">
        <f t="shared" si="11"/>
        <v>7.3815434141155448E-3</v>
      </c>
      <c r="AI22" s="362">
        <f t="shared" si="12"/>
        <v>5.012166574340675E-3</v>
      </c>
      <c r="AJ22" s="363">
        <f t="shared" si="13"/>
        <v>1.7684196221953448E-2</v>
      </c>
      <c r="AL22" s="52">
        <f t="shared" si="2"/>
        <v>3.7578988941548186</v>
      </c>
      <c r="AM22" s="74">
        <f t="shared" si="2"/>
        <v>3.0850318471337586</v>
      </c>
      <c r="AN22" s="74">
        <f t="shared" si="2"/>
        <v>5.3634681093394088</v>
      </c>
      <c r="AO22" s="74">
        <f t="shared" si="2"/>
        <v>5.8470443668348215</v>
      </c>
      <c r="AP22" s="74">
        <f t="shared" si="2"/>
        <v>6.6936575052854135</v>
      </c>
      <c r="AQ22" s="74">
        <f t="shared" si="2"/>
        <v>6.7870132026903596</v>
      </c>
      <c r="AR22" s="74">
        <f t="shared" si="3"/>
        <v>6.8218021424070576</v>
      </c>
      <c r="AS22" s="74">
        <f t="shared" si="4"/>
        <v>5.3225554252526948</v>
      </c>
      <c r="AT22" s="74">
        <f t="shared" si="5"/>
        <v>6.1985055688707185</v>
      </c>
      <c r="AU22" s="74">
        <f t="shared" si="5"/>
        <v>6.6885780252614433</v>
      </c>
      <c r="AV22" s="17">
        <f t="shared" si="5"/>
        <v>6.959967974379504</v>
      </c>
      <c r="AW22" s="42">
        <f t="shared" si="14"/>
        <v>4.0575133921301992E-2</v>
      </c>
      <c r="AX22" s="8"/>
    </row>
    <row r="23" spans="1:50" ht="20.100000000000001" customHeight="1">
      <c r="A23" s="47" t="s">
        <v>169</v>
      </c>
      <c r="B23" s="81">
        <v>19.479999999999997</v>
      </c>
      <c r="C23" s="61">
        <v>23.669999999999998</v>
      </c>
      <c r="D23" s="61">
        <v>32.56</v>
      </c>
      <c r="E23" s="61">
        <v>36.04</v>
      </c>
      <c r="F23" s="61">
        <v>54.48</v>
      </c>
      <c r="G23" s="61">
        <v>26.91</v>
      </c>
      <c r="H23" s="61">
        <v>32.590000000000003</v>
      </c>
      <c r="I23" s="61">
        <v>58.35</v>
      </c>
      <c r="J23" s="61">
        <v>43.7</v>
      </c>
      <c r="K23" s="61">
        <v>54.260000000000005</v>
      </c>
      <c r="L23" s="82">
        <v>30.29</v>
      </c>
      <c r="M23" s="42">
        <f t="shared" si="0"/>
        <v>-0.44176188720973097</v>
      </c>
      <c r="O23" s="361">
        <f t="shared" si="6"/>
        <v>1.2530207899820085E-3</v>
      </c>
      <c r="P23" s="362">
        <f t="shared" si="7"/>
        <v>2.0378937674983577E-3</v>
      </c>
      <c r="Q23" s="362">
        <f t="shared" si="8"/>
        <v>3.0869166731617471E-3</v>
      </c>
      <c r="R23" s="363">
        <f t="shared" si="9"/>
        <v>1.4448158110262957E-3</v>
      </c>
      <c r="T23" s="81">
        <v>82.248999999999995</v>
      </c>
      <c r="U23" s="61">
        <v>108.17700000000002</v>
      </c>
      <c r="V23" s="61">
        <v>150.13399999999999</v>
      </c>
      <c r="W23" s="61">
        <v>182.74700000000001</v>
      </c>
      <c r="X23" s="61">
        <v>196.66800000000001</v>
      </c>
      <c r="Y23" s="61">
        <v>152.708</v>
      </c>
      <c r="Z23" s="61">
        <v>151.09699999999998</v>
      </c>
      <c r="AA23" s="61">
        <v>230.33500000000001</v>
      </c>
      <c r="AB23" s="61">
        <v>204.44800000000001</v>
      </c>
      <c r="AC23" s="61">
        <v>229.74200000000002</v>
      </c>
      <c r="AD23" s="82">
        <v>138.001</v>
      </c>
      <c r="AE23" s="42">
        <f t="shared" si="1"/>
        <v>-0.39932184798600173</v>
      </c>
      <c r="AG23" s="361">
        <f t="shared" si="10"/>
        <v>1.0618112021217369E-2</v>
      </c>
      <c r="AH23" s="362">
        <f t="shared" si="11"/>
        <v>1.379099456399575E-2</v>
      </c>
      <c r="AI23" s="362">
        <f t="shared" si="12"/>
        <v>2.3381765211220259E-2</v>
      </c>
      <c r="AJ23" s="363">
        <f t="shared" si="13"/>
        <v>1.4036792607993773E-2</v>
      </c>
      <c r="AL23" s="52">
        <f t="shared" si="2"/>
        <v>42.222279260780297</v>
      </c>
      <c r="AM23" s="74">
        <f t="shared" si="2"/>
        <v>45.702154626109007</v>
      </c>
      <c r="AN23" s="74">
        <f t="shared" si="2"/>
        <v>46.109950859950857</v>
      </c>
      <c r="AO23" s="74">
        <f t="shared" si="2"/>
        <v>50.706714761376254</v>
      </c>
      <c r="AP23" s="74">
        <f t="shared" si="2"/>
        <v>36.09911894273128</v>
      </c>
      <c r="AQ23" s="74">
        <f t="shared" si="2"/>
        <v>56.747677443329614</v>
      </c>
      <c r="AR23" s="74">
        <f t="shared" si="3"/>
        <v>46.362994783675965</v>
      </c>
      <c r="AS23" s="74">
        <f t="shared" si="4"/>
        <v>39.474721508140533</v>
      </c>
      <c r="AT23" s="74">
        <f t="shared" ref="AT23:AV33" si="15">(AB23/J23)*10</f>
        <v>46.784439359267729</v>
      </c>
      <c r="AU23" s="74">
        <f t="shared" si="15"/>
        <v>42.340950976778473</v>
      </c>
      <c r="AV23" s="17">
        <f t="shared" si="15"/>
        <v>45.559920765929355</v>
      </c>
      <c r="AW23" s="42">
        <f t="shared" si="14"/>
        <v>7.6024976172979652E-2</v>
      </c>
      <c r="AX23" s="8"/>
    </row>
    <row r="24" spans="1:50" ht="20.100000000000001" customHeight="1">
      <c r="A24" s="47" t="s">
        <v>140</v>
      </c>
      <c r="B24" s="81">
        <v>16.490000000000002</v>
      </c>
      <c r="C24" s="61">
        <v>17.68</v>
      </c>
      <c r="D24" s="61">
        <v>23.21</v>
      </c>
      <c r="E24" s="61">
        <v>6.38</v>
      </c>
      <c r="F24" s="61">
        <v>38.53</v>
      </c>
      <c r="G24" s="61"/>
      <c r="H24" s="61">
        <v>7.2</v>
      </c>
      <c r="I24" s="61">
        <v>0.72</v>
      </c>
      <c r="J24" s="61">
        <v>1511.3799999999999</v>
      </c>
      <c r="K24" s="61">
        <v>545.62</v>
      </c>
      <c r="L24" s="82">
        <v>286.84999999999997</v>
      </c>
      <c r="M24" s="42">
        <f t="shared" si="0"/>
        <v>-0.47426780543235225</v>
      </c>
      <c r="O24" s="361">
        <f t="shared" si="6"/>
        <v>1.0606936769406224E-3</v>
      </c>
      <c r="P24" s="362">
        <f t="shared" si="7"/>
        <v>0</v>
      </c>
      <c r="Q24" s="362">
        <f t="shared" si="8"/>
        <v>3.1040978164587403E-2</v>
      </c>
      <c r="R24" s="363">
        <f t="shared" si="9"/>
        <v>1.3682582218319342E-2</v>
      </c>
      <c r="T24" s="81">
        <v>7.1530000000000005</v>
      </c>
      <c r="U24" s="61">
        <v>7.09</v>
      </c>
      <c r="V24" s="61">
        <v>9.8290000000000006</v>
      </c>
      <c r="W24" s="61">
        <v>4.7969999999999997</v>
      </c>
      <c r="X24" s="61">
        <v>16.356000000000002</v>
      </c>
      <c r="Y24" s="61"/>
      <c r="Z24" s="61">
        <v>2.3519999999999999</v>
      </c>
      <c r="AA24" s="61">
        <v>0.22900000000000001</v>
      </c>
      <c r="AB24" s="61">
        <v>526.80600000000004</v>
      </c>
      <c r="AC24" s="61">
        <v>208.38499999999999</v>
      </c>
      <c r="AD24" s="82">
        <v>123.06700000000001</v>
      </c>
      <c r="AE24" s="42">
        <f t="shared" si="1"/>
        <v>-0.40942486263406669</v>
      </c>
      <c r="AG24" s="361">
        <f t="shared" si="10"/>
        <v>9.2343196011827314E-4</v>
      </c>
      <c r="AH24" s="362">
        <f t="shared" si="11"/>
        <v>0</v>
      </c>
      <c r="AI24" s="362">
        <f t="shared" si="12"/>
        <v>2.120817762333458E-2</v>
      </c>
      <c r="AJ24" s="363">
        <f t="shared" si="13"/>
        <v>1.2517778537024874E-2</v>
      </c>
      <c r="AL24" s="52">
        <f t="shared" si="2"/>
        <v>4.3377804730139475</v>
      </c>
      <c r="AM24" s="74">
        <f t="shared" si="2"/>
        <v>4.0101809954751131</v>
      </c>
      <c r="AN24" s="74">
        <f t="shared" si="2"/>
        <v>4.234812580784145</v>
      </c>
      <c r="AO24" s="74">
        <f t="shared" si="2"/>
        <v>7.5188087774294665</v>
      </c>
      <c r="AP24" s="74">
        <f t="shared" si="2"/>
        <v>4.2450038930703347</v>
      </c>
      <c r="AQ24" s="74" t="e">
        <f t="shared" si="2"/>
        <v>#DIV/0!</v>
      </c>
      <c r="AR24" s="74">
        <f t="shared" si="3"/>
        <v>3.2666666666666666</v>
      </c>
      <c r="AS24" s="74">
        <f t="shared" si="4"/>
        <v>3.1805555555555558</v>
      </c>
      <c r="AT24" s="74">
        <f t="shared" si="15"/>
        <v>3.4855959454273582</v>
      </c>
      <c r="AU24" s="74">
        <f t="shared" si="15"/>
        <v>3.8192331659396652</v>
      </c>
      <c r="AV24" s="17">
        <f t="shared" si="15"/>
        <v>4.2902910929057008</v>
      </c>
      <c r="AW24" s="42">
        <f t="shared" si="14"/>
        <v>0.12333835262192974</v>
      </c>
      <c r="AX24" s="8"/>
    </row>
    <row r="25" spans="1:50" ht="20.100000000000001" customHeight="1">
      <c r="A25" s="47" t="s">
        <v>153</v>
      </c>
      <c r="B25" s="81">
        <v>94.99</v>
      </c>
      <c r="C25" s="61">
        <v>63.65</v>
      </c>
      <c r="D25" s="61">
        <v>181.72</v>
      </c>
      <c r="E25" s="61">
        <v>29.3</v>
      </c>
      <c r="F25" s="61">
        <v>123.13</v>
      </c>
      <c r="G25" s="61">
        <v>224.19</v>
      </c>
      <c r="H25" s="61">
        <v>394.82</v>
      </c>
      <c r="I25" s="61">
        <v>87.87</v>
      </c>
      <c r="J25" s="61">
        <v>771.21</v>
      </c>
      <c r="K25" s="61">
        <v>378.11</v>
      </c>
      <c r="L25" s="82">
        <v>391.59</v>
      </c>
      <c r="M25" s="42">
        <f t="shared" si="0"/>
        <v>3.5651001031445771E-2</v>
      </c>
      <c r="O25" s="361">
        <f t="shared" si="6"/>
        <v>6.1100844373917348E-3</v>
      </c>
      <c r="P25" s="362">
        <f t="shared" si="7"/>
        <v>1.6977904263673606E-2</v>
      </c>
      <c r="Q25" s="362">
        <f t="shared" si="8"/>
        <v>2.1511132755053227E-2</v>
      </c>
      <c r="R25" s="363">
        <f t="shared" si="9"/>
        <v>1.8678620780448567E-2</v>
      </c>
      <c r="T25" s="81">
        <v>24.137999999999998</v>
      </c>
      <c r="U25" s="61">
        <v>33.259</v>
      </c>
      <c r="V25" s="61">
        <v>32.652999999999999</v>
      </c>
      <c r="W25" s="61">
        <v>27.579000000000001</v>
      </c>
      <c r="X25" s="61">
        <v>56.781000000000006</v>
      </c>
      <c r="Y25" s="61">
        <v>74.384</v>
      </c>
      <c r="Z25" s="61">
        <v>117.89999999999999</v>
      </c>
      <c r="AA25" s="61">
        <v>59.781000000000006</v>
      </c>
      <c r="AB25" s="61">
        <v>178.31700000000004</v>
      </c>
      <c r="AC25" s="61">
        <v>103.297</v>
      </c>
      <c r="AD25" s="82">
        <v>115.962</v>
      </c>
      <c r="AE25" s="42">
        <f t="shared" si="1"/>
        <v>0.12260762655256209</v>
      </c>
      <c r="AG25" s="361">
        <f t="shared" si="10"/>
        <v>3.1161471624961377E-3</v>
      </c>
      <c r="AH25" s="362">
        <f t="shared" si="11"/>
        <v>6.7175874194427268E-3</v>
      </c>
      <c r="AI25" s="362">
        <f t="shared" si="12"/>
        <v>1.0512950183350972E-2</v>
      </c>
      <c r="AJ25" s="363">
        <f t="shared" si="13"/>
        <v>1.1795092386346287E-2</v>
      </c>
      <c r="AL25" s="52">
        <f t="shared" si="2"/>
        <v>2.5411095904832086</v>
      </c>
      <c r="AM25" s="74">
        <f t="shared" si="2"/>
        <v>5.225294579732914</v>
      </c>
      <c r="AN25" s="74">
        <f t="shared" si="2"/>
        <v>1.7968853180717588</v>
      </c>
      <c r="AO25" s="74">
        <f t="shared" si="2"/>
        <v>9.4126279863481237</v>
      </c>
      <c r="AP25" s="74">
        <f t="shared" si="2"/>
        <v>4.6114675546170716</v>
      </c>
      <c r="AQ25" s="74">
        <f t="shared" si="2"/>
        <v>3.3178999955394977</v>
      </c>
      <c r="AR25" s="74">
        <f t="shared" si="3"/>
        <v>2.9861709133275922</v>
      </c>
      <c r="AS25" s="74">
        <f t="shared" si="4"/>
        <v>6.8033458518265624</v>
      </c>
      <c r="AT25" s="74">
        <f t="shared" si="15"/>
        <v>2.3121717820049019</v>
      </c>
      <c r="AU25" s="74">
        <f t="shared" si="15"/>
        <v>2.731929861680463</v>
      </c>
      <c r="AV25" s="17">
        <f t="shared" si="15"/>
        <v>2.9613115758829389</v>
      </c>
      <c r="AW25" s="42">
        <f t="shared" si="14"/>
        <v>8.396325155338312E-2</v>
      </c>
      <c r="AX25" s="8"/>
    </row>
    <row r="26" spans="1:50" ht="20.100000000000001" customHeight="1">
      <c r="A26" s="47" t="s">
        <v>142</v>
      </c>
      <c r="B26" s="81">
        <v>9.66</v>
      </c>
      <c r="C26" s="61">
        <v>20.740000000000002</v>
      </c>
      <c r="D26" s="61">
        <v>680.97</v>
      </c>
      <c r="E26" s="61">
        <v>251.94</v>
      </c>
      <c r="F26" s="61">
        <v>11.21</v>
      </c>
      <c r="G26" s="61">
        <v>61.769999999999996</v>
      </c>
      <c r="H26" s="61">
        <v>200.85</v>
      </c>
      <c r="I26" s="61">
        <v>165.82</v>
      </c>
      <c r="J26" s="61">
        <v>138.9</v>
      </c>
      <c r="K26" s="61">
        <v>299.27</v>
      </c>
      <c r="L26" s="82">
        <v>443.42999999999995</v>
      </c>
      <c r="M26" s="42">
        <f t="shared" si="0"/>
        <v>0.48170548334280072</v>
      </c>
      <c r="O26" s="361">
        <f t="shared" si="6"/>
        <v>6.2136451905678671E-4</v>
      </c>
      <c r="P26" s="362">
        <f t="shared" si="7"/>
        <v>4.6778408776801759E-3</v>
      </c>
      <c r="Q26" s="362">
        <f t="shared" si="8"/>
        <v>1.7025830312884554E-2</v>
      </c>
      <c r="R26" s="363">
        <f t="shared" si="9"/>
        <v>2.1151359362277657E-2</v>
      </c>
      <c r="T26" s="81">
        <v>3.3860000000000001</v>
      </c>
      <c r="U26" s="61">
        <v>8.0890000000000004</v>
      </c>
      <c r="V26" s="61">
        <v>88.244</v>
      </c>
      <c r="W26" s="61">
        <v>76.703000000000003</v>
      </c>
      <c r="X26" s="61">
        <v>4.9369999999999994</v>
      </c>
      <c r="Y26" s="61">
        <v>37.777999999999999</v>
      </c>
      <c r="Z26" s="61">
        <v>33.754999999999995</v>
      </c>
      <c r="AA26" s="61">
        <v>44.210999999999999</v>
      </c>
      <c r="AB26" s="61">
        <v>36.339000000000006</v>
      </c>
      <c r="AC26" s="61">
        <v>80.753000000000014</v>
      </c>
      <c r="AD26" s="82">
        <v>114.306</v>
      </c>
      <c r="AE26" s="42">
        <f t="shared" si="1"/>
        <v>0.41550159127215058</v>
      </c>
      <c r="AG26" s="361">
        <f t="shared" si="10"/>
        <v>4.3712297175457467E-4</v>
      </c>
      <c r="AH26" s="362">
        <f t="shared" si="11"/>
        <v>3.4117151206134021E-3</v>
      </c>
      <c r="AI26" s="362">
        <f t="shared" si="12"/>
        <v>8.2185568424653303E-3</v>
      </c>
      <c r="AJ26" s="363">
        <f t="shared" si="13"/>
        <v>1.1626652095632177E-2</v>
      </c>
      <c r="AL26" s="52">
        <f t="shared" si="2"/>
        <v>3.5051759834368528</v>
      </c>
      <c r="AM26" s="74">
        <f t="shared" si="2"/>
        <v>3.9001928640308581</v>
      </c>
      <c r="AN26" s="74">
        <f t="shared" si="2"/>
        <v>1.2958573799139461</v>
      </c>
      <c r="AO26" s="74">
        <f t="shared" si="2"/>
        <v>3.0444947209653095</v>
      </c>
      <c r="AP26" s="74">
        <f t="shared" si="2"/>
        <v>4.4041034790365732</v>
      </c>
      <c r="AQ26" s="74">
        <f t="shared" si="2"/>
        <v>6.1159138740488919</v>
      </c>
      <c r="AR26" s="74">
        <f t="shared" si="3"/>
        <v>1.6806074184714959</v>
      </c>
      <c r="AS26" s="74">
        <f t="shared" si="4"/>
        <v>2.6662043179351103</v>
      </c>
      <c r="AT26" s="74">
        <f t="shared" si="15"/>
        <v>2.6161987041036721</v>
      </c>
      <c r="AU26" s="74">
        <f t="shared" si="15"/>
        <v>2.6983326093494178</v>
      </c>
      <c r="AV26" s="17">
        <f t="shared" si="15"/>
        <v>2.5777687571882826</v>
      </c>
      <c r="AW26" s="42">
        <f t="shared" si="14"/>
        <v>-4.4680871343805079E-2</v>
      </c>
      <c r="AX26" s="8"/>
    </row>
    <row r="27" spans="1:50" ht="20.100000000000001" customHeight="1">
      <c r="A27" s="47" t="s">
        <v>147</v>
      </c>
      <c r="B27" s="81">
        <v>240.55</v>
      </c>
      <c r="C27" s="61">
        <v>209.75</v>
      </c>
      <c r="D27" s="61">
        <v>301.02</v>
      </c>
      <c r="E27" s="61">
        <v>190.92</v>
      </c>
      <c r="F27" s="61">
        <v>203.23000000000002</v>
      </c>
      <c r="G27" s="61">
        <v>219.51999999999998</v>
      </c>
      <c r="H27" s="61">
        <v>284.93</v>
      </c>
      <c r="I27" s="61">
        <v>177.49</v>
      </c>
      <c r="J27" s="61">
        <v>185.61</v>
      </c>
      <c r="K27" s="61">
        <v>265.77</v>
      </c>
      <c r="L27" s="82">
        <v>166.68</v>
      </c>
      <c r="M27" s="42">
        <f t="shared" si="0"/>
        <v>-0.37284117846258036</v>
      </c>
      <c r="O27" s="361">
        <f t="shared" si="6"/>
        <v>1.5473005699700832E-2</v>
      </c>
      <c r="P27" s="362">
        <f t="shared" si="7"/>
        <v>1.6624245256084705E-2</v>
      </c>
      <c r="Q27" s="362">
        <f t="shared" si="8"/>
        <v>1.5119975013383661E-2</v>
      </c>
      <c r="R27" s="363">
        <f t="shared" si="9"/>
        <v>7.9505414124088139E-3</v>
      </c>
      <c r="T27" s="81">
        <v>70.896999999999991</v>
      </c>
      <c r="U27" s="61">
        <v>68.58</v>
      </c>
      <c r="V27" s="61">
        <v>117.66200000000001</v>
      </c>
      <c r="W27" s="61">
        <v>83.939000000000007</v>
      </c>
      <c r="X27" s="61">
        <v>95.259</v>
      </c>
      <c r="Y27" s="61">
        <v>90.748999999999995</v>
      </c>
      <c r="Z27" s="61">
        <v>110.05</v>
      </c>
      <c r="AA27" s="61">
        <v>74.220999999999989</v>
      </c>
      <c r="AB27" s="61">
        <v>68.45</v>
      </c>
      <c r="AC27" s="61">
        <v>88.460000000000008</v>
      </c>
      <c r="AD27" s="82">
        <v>50.887999999999998</v>
      </c>
      <c r="AE27" s="42">
        <f t="shared" si="1"/>
        <v>-0.42473434320596887</v>
      </c>
      <c r="AG27" s="361">
        <f t="shared" si="10"/>
        <v>9.1526011011470992E-3</v>
      </c>
      <c r="AH27" s="362">
        <f t="shared" si="11"/>
        <v>8.1955036126990736E-3</v>
      </c>
      <c r="AI27" s="362">
        <f t="shared" si="12"/>
        <v>9.0029291578577024E-3</v>
      </c>
      <c r="AJ27" s="363">
        <f t="shared" si="13"/>
        <v>5.1760806243113244E-3</v>
      </c>
      <c r="AL27" s="52">
        <f t="shared" si="2"/>
        <v>2.947287466223238</v>
      </c>
      <c r="AM27" s="74">
        <f t="shared" si="2"/>
        <v>3.2696066746126338</v>
      </c>
      <c r="AN27" s="74">
        <f t="shared" si="2"/>
        <v>3.908776825460103</v>
      </c>
      <c r="AO27" s="74">
        <f t="shared" si="2"/>
        <v>4.3965535302744616</v>
      </c>
      <c r="AP27" s="74">
        <f t="shared" si="2"/>
        <v>4.6872508979973428</v>
      </c>
      <c r="AQ27" s="74">
        <f t="shared" si="2"/>
        <v>4.133974125364432</v>
      </c>
      <c r="AR27" s="74">
        <f t="shared" si="3"/>
        <v>3.8623521566700592</v>
      </c>
      <c r="AS27" s="74">
        <f t="shared" si="4"/>
        <v>4.1817003774860542</v>
      </c>
      <c r="AT27" s="74">
        <f t="shared" si="15"/>
        <v>3.687840094822477</v>
      </c>
      <c r="AU27" s="74">
        <f t="shared" si="15"/>
        <v>3.3284418858411415</v>
      </c>
      <c r="AV27" s="17">
        <f t="shared" si="15"/>
        <v>3.0530357571394284</v>
      </c>
      <c r="AW27" s="42">
        <f t="shared" si="14"/>
        <v>-8.2743258902390093E-2</v>
      </c>
      <c r="AX27" s="8"/>
    </row>
    <row r="28" spans="1:50" ht="20.100000000000001" customHeight="1">
      <c r="A28" s="47" t="s">
        <v>154</v>
      </c>
      <c r="B28" s="81">
        <v>9.89</v>
      </c>
      <c r="C28" s="61">
        <v>158.64999999999998</v>
      </c>
      <c r="D28" s="61">
        <v>47.46</v>
      </c>
      <c r="E28" s="61">
        <v>34.17</v>
      </c>
      <c r="F28" s="61">
        <v>6.32</v>
      </c>
      <c r="G28" s="61">
        <v>8.65</v>
      </c>
      <c r="H28" s="61">
        <v>11.95</v>
      </c>
      <c r="I28" s="61">
        <v>14.52</v>
      </c>
      <c r="J28" s="61">
        <v>4.05</v>
      </c>
      <c r="K28" s="61">
        <v>37.17</v>
      </c>
      <c r="L28" s="82">
        <v>164.58</v>
      </c>
      <c r="M28" s="42">
        <f t="shared" si="0"/>
        <v>3.4277643260694108</v>
      </c>
      <c r="O28" s="361">
        <f t="shared" si="6"/>
        <v>6.361589123676626E-4</v>
      </c>
      <c r="P28" s="362">
        <f t="shared" si="7"/>
        <v>6.5506432883169052E-4</v>
      </c>
      <c r="Q28" s="362">
        <f t="shared" si="8"/>
        <v>2.1146460144014401E-3</v>
      </c>
      <c r="R28" s="363">
        <f t="shared" si="9"/>
        <v>7.8503726041171257E-3</v>
      </c>
      <c r="T28" s="81">
        <v>4.0909999999999993</v>
      </c>
      <c r="U28" s="61">
        <v>365.77699999999999</v>
      </c>
      <c r="V28" s="61">
        <v>18.173000000000002</v>
      </c>
      <c r="W28" s="61">
        <v>14.715</v>
      </c>
      <c r="X28" s="61">
        <v>2.7050000000000001</v>
      </c>
      <c r="Y28" s="61">
        <v>3.9460000000000002</v>
      </c>
      <c r="Z28" s="61">
        <v>7.6130000000000004</v>
      </c>
      <c r="AA28" s="61">
        <v>7.673</v>
      </c>
      <c r="AB28" s="61">
        <v>3.492</v>
      </c>
      <c r="AC28" s="61">
        <v>10.352</v>
      </c>
      <c r="AD28" s="82">
        <v>50.639000000000003</v>
      </c>
      <c r="AE28" s="42">
        <f t="shared" si="1"/>
        <v>3.8917117465224118</v>
      </c>
      <c r="AG28" s="361">
        <f t="shared" si="10"/>
        <v>5.2813646705492166E-4</v>
      </c>
      <c r="AH28" s="362">
        <f t="shared" si="11"/>
        <v>3.5636158255970368E-4</v>
      </c>
      <c r="AI28" s="362">
        <f t="shared" si="12"/>
        <v>1.0535645788168995E-3</v>
      </c>
      <c r="AJ28" s="363">
        <f t="shared" si="13"/>
        <v>5.1507535516133705E-3</v>
      </c>
      <c r="AL28" s="52">
        <f t="shared" si="2"/>
        <v>4.1365015166835182</v>
      </c>
      <c r="AM28" s="74">
        <f t="shared" si="2"/>
        <v>23.055594075007882</v>
      </c>
      <c r="AN28" s="74">
        <f t="shared" si="2"/>
        <v>3.8291192583227982</v>
      </c>
      <c r="AO28" s="74">
        <f t="shared" si="2"/>
        <v>4.3064091308165056</v>
      </c>
      <c r="AP28" s="74">
        <f t="shared" si="2"/>
        <v>4.2800632911392409</v>
      </c>
      <c r="AQ28" s="74">
        <f t="shared" si="2"/>
        <v>4.561849710982659</v>
      </c>
      <c r="AR28" s="74">
        <f t="shared" si="3"/>
        <v>6.3707112970711304</v>
      </c>
      <c r="AS28" s="74">
        <f t="shared" si="4"/>
        <v>5.2844352617079888</v>
      </c>
      <c r="AT28" s="74">
        <f t="shared" si="15"/>
        <v>8.6222222222222218</v>
      </c>
      <c r="AU28" s="74">
        <f t="shared" si="15"/>
        <v>2.7850417002959378</v>
      </c>
      <c r="AV28" s="17">
        <f t="shared" si="15"/>
        <v>3.0768623161988091</v>
      </c>
      <c r="AW28" s="42">
        <f t="shared" si="14"/>
        <v>0.10478141705090539</v>
      </c>
      <c r="AX28" s="8"/>
    </row>
    <row r="29" spans="1:50" ht="20.100000000000001" customHeight="1">
      <c r="A29" s="47" t="s">
        <v>204</v>
      </c>
      <c r="B29" s="81">
        <v>34.770000000000003</v>
      </c>
      <c r="C29" s="61">
        <v>76.94</v>
      </c>
      <c r="D29" s="61">
        <v>90.88</v>
      </c>
      <c r="E29" s="61">
        <v>187.45</v>
      </c>
      <c r="F29" s="61">
        <v>317.88</v>
      </c>
      <c r="G29" s="61">
        <v>174.60000000000002</v>
      </c>
      <c r="H29" s="61">
        <v>267.69</v>
      </c>
      <c r="I29" s="61">
        <v>225.35</v>
      </c>
      <c r="J29" s="61">
        <v>93.61</v>
      </c>
      <c r="K29" s="61">
        <v>90.21</v>
      </c>
      <c r="L29" s="82">
        <v>95.919999999999987</v>
      </c>
      <c r="M29" s="42">
        <f t="shared" si="0"/>
        <v>6.3296752023057248E-2</v>
      </c>
      <c r="O29" s="361">
        <f t="shared" si="6"/>
        <v>2.2365263279093659E-3</v>
      </c>
      <c r="P29" s="362">
        <f t="shared" si="7"/>
        <v>1.3222454544972622E-2</v>
      </c>
      <c r="Q29" s="362">
        <f t="shared" si="8"/>
        <v>5.1321554199395721E-3</v>
      </c>
      <c r="R29" s="363">
        <f t="shared" si="9"/>
        <v>4.5753295673041355E-3</v>
      </c>
      <c r="T29" s="81">
        <v>15.172999999999998</v>
      </c>
      <c r="U29" s="61">
        <v>25.029</v>
      </c>
      <c r="V29" s="61">
        <v>33.952000000000005</v>
      </c>
      <c r="W29" s="61">
        <v>74.244</v>
      </c>
      <c r="X29" s="61">
        <v>113.49499999999998</v>
      </c>
      <c r="Y29" s="61">
        <v>66.497000000000014</v>
      </c>
      <c r="Z29" s="61">
        <v>90.611999999999995</v>
      </c>
      <c r="AA29" s="61">
        <v>87.224999999999994</v>
      </c>
      <c r="AB29" s="61">
        <v>31.518000000000001</v>
      </c>
      <c r="AC29" s="61">
        <v>34.083000000000006</v>
      </c>
      <c r="AD29" s="82">
        <v>50.129999999999995</v>
      </c>
      <c r="AE29" s="42">
        <f t="shared" si="1"/>
        <v>0.47082123052548153</v>
      </c>
      <c r="AG29" s="361">
        <f t="shared" si="10"/>
        <v>1.9587911548825045E-3</v>
      </c>
      <c r="AH29" s="362">
        <f t="shared" si="11"/>
        <v>6.0053158021978253E-3</v>
      </c>
      <c r="AI29" s="362">
        <f t="shared" si="12"/>
        <v>3.4687636727025106E-3</v>
      </c>
      <c r="AJ29" s="363">
        <f t="shared" si="13"/>
        <v>5.0989805395520883E-3</v>
      </c>
      <c r="AL29" s="52">
        <f t="shared" si="2"/>
        <v>4.3638193845268898</v>
      </c>
      <c r="AM29" s="74">
        <f t="shared" si="2"/>
        <v>3.2530543280478295</v>
      </c>
      <c r="AN29" s="74">
        <f t="shared" si="2"/>
        <v>3.7359154929577469</v>
      </c>
      <c r="AO29" s="74">
        <f t="shared" si="2"/>
        <v>3.9607361963190186</v>
      </c>
      <c r="AP29" s="74">
        <f t="shared" si="2"/>
        <v>3.570372467597835</v>
      </c>
      <c r="AQ29" s="74">
        <f t="shared" si="2"/>
        <v>3.8085337915234825</v>
      </c>
      <c r="AR29" s="74">
        <f t="shared" si="3"/>
        <v>3.3849602151742686</v>
      </c>
      <c r="AS29" s="74">
        <f t="shared" si="4"/>
        <v>3.870645662303084</v>
      </c>
      <c r="AT29" s="74">
        <f t="shared" si="15"/>
        <v>3.3669479756436278</v>
      </c>
      <c r="AU29" s="74">
        <f t="shared" si="15"/>
        <v>3.7781842367808456</v>
      </c>
      <c r="AV29" s="17">
        <f t="shared" si="15"/>
        <v>5.2262301918265219</v>
      </c>
      <c r="AW29" s="42">
        <f t="shared" si="14"/>
        <v>0.38326504593102262</v>
      </c>
      <c r="AX29" s="8"/>
    </row>
    <row r="30" spans="1:50" ht="20.100000000000001" customHeight="1">
      <c r="A30" s="47" t="s">
        <v>146</v>
      </c>
      <c r="B30" s="81">
        <v>52.459999999999994</v>
      </c>
      <c r="C30" s="61">
        <v>80.75</v>
      </c>
      <c r="D30" s="61">
        <v>104.07000000000001</v>
      </c>
      <c r="E30" s="61">
        <v>603.97</v>
      </c>
      <c r="F30" s="61">
        <v>289.14999999999998</v>
      </c>
      <c r="G30" s="61">
        <v>450.3</v>
      </c>
      <c r="H30" s="61">
        <v>762.31000000000006</v>
      </c>
      <c r="I30" s="61">
        <v>257.18</v>
      </c>
      <c r="J30" s="61">
        <v>507.84000000000003</v>
      </c>
      <c r="K30" s="61">
        <v>203.33000000000004</v>
      </c>
      <c r="L30" s="82">
        <v>94.889999999999986</v>
      </c>
      <c r="M30" s="42">
        <f t="shared" si="0"/>
        <v>-0.5333202183642356</v>
      </c>
      <c r="O30" s="361">
        <f t="shared" si="6"/>
        <v>3.3744081438632531E-3</v>
      </c>
      <c r="P30" s="362">
        <f t="shared" si="7"/>
        <v>3.4101210089353788E-2</v>
      </c>
      <c r="Q30" s="362">
        <f t="shared" si="8"/>
        <v>1.1567688299925877E-2</v>
      </c>
      <c r="R30" s="363">
        <f t="shared" si="9"/>
        <v>4.5261991518086887E-3</v>
      </c>
      <c r="T30" s="81">
        <v>22.387999999999998</v>
      </c>
      <c r="U30" s="61">
        <v>32.117999999999995</v>
      </c>
      <c r="V30" s="61">
        <v>46.103999999999999</v>
      </c>
      <c r="W30" s="61">
        <v>115.84399999999999</v>
      </c>
      <c r="X30" s="61">
        <v>80.877999999999986</v>
      </c>
      <c r="Y30" s="61">
        <v>154.042</v>
      </c>
      <c r="Z30" s="61">
        <v>213.55700000000002</v>
      </c>
      <c r="AA30" s="61">
        <v>106.854</v>
      </c>
      <c r="AB30" s="61">
        <v>247.97499999999999</v>
      </c>
      <c r="AC30" s="61">
        <v>84.92</v>
      </c>
      <c r="AD30" s="82">
        <v>49.557000000000002</v>
      </c>
      <c r="AE30" s="42">
        <f t="shared" si="1"/>
        <v>-0.41642722562411683</v>
      </c>
      <c r="AG30" s="361">
        <f t="shared" si="10"/>
        <v>2.89022713870095E-3</v>
      </c>
      <c r="AH30" s="362">
        <f t="shared" si="11"/>
        <v>1.3911467536913805E-2</v>
      </c>
      <c r="AI30" s="362">
        <f t="shared" si="12"/>
        <v>8.6426491531231744E-3</v>
      </c>
      <c r="AJ30" s="363">
        <f t="shared" si="13"/>
        <v>5.040697757801374E-3</v>
      </c>
      <c r="AL30" s="52">
        <f t="shared" si="2"/>
        <v>4.2676324818909643</v>
      </c>
      <c r="AM30" s="74">
        <f t="shared" si="2"/>
        <v>3.9774613003095971</v>
      </c>
      <c r="AN30" s="74">
        <f t="shared" si="2"/>
        <v>4.4300951282790422</v>
      </c>
      <c r="AO30" s="74">
        <f t="shared" si="2"/>
        <v>1.9180422868685529</v>
      </c>
      <c r="AP30" s="74">
        <f t="shared" si="2"/>
        <v>2.7970949334255573</v>
      </c>
      <c r="AQ30" s="74">
        <f t="shared" si="2"/>
        <v>3.4208749722407283</v>
      </c>
      <c r="AR30" s="74">
        <f t="shared" si="3"/>
        <v>2.8014456061182456</v>
      </c>
      <c r="AS30" s="74">
        <f t="shared" si="4"/>
        <v>4.1548331907613347</v>
      </c>
      <c r="AT30" s="74">
        <f t="shared" si="15"/>
        <v>4.8829355702583488</v>
      </c>
      <c r="AU30" s="74">
        <f t="shared" si="15"/>
        <v>4.1764619092116257</v>
      </c>
      <c r="AV30" s="17">
        <f t="shared" si="15"/>
        <v>5.2225735061650349</v>
      </c>
      <c r="AW30" s="42">
        <f t="shared" si="14"/>
        <v>0.25047794513487603</v>
      </c>
      <c r="AX30" s="8"/>
    </row>
    <row r="31" spans="1:50" ht="20.100000000000001" customHeight="1">
      <c r="A31" s="47" t="s">
        <v>152</v>
      </c>
      <c r="B31" s="81">
        <v>112.31</v>
      </c>
      <c r="C31" s="61">
        <v>127.78</v>
      </c>
      <c r="D31" s="61">
        <v>182.03</v>
      </c>
      <c r="E31" s="61">
        <v>84</v>
      </c>
      <c r="F31" s="61">
        <v>174.7</v>
      </c>
      <c r="G31" s="61">
        <v>175.71999999999997</v>
      </c>
      <c r="H31" s="61">
        <v>154.46</v>
      </c>
      <c r="I31" s="61">
        <v>105.89999999999998</v>
      </c>
      <c r="J31" s="61">
        <v>195.76000000000002</v>
      </c>
      <c r="K31" s="61">
        <v>131</v>
      </c>
      <c r="L31" s="82">
        <v>108.24</v>
      </c>
      <c r="M31" s="42">
        <f t="shared" si="0"/>
        <v>-0.17374045801526722</v>
      </c>
      <c r="O31" s="361">
        <f t="shared" si="6"/>
        <v>7.2241665771498667E-3</v>
      </c>
      <c r="P31" s="362">
        <f t="shared" si="7"/>
        <v>1.3307272122809785E-2</v>
      </c>
      <c r="Q31" s="362">
        <f t="shared" si="8"/>
        <v>7.4527475890930495E-3</v>
      </c>
      <c r="R31" s="363">
        <f t="shared" si="9"/>
        <v>5.1629865759487041E-3</v>
      </c>
      <c r="T31" s="81">
        <v>48.634</v>
      </c>
      <c r="U31" s="61">
        <v>60.05</v>
      </c>
      <c r="V31" s="61">
        <v>82.3</v>
      </c>
      <c r="W31" s="61">
        <v>40.616</v>
      </c>
      <c r="X31" s="61">
        <v>87.034999999999997</v>
      </c>
      <c r="Y31" s="61">
        <v>97.927999999999997</v>
      </c>
      <c r="Z31" s="61">
        <v>98.021999999999991</v>
      </c>
      <c r="AA31" s="61">
        <v>59.459000000000003</v>
      </c>
      <c r="AB31" s="61">
        <v>87.558000000000007</v>
      </c>
      <c r="AC31" s="61">
        <v>68.756999999999991</v>
      </c>
      <c r="AD31" s="82">
        <v>47.427</v>
      </c>
      <c r="AE31" s="42">
        <f t="shared" si="1"/>
        <v>-0.31022295911688985</v>
      </c>
      <c r="AG31" s="361">
        <f t="shared" si="10"/>
        <v>6.2785111070029487E-3</v>
      </c>
      <c r="AH31" s="362">
        <f t="shared" si="11"/>
        <v>8.8438360509140047E-3</v>
      </c>
      <c r="AI31" s="362">
        <f t="shared" si="12"/>
        <v>6.9976757868734103E-3</v>
      </c>
      <c r="AJ31" s="363">
        <f t="shared" si="13"/>
        <v>4.8240444853248935E-3</v>
      </c>
      <c r="AL31" s="52">
        <f t="shared" si="2"/>
        <v>4.3303356780340128</v>
      </c>
      <c r="AM31" s="74">
        <f t="shared" si="2"/>
        <v>4.6994834872436995</v>
      </c>
      <c r="AN31" s="74">
        <f t="shared" si="2"/>
        <v>4.5212327638301373</v>
      </c>
      <c r="AO31" s="74">
        <f t="shared" si="2"/>
        <v>4.8352380952380951</v>
      </c>
      <c r="AP31" s="74">
        <f t="shared" si="2"/>
        <v>4.981969089868346</v>
      </c>
      <c r="AQ31" s="74">
        <f t="shared" si="2"/>
        <v>5.5729569770088787</v>
      </c>
      <c r="AR31" s="74">
        <f t="shared" si="3"/>
        <v>6.3461090249902874</v>
      </c>
      <c r="AS31" s="74">
        <f t="shared" si="4"/>
        <v>5.6146364494806438</v>
      </c>
      <c r="AT31" s="74">
        <f t="shared" si="15"/>
        <v>4.4727217000408661</v>
      </c>
      <c r="AU31" s="74">
        <f t="shared" si="15"/>
        <v>5.2486259541984728</v>
      </c>
      <c r="AV31" s="17">
        <f t="shared" si="15"/>
        <v>4.3816518847006654</v>
      </c>
      <c r="AW31" s="42">
        <f t="shared" si="14"/>
        <v>-0.1651811497072484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3373.2000000000044</v>
      </c>
      <c r="C32" s="61">
        <f t="shared" si="16"/>
        <v>3250.7200000000157</v>
      </c>
      <c r="D32" s="61">
        <f t="shared" si="16"/>
        <v>5290.8600000000079</v>
      </c>
      <c r="E32" s="61">
        <f t="shared" si="16"/>
        <v>6275.8000000000102</v>
      </c>
      <c r="F32" s="61">
        <f t="shared" si="16"/>
        <v>2957.4399999999987</v>
      </c>
      <c r="G32" s="61">
        <f t="shared" si="16"/>
        <v>1750.1900000000041</v>
      </c>
      <c r="H32" s="61">
        <f t="shared" si="16"/>
        <v>2002.9799999999959</v>
      </c>
      <c r="I32" s="61">
        <f t="shared" si="16"/>
        <v>1864.8600000000097</v>
      </c>
      <c r="J32" s="61">
        <f t="shared" si="16"/>
        <v>2257.2200000000084</v>
      </c>
      <c r="K32" s="61">
        <f t="shared" ref="K32:L32" si="17">K33-SUM(K7:K31)</f>
        <v>2208.0999999999931</v>
      </c>
      <c r="L32" s="82">
        <f t="shared" si="17"/>
        <v>2160.7900000000045</v>
      </c>
      <c r="M32" s="42">
        <f t="shared" si="0"/>
        <v>-2.142566006973811E-2</v>
      </c>
      <c r="O32" s="361">
        <f t="shared" si="6"/>
        <v>0.21697585876628939</v>
      </c>
      <c r="P32" s="370">
        <f t="shared" si="7"/>
        <v>0.13254185406681379</v>
      </c>
      <c r="Q32" s="370">
        <f t="shared" si="8"/>
        <v>0.12562146527844512</v>
      </c>
      <c r="R32" s="363">
        <f t="shared" si="9"/>
        <v>0.10306845679456969</v>
      </c>
      <c r="T32" s="81">
        <f t="shared" ref="T32:AD32" si="18">T33-SUM(T7:T31)</f>
        <v>626.87300000000323</v>
      </c>
      <c r="U32" s="61">
        <f t="shared" si="18"/>
        <v>687.96000000000822</v>
      </c>
      <c r="V32" s="61">
        <f t="shared" si="18"/>
        <v>872.36400000000503</v>
      </c>
      <c r="W32" s="61">
        <f t="shared" si="18"/>
        <v>1028.3170000000046</v>
      </c>
      <c r="X32" s="61">
        <f t="shared" si="18"/>
        <v>859.09399999999732</v>
      </c>
      <c r="Y32" s="61">
        <f t="shared" si="18"/>
        <v>699.2030000000068</v>
      </c>
      <c r="Z32" s="61">
        <f t="shared" si="18"/>
        <v>847.85899999999947</v>
      </c>
      <c r="AA32" s="61">
        <f t="shared" si="18"/>
        <v>777.49000000000615</v>
      </c>
      <c r="AB32" s="61">
        <f t="shared" si="18"/>
        <v>856.34199999999691</v>
      </c>
      <c r="AC32" s="61">
        <f t="shared" si="18"/>
        <v>856.09699999999975</v>
      </c>
      <c r="AD32" s="82">
        <f t="shared" si="18"/>
        <v>720.6830000000009</v>
      </c>
      <c r="AE32" s="42">
        <f t="shared" si="1"/>
        <v>-0.15817600108398802</v>
      </c>
      <c r="AG32" s="361">
        <f t="shared" si="10"/>
        <v>8.0927521758035109E-2</v>
      </c>
      <c r="AH32" s="370">
        <f t="shared" si="11"/>
        <v>6.3144725699567888E-2</v>
      </c>
      <c r="AI32" s="370">
        <f t="shared" si="12"/>
        <v>8.7128426896388222E-2</v>
      </c>
      <c r="AJ32" s="363">
        <f t="shared" si="13"/>
        <v>7.3304380454538659E-2</v>
      </c>
      <c r="AL32" s="52">
        <f t="shared" si="2"/>
        <v>1.8583926242144031</v>
      </c>
      <c r="AM32" s="76">
        <f t="shared" si="2"/>
        <v>2.1163311512526608</v>
      </c>
      <c r="AN32" s="76">
        <f t="shared" si="2"/>
        <v>1.6488132364114789</v>
      </c>
      <c r="AO32" s="76">
        <f t="shared" si="2"/>
        <v>1.6385432932853228</v>
      </c>
      <c r="AP32" s="76">
        <f t="shared" si="2"/>
        <v>2.904856903267683</v>
      </c>
      <c r="AQ32" s="76">
        <f t="shared" si="2"/>
        <v>3.9950119701289868</v>
      </c>
      <c r="AR32" s="76">
        <f t="shared" si="3"/>
        <v>4.2329878481063279</v>
      </c>
      <c r="AS32" s="76">
        <f t="shared" si="4"/>
        <v>4.1691601514322905</v>
      </c>
      <c r="AT32" s="76">
        <f t="shared" si="15"/>
        <v>3.793790591967082</v>
      </c>
      <c r="AU32" s="76">
        <f t="shared" si="15"/>
        <v>3.8770753136180538</v>
      </c>
      <c r="AV32" s="17">
        <f t="shared" si="15"/>
        <v>3.3352755242295613</v>
      </c>
      <c r="AW32" s="42">
        <f t="shared" si="14"/>
        <v>-0.13974445827385529</v>
      </c>
      <c r="AX32" s="8"/>
    </row>
    <row r="33" spans="1:50" s="6" customFormat="1" ht="26.25" customHeight="1" thickBot="1">
      <c r="A33" s="56" t="s">
        <v>34</v>
      </c>
      <c r="B33" s="84">
        <v>15546.43</v>
      </c>
      <c r="C33" s="69">
        <v>42445.840000000011</v>
      </c>
      <c r="D33" s="69">
        <v>28887.37000000001</v>
      </c>
      <c r="E33" s="69">
        <v>26892.010000000006</v>
      </c>
      <c r="F33" s="69">
        <v>15479.959999999997</v>
      </c>
      <c r="G33" s="69">
        <v>13204.810000000007</v>
      </c>
      <c r="H33" s="69">
        <v>17556.64</v>
      </c>
      <c r="I33" s="69">
        <v>13947.95000000001</v>
      </c>
      <c r="J33" s="69">
        <v>22360.510000000009</v>
      </c>
      <c r="K33" s="69">
        <v>17577.409999999993</v>
      </c>
      <c r="L33" s="85">
        <v>20964.610000000008</v>
      </c>
      <c r="M33" s="86">
        <f t="shared" si="0"/>
        <v>0.19270188270058083</v>
      </c>
      <c r="N33"/>
      <c r="O33" s="355">
        <f>SUM(O7:O32)</f>
        <v>1</v>
      </c>
      <c r="P33" s="359">
        <f t="shared" ref="P33:R33" si="19">SUM(P7:P32)</f>
        <v>1</v>
      </c>
      <c r="Q33" s="359">
        <f t="shared" si="19"/>
        <v>1.0000000000000002</v>
      </c>
      <c r="R33" s="356">
        <f t="shared" si="19"/>
        <v>0.99999999999999956</v>
      </c>
      <c r="T33" s="99">
        <v>7746.1040000000048</v>
      </c>
      <c r="U33" s="69">
        <v>12149.204000000009</v>
      </c>
      <c r="V33" s="69">
        <v>13639.388000000001</v>
      </c>
      <c r="W33" s="69">
        <v>10818.368000000004</v>
      </c>
      <c r="X33" s="69">
        <v>12258.176000000001</v>
      </c>
      <c r="Y33" s="69">
        <v>11073.023000000007</v>
      </c>
      <c r="Z33" s="69">
        <v>7928.753999999999</v>
      </c>
      <c r="AA33" s="69">
        <v>8336.6100000000042</v>
      </c>
      <c r="AB33" s="69">
        <v>12499.521000000001</v>
      </c>
      <c r="AC33" s="69">
        <v>9825.6910000000007</v>
      </c>
      <c r="AD33" s="85">
        <v>9831.3770000000004</v>
      </c>
      <c r="AE33" s="86">
        <f t="shared" si="1"/>
        <v>5.7868703585322331E-4</v>
      </c>
      <c r="AF33"/>
      <c r="AG33" s="355">
        <f>SUM(AG7:AG32)</f>
        <v>0.99999999999999967</v>
      </c>
      <c r="AH33" s="359">
        <f t="shared" ref="AH33:AJ33" si="20">SUM(AH7:AH32)</f>
        <v>1.0000000000000004</v>
      </c>
      <c r="AI33" s="359">
        <f t="shared" si="20"/>
        <v>1.0000000000000002</v>
      </c>
      <c r="AJ33" s="356">
        <f t="shared" si="20"/>
        <v>0.99999999999999989</v>
      </c>
      <c r="AL33" s="72">
        <f t="shared" si="2"/>
        <v>4.9825612696934316</v>
      </c>
      <c r="AM33" s="77">
        <f t="shared" si="2"/>
        <v>2.862283795066844</v>
      </c>
      <c r="AN33" s="77">
        <f t="shared" si="2"/>
        <v>4.7215748612628969</v>
      </c>
      <c r="AO33" s="77">
        <f t="shared" si="2"/>
        <v>4.0228930451833094</v>
      </c>
      <c r="AP33" s="77">
        <f t="shared" si="2"/>
        <v>7.9187388081106178</v>
      </c>
      <c r="AQ33" s="77">
        <f t="shared" si="2"/>
        <v>8.3855981267432096</v>
      </c>
      <c r="AR33" s="77">
        <f t="shared" si="3"/>
        <v>4.5160998915510024</v>
      </c>
      <c r="AS33" s="77">
        <f t="shared" si="4"/>
        <v>5.9769428482321763</v>
      </c>
      <c r="AT33" s="77">
        <f t="shared" si="15"/>
        <v>5.5899981708825042</v>
      </c>
      <c r="AU33" s="77">
        <f t="shared" si="15"/>
        <v>5.589953810032311</v>
      </c>
      <c r="AV33" s="87">
        <f t="shared" si="15"/>
        <v>4.6895110378871809</v>
      </c>
      <c r="AW33" s="86">
        <f t="shared" si="14"/>
        <v>-0.16108232782337165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144</v>
      </c>
      <c r="B39" s="89">
        <v>1428.6200000000001</v>
      </c>
      <c r="C39" s="60">
        <v>25367.61</v>
      </c>
      <c r="D39" s="60">
        <v>5263.8600000000006</v>
      </c>
      <c r="E39" s="60">
        <v>5198.3500000000004</v>
      </c>
      <c r="F39" s="60">
        <v>796.42999999999984</v>
      </c>
      <c r="G39" s="60">
        <v>1381.54</v>
      </c>
      <c r="H39" s="60">
        <v>4012.4599999999996</v>
      </c>
      <c r="I39" s="60">
        <v>652.28</v>
      </c>
      <c r="J39" s="60">
        <v>3229.1000000000004</v>
      </c>
      <c r="K39" s="60">
        <v>2508.3800000000006</v>
      </c>
      <c r="L39" s="80">
        <v>2577.16</v>
      </c>
      <c r="M39" s="42">
        <f>(L39-K39)/K39</f>
        <v>2.7420087865474639E-2</v>
      </c>
      <c r="O39" s="361">
        <f t="shared" ref="O39:O64" si="21">B39/$B$65</f>
        <v>0.20395600002855285</v>
      </c>
      <c r="P39" s="362">
        <f t="shared" ref="P39:P64" si="22">G39/$G$65</f>
        <v>0.28358711404326248</v>
      </c>
      <c r="Q39" s="362">
        <f t="shared" ref="Q39:Q64" si="23">K39/$K$65</f>
        <v>0.27748855588423355</v>
      </c>
      <c r="R39" s="363">
        <f t="shared" ref="R39:R64" si="24">L39/$L$65</f>
        <v>0.26433196474561815</v>
      </c>
      <c r="T39" s="97">
        <v>565.19299999999998</v>
      </c>
      <c r="U39" s="60">
        <v>2515.886</v>
      </c>
      <c r="V39" s="60">
        <v>1233.6509999999998</v>
      </c>
      <c r="W39" s="60">
        <v>859.76300000000003</v>
      </c>
      <c r="X39" s="60">
        <v>1006.9690000000001</v>
      </c>
      <c r="Y39" s="60">
        <v>3720.7810000000004</v>
      </c>
      <c r="Z39" s="60">
        <v>996.22500000000002</v>
      </c>
      <c r="AA39" s="60">
        <v>1116.364</v>
      </c>
      <c r="AB39" s="60">
        <v>2202.777</v>
      </c>
      <c r="AC39" s="60">
        <v>1998.616</v>
      </c>
      <c r="AD39" s="80">
        <v>1867.171</v>
      </c>
      <c r="AE39" s="42">
        <f t="shared" ref="AE39:AE65" si="25">(AD39-AC39)/AC39</f>
        <v>-6.5768011463933004E-2</v>
      </c>
      <c r="AG39" s="361">
        <f t="shared" ref="AG39:AG64" si="26">T39/$T$65</f>
        <v>0.2208482208447041</v>
      </c>
      <c r="AH39" s="362">
        <f t="shared" ref="AH39:AH64" si="27">Y39/$Y$65</f>
        <v>0.67095621847663611</v>
      </c>
      <c r="AI39" s="362">
        <f t="shared" ref="AI39:AI64" si="28">AC39/$AC$65</f>
        <v>0.41157999654033384</v>
      </c>
      <c r="AJ39" s="363">
        <f t="shared" ref="AJ39:AJ64" si="29">AD39/$AD$65</f>
        <v>0.41294411478043097</v>
      </c>
      <c r="AL39" s="100">
        <f t="shared" ref="AL39:AV62" si="30">(T39/B39)*10</f>
        <v>3.9562164886393858</v>
      </c>
      <c r="AM39" s="73">
        <f t="shared" si="30"/>
        <v>0.9917710024712616</v>
      </c>
      <c r="AN39" s="73">
        <f t="shared" si="30"/>
        <v>2.3436242605236455</v>
      </c>
      <c r="AO39" s="73">
        <f t="shared" si="30"/>
        <v>1.653915184625891</v>
      </c>
      <c r="AP39" s="73">
        <f t="shared" si="30"/>
        <v>12.643534271687409</v>
      </c>
      <c r="AQ39" s="73">
        <f t="shared" si="30"/>
        <v>26.932126467565183</v>
      </c>
      <c r="AR39" s="73">
        <f t="shared" si="30"/>
        <v>2.4828284892559678</v>
      </c>
      <c r="AS39" s="73">
        <f t="shared" si="30"/>
        <v>17.114797326301591</v>
      </c>
      <c r="AT39" s="73">
        <f t="shared" si="30"/>
        <v>6.8216438016784853</v>
      </c>
      <c r="AU39" s="73">
        <f t="shared" si="30"/>
        <v>7.9677560816144268</v>
      </c>
      <c r="AV39" s="101">
        <f t="shared" si="30"/>
        <v>7.2450720948641143</v>
      </c>
      <c r="AW39" s="42">
        <f>(AV39-AU39)/AU39</f>
        <v>-9.0701068073344215E-2</v>
      </c>
    </row>
    <row r="40" spans="1:50" ht="20.100000000000001" customHeight="1">
      <c r="A40" s="88" t="s">
        <v>131</v>
      </c>
      <c r="B40" s="90">
        <v>187.76</v>
      </c>
      <c r="C40" s="61">
        <v>232.29999999999998</v>
      </c>
      <c r="D40" s="61">
        <v>376.61</v>
      </c>
      <c r="E40" s="61">
        <v>4831.0199999999995</v>
      </c>
      <c r="F40" s="61">
        <v>361.31000000000006</v>
      </c>
      <c r="G40" s="61">
        <v>599.05999999999995</v>
      </c>
      <c r="H40" s="61">
        <v>989.2700000000001</v>
      </c>
      <c r="I40" s="61">
        <v>380.28000000000009</v>
      </c>
      <c r="J40" s="61">
        <v>1918.3999999999999</v>
      </c>
      <c r="K40" s="61">
        <v>2342.2299999999996</v>
      </c>
      <c r="L40" s="82">
        <v>3284.8599999999997</v>
      </c>
      <c r="M40" s="42">
        <f t="shared" ref="M40:M65" si="31">(L40-K40)/K40</f>
        <v>0.40244980211166292</v>
      </c>
      <c r="O40" s="361">
        <f t="shared" si="21"/>
        <v>2.6805433611009982E-2</v>
      </c>
      <c r="P40" s="362">
        <f t="shared" si="22"/>
        <v>0.1229683516501562</v>
      </c>
      <c r="Q40" s="362">
        <f t="shared" si="23"/>
        <v>0.25910827715446949</v>
      </c>
      <c r="R40" s="363">
        <f t="shared" si="24"/>
        <v>0.33691873912147136</v>
      </c>
      <c r="T40" s="97">
        <v>59.790999999999997</v>
      </c>
      <c r="U40" s="61">
        <v>310.78699999999998</v>
      </c>
      <c r="V40" s="61">
        <v>675.57400000000007</v>
      </c>
      <c r="W40" s="61">
        <v>853.577</v>
      </c>
      <c r="X40" s="61">
        <v>271.23099999999999</v>
      </c>
      <c r="Y40" s="61">
        <v>582.17399999999998</v>
      </c>
      <c r="Z40" s="61">
        <v>231.23900000000003</v>
      </c>
      <c r="AA40" s="61">
        <v>259.78399999999999</v>
      </c>
      <c r="AB40" s="61">
        <v>807.98799999999994</v>
      </c>
      <c r="AC40" s="61">
        <v>1088.24</v>
      </c>
      <c r="AD40" s="82">
        <v>1061.7350000000001</v>
      </c>
      <c r="AE40" s="42">
        <f t="shared" si="25"/>
        <v>-2.435584062339179E-2</v>
      </c>
      <c r="AG40" s="361">
        <f t="shared" si="26"/>
        <v>2.3363233395540466E-2</v>
      </c>
      <c r="AH40" s="362">
        <f t="shared" si="27"/>
        <v>0.10498152552795155</v>
      </c>
      <c r="AI40" s="362">
        <f t="shared" si="28"/>
        <v>0.22410398767699893</v>
      </c>
      <c r="AJ40" s="363">
        <f t="shared" si="29"/>
        <v>0.23481364037166436</v>
      </c>
      <c r="AL40" s="102">
        <f t="shared" si="30"/>
        <v>3.1844375798892206</v>
      </c>
      <c r="AM40" s="74">
        <f t="shared" si="30"/>
        <v>13.378691347395609</v>
      </c>
      <c r="AN40" s="74">
        <f t="shared" si="30"/>
        <v>17.938291601391359</v>
      </c>
      <c r="AO40" s="74">
        <f t="shared" si="30"/>
        <v>1.7668670384308078</v>
      </c>
      <c r="AP40" s="74">
        <f t="shared" si="30"/>
        <v>7.5068777504082354</v>
      </c>
      <c r="AQ40" s="74">
        <f t="shared" si="30"/>
        <v>9.7181250625980713</v>
      </c>
      <c r="AR40" s="74">
        <f t="shared" si="30"/>
        <v>2.3374710645223247</v>
      </c>
      <c r="AS40" s="74">
        <f t="shared" si="30"/>
        <v>6.8313873987588085</v>
      </c>
      <c r="AT40" s="74">
        <f t="shared" si="30"/>
        <v>4.2117806505421189</v>
      </c>
      <c r="AU40" s="74">
        <f t="shared" si="30"/>
        <v>4.646170529794257</v>
      </c>
      <c r="AV40" s="103">
        <f t="shared" si="30"/>
        <v>3.2322077653233325</v>
      </c>
      <c r="AW40" s="42">
        <f t="shared" ref="AW40:AW65" si="32">(AV40-AU40)/AU40</f>
        <v>-0.30432864127644016</v>
      </c>
    </row>
    <row r="41" spans="1:50" ht="20.100000000000001" customHeight="1">
      <c r="A41" s="88" t="s">
        <v>138</v>
      </c>
      <c r="B41" s="90">
        <v>51.73</v>
      </c>
      <c r="C41" s="61">
        <v>206.22000000000003</v>
      </c>
      <c r="D41" s="61">
        <v>335.26</v>
      </c>
      <c r="E41" s="61">
        <v>81.819999999999993</v>
      </c>
      <c r="F41" s="61">
        <v>56.410000000000004</v>
      </c>
      <c r="G41" s="61">
        <v>115.00999999999999</v>
      </c>
      <c r="H41" s="61">
        <v>176.87</v>
      </c>
      <c r="I41" s="61">
        <v>59.93</v>
      </c>
      <c r="J41" s="61">
        <v>188.99</v>
      </c>
      <c r="K41" s="61">
        <v>266.14</v>
      </c>
      <c r="L41" s="82">
        <v>766.85</v>
      </c>
      <c r="M41" s="42">
        <f t="shared" si="31"/>
        <v>1.8813782219884274</v>
      </c>
      <c r="O41" s="361">
        <f t="shared" si="21"/>
        <v>7.3851996202468377E-3</v>
      </c>
      <c r="P41" s="362">
        <f t="shared" si="22"/>
        <v>2.3607969357467475E-2</v>
      </c>
      <c r="Q41" s="362">
        <f t="shared" si="23"/>
        <v>2.9441633350222016E-2</v>
      </c>
      <c r="R41" s="363">
        <f t="shared" si="24"/>
        <v>7.8653621492331585E-2</v>
      </c>
      <c r="T41" s="97">
        <v>24.096000000000004</v>
      </c>
      <c r="U41" s="61">
        <v>81.647999999999996</v>
      </c>
      <c r="V41" s="61">
        <v>75.027999999999992</v>
      </c>
      <c r="W41" s="61">
        <v>31.428000000000001</v>
      </c>
      <c r="X41" s="61">
        <v>24.178999999999998</v>
      </c>
      <c r="Y41" s="61">
        <v>85.588999999999999</v>
      </c>
      <c r="Z41" s="61">
        <v>57.468000000000004</v>
      </c>
      <c r="AA41" s="61">
        <v>23.797000000000001</v>
      </c>
      <c r="AB41" s="61">
        <v>73.677999999999997</v>
      </c>
      <c r="AC41" s="61">
        <v>92.169000000000011</v>
      </c>
      <c r="AD41" s="82">
        <v>283.19099999999997</v>
      </c>
      <c r="AE41" s="42">
        <f t="shared" si="25"/>
        <v>2.0725189597370042</v>
      </c>
      <c r="AG41" s="361">
        <f t="shared" si="26"/>
        <v>9.4154717582737059E-3</v>
      </c>
      <c r="AH41" s="362">
        <f t="shared" si="27"/>
        <v>1.5433983290926502E-2</v>
      </c>
      <c r="AI41" s="362">
        <f t="shared" si="28"/>
        <v>1.8980592920864257E-2</v>
      </c>
      <c r="AJ41" s="363">
        <f t="shared" si="29"/>
        <v>6.263060898481447E-2</v>
      </c>
      <c r="AL41" s="102">
        <f t="shared" si="30"/>
        <v>4.6580320896965022</v>
      </c>
      <c r="AM41" s="74">
        <f t="shared" si="30"/>
        <v>3.9592668024439908</v>
      </c>
      <c r="AN41" s="74">
        <f t="shared" si="30"/>
        <v>2.2379049096223822</v>
      </c>
      <c r="AO41" s="74">
        <f t="shared" si="30"/>
        <v>3.8411146418968474</v>
      </c>
      <c r="AP41" s="74">
        <f t="shared" si="30"/>
        <v>4.2862967558943446</v>
      </c>
      <c r="AQ41" s="74">
        <f t="shared" si="30"/>
        <v>7.4418746195982965</v>
      </c>
      <c r="AR41" s="74">
        <f t="shared" si="30"/>
        <v>3.2491660541640757</v>
      </c>
      <c r="AS41" s="74">
        <f t="shared" si="30"/>
        <v>3.9707992658101121</v>
      </c>
      <c r="AT41" s="74">
        <f t="shared" si="30"/>
        <v>3.898513148843854</v>
      </c>
      <c r="AU41" s="74">
        <f t="shared" si="30"/>
        <v>3.4631772751183592</v>
      </c>
      <c r="AV41" s="103">
        <f t="shared" si="30"/>
        <v>3.6929125643867766</v>
      </c>
      <c r="AW41" s="42">
        <f t="shared" si="32"/>
        <v>6.6336566400738442E-2</v>
      </c>
    </row>
    <row r="42" spans="1:50" ht="20.100000000000001" customHeight="1">
      <c r="A42" s="88" t="s">
        <v>136</v>
      </c>
      <c r="B42" s="90">
        <v>54.39</v>
      </c>
      <c r="C42" s="61">
        <v>73.099999999999994</v>
      </c>
      <c r="D42" s="61">
        <v>4223.8899999999994</v>
      </c>
      <c r="E42" s="61">
        <v>144.19</v>
      </c>
      <c r="F42" s="61">
        <v>228.07999999999998</v>
      </c>
      <c r="G42" s="61">
        <v>282.31</v>
      </c>
      <c r="H42" s="61">
        <v>343.92</v>
      </c>
      <c r="I42" s="61">
        <v>321.64999999999998</v>
      </c>
      <c r="J42" s="61">
        <v>562.65000000000009</v>
      </c>
      <c r="K42" s="61">
        <v>718.43</v>
      </c>
      <c r="L42" s="82">
        <v>572.64</v>
      </c>
      <c r="M42" s="42">
        <f t="shared" si="31"/>
        <v>-0.20292860821513575</v>
      </c>
      <c r="O42" s="361">
        <f t="shared" si="21"/>
        <v>7.7649527806925491E-3</v>
      </c>
      <c r="P42" s="362">
        <f t="shared" si="22"/>
        <v>5.7949446389936904E-2</v>
      </c>
      <c r="Q42" s="362">
        <f t="shared" si="23"/>
        <v>7.9476037603516958E-2</v>
      </c>
      <c r="R42" s="363">
        <f t="shared" si="24"/>
        <v>5.8734054653933311E-2</v>
      </c>
      <c r="T42" s="97">
        <v>23.949000000000002</v>
      </c>
      <c r="U42" s="61">
        <v>28.192999999999998</v>
      </c>
      <c r="V42" s="61">
        <v>571.40600000000006</v>
      </c>
      <c r="W42" s="61">
        <v>58.589000000000006</v>
      </c>
      <c r="X42" s="61">
        <v>117.98999999999998</v>
      </c>
      <c r="Y42" s="61">
        <v>129.93699999999998</v>
      </c>
      <c r="Z42" s="61">
        <v>167.44100000000003</v>
      </c>
      <c r="AA42" s="61">
        <v>138.74199999999999</v>
      </c>
      <c r="AB42" s="61">
        <v>381.67700000000002</v>
      </c>
      <c r="AC42" s="61">
        <v>275.67700000000002</v>
      </c>
      <c r="AD42" s="82">
        <v>247.08100000000002</v>
      </c>
      <c r="AE42" s="42">
        <f t="shared" si="25"/>
        <v>-0.10373008992407783</v>
      </c>
      <c r="AG42" s="361">
        <f t="shared" si="26"/>
        <v>9.3580317537722852E-3</v>
      </c>
      <c r="AH42" s="362">
        <f t="shared" si="27"/>
        <v>2.343111248960867E-2</v>
      </c>
      <c r="AI42" s="362">
        <f t="shared" si="28"/>
        <v>5.6770854784635782E-2</v>
      </c>
      <c r="AJ42" s="363">
        <f t="shared" si="29"/>
        <v>5.4644510237178957E-2</v>
      </c>
      <c r="AL42" s="102">
        <f t="shared" si="30"/>
        <v>4.4031991174848324</v>
      </c>
      <c r="AM42" s="74">
        <f t="shared" si="30"/>
        <v>3.8567715458276335</v>
      </c>
      <c r="AN42" s="74">
        <f t="shared" si="30"/>
        <v>1.3527956457199408</v>
      </c>
      <c r="AO42" s="74">
        <f t="shared" si="30"/>
        <v>4.0633192315694568</v>
      </c>
      <c r="AP42" s="74">
        <f t="shared" si="30"/>
        <v>5.1731848474219566</v>
      </c>
      <c r="AQ42" s="74">
        <f t="shared" si="30"/>
        <v>4.6026354008005379</v>
      </c>
      <c r="AR42" s="74">
        <f t="shared" si="30"/>
        <v>4.8686031635264024</v>
      </c>
      <c r="AS42" s="74">
        <f t="shared" si="30"/>
        <v>4.3134462925540182</v>
      </c>
      <c r="AT42" s="74">
        <f t="shared" si="30"/>
        <v>6.7835599395716697</v>
      </c>
      <c r="AU42" s="74">
        <f t="shared" si="30"/>
        <v>3.8372144815778859</v>
      </c>
      <c r="AV42" s="103">
        <f t="shared" si="30"/>
        <v>4.3147701872031297</v>
      </c>
      <c r="AW42" s="42">
        <f t="shared" si="32"/>
        <v>0.12445374318218197</v>
      </c>
    </row>
    <row r="43" spans="1:50" ht="20.100000000000001" customHeight="1">
      <c r="A43" s="88" t="s">
        <v>143</v>
      </c>
      <c r="B43" s="90">
        <v>266.33</v>
      </c>
      <c r="C43" s="61">
        <v>510.32</v>
      </c>
      <c r="D43" s="61">
        <v>554.93999999999994</v>
      </c>
      <c r="E43" s="61">
        <v>398.11</v>
      </c>
      <c r="F43" s="61">
        <v>451.24999999999994</v>
      </c>
      <c r="G43" s="61">
        <v>468.3</v>
      </c>
      <c r="H43" s="61">
        <v>500.02</v>
      </c>
      <c r="I43" s="61">
        <v>448.89000000000004</v>
      </c>
      <c r="J43" s="61">
        <v>238.45</v>
      </c>
      <c r="K43" s="61">
        <v>259.06</v>
      </c>
      <c r="L43" s="82">
        <v>450.16</v>
      </c>
      <c r="M43" s="42">
        <f t="shared" si="31"/>
        <v>0.7376669497413727</v>
      </c>
      <c r="O43" s="361">
        <f t="shared" si="21"/>
        <v>3.8022428278761657E-2</v>
      </c>
      <c r="P43" s="362">
        <f t="shared" si="22"/>
        <v>9.6127398053230326E-2</v>
      </c>
      <c r="Q43" s="362">
        <f t="shared" si="23"/>
        <v>2.8658411120870655E-2</v>
      </c>
      <c r="R43" s="363">
        <f t="shared" si="24"/>
        <v>4.6171629720268621E-2</v>
      </c>
      <c r="T43" s="97">
        <v>57.387</v>
      </c>
      <c r="U43" s="61">
        <v>124.105</v>
      </c>
      <c r="V43" s="61">
        <v>131.501</v>
      </c>
      <c r="W43" s="61">
        <v>94.332999999999998</v>
      </c>
      <c r="X43" s="61">
        <v>113.06700000000001</v>
      </c>
      <c r="Y43" s="61">
        <v>115.43</v>
      </c>
      <c r="Z43" s="61">
        <v>135.90199999999999</v>
      </c>
      <c r="AA43" s="61">
        <v>291.44299999999998</v>
      </c>
      <c r="AB43" s="61">
        <v>265.80599999999998</v>
      </c>
      <c r="AC43" s="61">
        <v>157.65300000000002</v>
      </c>
      <c r="AD43" s="82">
        <v>226.29599999999999</v>
      </c>
      <c r="AE43" s="42">
        <f t="shared" si="25"/>
        <v>0.43540560598275935</v>
      </c>
      <c r="AG43" s="361">
        <f t="shared" si="26"/>
        <v>2.242387441036077E-2</v>
      </c>
      <c r="AH43" s="362">
        <f t="shared" si="27"/>
        <v>2.0815112821409833E-2</v>
      </c>
      <c r="AI43" s="362">
        <f t="shared" si="28"/>
        <v>3.2465876984159668E-2</v>
      </c>
      <c r="AJ43" s="363">
        <f t="shared" si="29"/>
        <v>5.0047693220574015E-2</v>
      </c>
      <c r="AL43" s="102">
        <f t="shared" si="30"/>
        <v>2.1547328502234073</v>
      </c>
      <c r="AM43" s="74">
        <f t="shared" si="30"/>
        <v>2.4319054710769712</v>
      </c>
      <c r="AN43" s="74">
        <f t="shared" si="30"/>
        <v>2.3696435650700982</v>
      </c>
      <c r="AO43" s="74">
        <f t="shared" si="30"/>
        <v>2.3695209866619775</v>
      </c>
      <c r="AP43" s="74">
        <f t="shared" si="30"/>
        <v>2.5056398891966762</v>
      </c>
      <c r="AQ43" s="74">
        <f t="shared" si="30"/>
        <v>2.4648729446935729</v>
      </c>
      <c r="AR43" s="74">
        <f t="shared" si="30"/>
        <v>2.7179312827486903</v>
      </c>
      <c r="AS43" s="74">
        <f t="shared" si="30"/>
        <v>6.492526008598988</v>
      </c>
      <c r="AT43" s="74">
        <f t="shared" si="30"/>
        <v>11.147242608513315</v>
      </c>
      <c r="AU43" s="74">
        <f t="shared" si="30"/>
        <v>6.0855786304331048</v>
      </c>
      <c r="AV43" s="103">
        <f t="shared" si="30"/>
        <v>5.0270126177359149</v>
      </c>
      <c r="AW43" s="42">
        <f t="shared" si="32"/>
        <v>-0.17394664944487831</v>
      </c>
    </row>
    <row r="44" spans="1:50" ht="20.100000000000001" customHeight="1">
      <c r="A44" s="88" t="s">
        <v>137</v>
      </c>
      <c r="B44" s="90">
        <v>17.29</v>
      </c>
      <c r="C44" s="61">
        <v>20.060000000000002</v>
      </c>
      <c r="D44" s="61">
        <v>149.65</v>
      </c>
      <c r="E44" s="61">
        <v>73.28</v>
      </c>
      <c r="F44" s="61">
        <v>259.06</v>
      </c>
      <c r="G44" s="61">
        <v>330.25</v>
      </c>
      <c r="H44" s="61">
        <v>104.8</v>
      </c>
      <c r="I44" s="61">
        <v>142.88</v>
      </c>
      <c r="J44" s="61">
        <v>576.61</v>
      </c>
      <c r="K44" s="61">
        <v>466.16999999999996</v>
      </c>
      <c r="L44" s="82">
        <v>327.35999999999996</v>
      </c>
      <c r="M44" s="42">
        <f t="shared" si="31"/>
        <v>-0.29776690906750758</v>
      </c>
      <c r="O44" s="361">
        <f t="shared" si="21"/>
        <v>2.4683955428971165E-3</v>
      </c>
      <c r="P44" s="362">
        <f t="shared" si="22"/>
        <v>6.7790034608326527E-2</v>
      </c>
      <c r="Q44" s="362">
        <f t="shared" si="23"/>
        <v>5.1569873821571341E-2</v>
      </c>
      <c r="R44" s="363">
        <f t="shared" si="24"/>
        <v>3.3576383297554496E-2</v>
      </c>
      <c r="T44" s="97">
        <v>9.1969999999999992</v>
      </c>
      <c r="U44" s="61">
        <v>7.0019999999999998</v>
      </c>
      <c r="V44" s="61">
        <v>199.29300000000001</v>
      </c>
      <c r="W44" s="61">
        <v>98.558000000000007</v>
      </c>
      <c r="X44" s="61">
        <v>186.85699999999997</v>
      </c>
      <c r="Y44" s="61">
        <v>171.33699999999999</v>
      </c>
      <c r="Z44" s="61">
        <v>65.352999999999994</v>
      </c>
      <c r="AA44" s="61">
        <v>43.388000000000005</v>
      </c>
      <c r="AB44" s="61">
        <v>1085.614</v>
      </c>
      <c r="AC44" s="61">
        <v>399.34699999999998</v>
      </c>
      <c r="AD44" s="82">
        <v>204.25900000000001</v>
      </c>
      <c r="AE44" s="42">
        <f t="shared" si="25"/>
        <v>-0.48851750482662942</v>
      </c>
      <c r="AG44" s="361">
        <f t="shared" si="26"/>
        <v>3.5937123904732429E-3</v>
      </c>
      <c r="AH44" s="362">
        <f t="shared" si="27"/>
        <v>3.0896638529688089E-2</v>
      </c>
      <c r="AI44" s="362">
        <f t="shared" si="28"/>
        <v>8.2238527500226505E-2</v>
      </c>
      <c r="AJ44" s="363">
        <f t="shared" si="29"/>
        <v>4.5173983497460088E-2</v>
      </c>
      <c r="AL44" s="102">
        <f t="shared" si="30"/>
        <v>5.3192596876807396</v>
      </c>
      <c r="AM44" s="74">
        <f t="shared" si="30"/>
        <v>3.4905284147557323</v>
      </c>
      <c r="AN44" s="74">
        <f t="shared" si="30"/>
        <v>13.31727363848981</v>
      </c>
      <c r="AO44" s="74">
        <f t="shared" si="30"/>
        <v>13.449508733624455</v>
      </c>
      <c r="AP44" s="74">
        <f t="shared" si="30"/>
        <v>7.2128850459353036</v>
      </c>
      <c r="AQ44" s="74">
        <f t="shared" si="30"/>
        <v>5.188099924299773</v>
      </c>
      <c r="AR44" s="74">
        <f t="shared" si="30"/>
        <v>6.235973282442747</v>
      </c>
      <c r="AS44" s="74">
        <f t="shared" si="30"/>
        <v>3.0366741321388586</v>
      </c>
      <c r="AT44" s="74">
        <f t="shared" si="30"/>
        <v>18.827526404328751</v>
      </c>
      <c r="AU44" s="74">
        <f t="shared" si="30"/>
        <v>8.5665529742368669</v>
      </c>
      <c r="AV44" s="103">
        <f t="shared" si="30"/>
        <v>6.2395833333333348</v>
      </c>
      <c r="AW44" s="42">
        <f t="shared" si="32"/>
        <v>-0.27163430237362479</v>
      </c>
    </row>
    <row r="45" spans="1:50" ht="20.100000000000001" customHeight="1">
      <c r="A45" s="88" t="s">
        <v>140</v>
      </c>
      <c r="B45" s="90">
        <v>16.490000000000002</v>
      </c>
      <c r="C45" s="61">
        <v>17.68</v>
      </c>
      <c r="D45" s="61">
        <v>23.21</v>
      </c>
      <c r="E45" s="61">
        <v>6.38</v>
      </c>
      <c r="F45" s="61">
        <v>38.53</v>
      </c>
      <c r="G45" s="61"/>
      <c r="H45" s="61">
        <v>7.2</v>
      </c>
      <c r="I45" s="61">
        <v>0.72</v>
      </c>
      <c r="J45" s="61">
        <v>1511.3799999999999</v>
      </c>
      <c r="K45" s="61">
        <v>545.62</v>
      </c>
      <c r="L45" s="82">
        <v>286.84999999999997</v>
      </c>
      <c r="M45" s="42">
        <f t="shared" si="31"/>
        <v>-0.47426780543235225</v>
      </c>
      <c r="O45" s="361">
        <f t="shared" si="21"/>
        <v>2.3541840660713394E-3</v>
      </c>
      <c r="P45" s="362">
        <f t="shared" si="22"/>
        <v>0</v>
      </c>
      <c r="Q45" s="362">
        <f t="shared" si="23"/>
        <v>6.0358998980041094E-2</v>
      </c>
      <c r="R45" s="363">
        <f t="shared" si="24"/>
        <v>2.9421387918204752E-2</v>
      </c>
      <c r="T45" s="97">
        <v>7.1530000000000005</v>
      </c>
      <c r="U45" s="61">
        <v>7.09</v>
      </c>
      <c r="V45" s="61">
        <v>9.8290000000000006</v>
      </c>
      <c r="W45" s="61">
        <v>4.7969999999999997</v>
      </c>
      <c r="X45" s="61">
        <v>16.356000000000002</v>
      </c>
      <c r="Y45" s="61"/>
      <c r="Z45" s="61">
        <v>2.3519999999999999</v>
      </c>
      <c r="AA45" s="61">
        <v>0.22900000000000001</v>
      </c>
      <c r="AB45" s="61">
        <v>526.80600000000004</v>
      </c>
      <c r="AC45" s="61">
        <v>208.38499999999999</v>
      </c>
      <c r="AD45" s="82">
        <v>123.06700000000001</v>
      </c>
      <c r="AE45" s="42">
        <f t="shared" si="25"/>
        <v>-0.40942486263406669</v>
      </c>
      <c r="AG45" s="361">
        <f t="shared" si="26"/>
        <v>2.7950228040725354E-3</v>
      </c>
      <c r="AH45" s="362">
        <f t="shared" si="27"/>
        <v>0</v>
      </c>
      <c r="AI45" s="362">
        <f t="shared" si="28"/>
        <v>4.2913244754899126E-2</v>
      </c>
      <c r="AJ45" s="363">
        <f t="shared" si="29"/>
        <v>2.7217535712413751E-2</v>
      </c>
      <c r="AL45" s="102">
        <f t="shared" si="30"/>
        <v>4.3377804730139475</v>
      </c>
      <c r="AM45" s="74">
        <f t="shared" si="30"/>
        <v>4.0101809954751131</v>
      </c>
      <c r="AN45" s="74">
        <f t="shared" si="30"/>
        <v>4.234812580784145</v>
      </c>
      <c r="AO45" s="74">
        <f t="shared" si="30"/>
        <v>7.5188087774294665</v>
      </c>
      <c r="AP45" s="74">
        <f t="shared" si="30"/>
        <v>4.2450038930703347</v>
      </c>
      <c r="AQ45" s="74" t="e">
        <f t="shared" si="30"/>
        <v>#DIV/0!</v>
      </c>
      <c r="AR45" s="74">
        <f t="shared" si="30"/>
        <v>3.2666666666666666</v>
      </c>
      <c r="AS45" s="74">
        <f t="shared" si="30"/>
        <v>3.1805555555555558</v>
      </c>
      <c r="AT45" s="74">
        <f t="shared" si="30"/>
        <v>3.4855959454273582</v>
      </c>
      <c r="AU45" s="74">
        <f t="shared" si="30"/>
        <v>3.8192331659396652</v>
      </c>
      <c r="AV45" s="103">
        <f t="shared" si="30"/>
        <v>4.2902910929057008</v>
      </c>
      <c r="AW45" s="42">
        <f t="shared" si="32"/>
        <v>0.12333835262192974</v>
      </c>
    </row>
    <row r="46" spans="1:50" ht="20.100000000000001" customHeight="1">
      <c r="A46" s="88" t="s">
        <v>142</v>
      </c>
      <c r="B46" s="90">
        <v>9.66</v>
      </c>
      <c r="C46" s="61">
        <v>20.740000000000002</v>
      </c>
      <c r="D46" s="61">
        <v>680.97</v>
      </c>
      <c r="E46" s="61">
        <v>251.94</v>
      </c>
      <c r="F46" s="61">
        <v>11.21</v>
      </c>
      <c r="G46" s="61">
        <v>61.769999999999996</v>
      </c>
      <c r="H46" s="61">
        <v>200.85</v>
      </c>
      <c r="I46" s="61">
        <v>165.82</v>
      </c>
      <c r="J46" s="61">
        <v>138.9</v>
      </c>
      <c r="K46" s="61">
        <v>299.27</v>
      </c>
      <c r="L46" s="82">
        <v>443.42999999999995</v>
      </c>
      <c r="M46" s="42">
        <f t="shared" si="31"/>
        <v>0.48170548334280072</v>
      </c>
      <c r="O46" s="361">
        <f t="shared" si="21"/>
        <v>1.3791035826712635E-3</v>
      </c>
      <c r="P46" s="362">
        <f t="shared" si="22"/>
        <v>1.2679456283895017E-2</v>
      </c>
      <c r="Q46" s="362">
        <f t="shared" si="23"/>
        <v>3.3106626635308271E-2</v>
      </c>
      <c r="R46" s="363">
        <f t="shared" si="24"/>
        <v>4.5481352778698039E-2</v>
      </c>
      <c r="T46" s="97">
        <v>3.3860000000000001</v>
      </c>
      <c r="U46" s="61">
        <v>8.0890000000000004</v>
      </c>
      <c r="V46" s="61">
        <v>88.244</v>
      </c>
      <c r="W46" s="61">
        <v>76.703000000000003</v>
      </c>
      <c r="X46" s="61">
        <v>4.9369999999999994</v>
      </c>
      <c r="Y46" s="61">
        <v>37.777999999999999</v>
      </c>
      <c r="Z46" s="61">
        <v>33.754999999999995</v>
      </c>
      <c r="AA46" s="61">
        <v>44.210999999999999</v>
      </c>
      <c r="AB46" s="61">
        <v>36.339000000000006</v>
      </c>
      <c r="AC46" s="61">
        <v>80.753000000000014</v>
      </c>
      <c r="AD46" s="82">
        <v>114.306</v>
      </c>
      <c r="AE46" s="42">
        <f t="shared" si="25"/>
        <v>0.41550159127215058</v>
      </c>
      <c r="AG46" s="361">
        <f t="shared" si="26"/>
        <v>1.3230738451823858E-3</v>
      </c>
      <c r="AH46" s="362">
        <f t="shared" si="27"/>
        <v>6.8123826749304393E-3</v>
      </c>
      <c r="AI46" s="362">
        <f t="shared" si="28"/>
        <v>1.6629667460193245E-2</v>
      </c>
      <c r="AJ46" s="363">
        <f t="shared" si="29"/>
        <v>2.5279950247776951E-2</v>
      </c>
      <c r="AL46" s="102">
        <f t="shared" si="30"/>
        <v>3.5051759834368528</v>
      </c>
      <c r="AM46" s="74">
        <f t="shared" si="30"/>
        <v>3.9001928640308581</v>
      </c>
      <c r="AN46" s="74">
        <f t="shared" si="30"/>
        <v>1.2958573799139461</v>
      </c>
      <c r="AO46" s="74">
        <f t="shared" si="30"/>
        <v>3.0444947209653095</v>
      </c>
      <c r="AP46" s="74">
        <f t="shared" si="30"/>
        <v>4.4041034790365732</v>
      </c>
      <c r="AQ46" s="74">
        <f t="shared" si="30"/>
        <v>6.1159138740488919</v>
      </c>
      <c r="AR46" s="74">
        <f t="shared" si="30"/>
        <v>1.6806074184714959</v>
      </c>
      <c r="AS46" s="74">
        <f t="shared" si="30"/>
        <v>2.6662043179351103</v>
      </c>
      <c r="AT46" s="74">
        <f t="shared" si="30"/>
        <v>2.6161987041036721</v>
      </c>
      <c r="AU46" s="74">
        <f t="shared" si="30"/>
        <v>2.6983326093494178</v>
      </c>
      <c r="AV46" s="103">
        <f t="shared" si="30"/>
        <v>2.5777687571882826</v>
      </c>
      <c r="AW46" s="42">
        <f t="shared" si="32"/>
        <v>-4.4680871343805079E-2</v>
      </c>
    </row>
    <row r="47" spans="1:50" ht="20.100000000000001" customHeight="1">
      <c r="A47" s="88" t="s">
        <v>147</v>
      </c>
      <c r="B47" s="90">
        <v>240.55</v>
      </c>
      <c r="C47" s="61">
        <v>209.75</v>
      </c>
      <c r="D47" s="61">
        <v>301.02</v>
      </c>
      <c r="E47" s="61">
        <v>190.92</v>
      </c>
      <c r="F47" s="61">
        <v>203.23000000000002</v>
      </c>
      <c r="G47" s="61">
        <v>219.51999999999998</v>
      </c>
      <c r="H47" s="61">
        <v>284.93</v>
      </c>
      <c r="I47" s="61">
        <v>177.49</v>
      </c>
      <c r="J47" s="61">
        <v>185.61</v>
      </c>
      <c r="K47" s="61">
        <v>265.77</v>
      </c>
      <c r="L47" s="82">
        <v>166.68</v>
      </c>
      <c r="M47" s="42">
        <f t="shared" si="31"/>
        <v>-0.37284117846258036</v>
      </c>
      <c r="O47" s="361">
        <f t="shared" si="21"/>
        <v>3.4341963438050981E-2</v>
      </c>
      <c r="P47" s="362">
        <f t="shared" si="22"/>
        <v>4.5060615888629335E-2</v>
      </c>
      <c r="Q47" s="362">
        <f t="shared" si="23"/>
        <v>2.94007022450158E-2</v>
      </c>
      <c r="R47" s="363">
        <f t="shared" si="24"/>
        <v>1.7095893108615545E-2</v>
      </c>
      <c r="T47" s="97">
        <v>70.896999999999991</v>
      </c>
      <c r="U47" s="61">
        <v>68.58</v>
      </c>
      <c r="V47" s="61">
        <v>117.66200000000001</v>
      </c>
      <c r="W47" s="61">
        <v>83.939000000000007</v>
      </c>
      <c r="X47" s="61">
        <v>95.259</v>
      </c>
      <c r="Y47" s="61">
        <v>90.748999999999995</v>
      </c>
      <c r="Z47" s="61">
        <v>110.05</v>
      </c>
      <c r="AA47" s="61">
        <v>74.220999999999989</v>
      </c>
      <c r="AB47" s="61">
        <v>68.45</v>
      </c>
      <c r="AC47" s="61">
        <v>88.460000000000008</v>
      </c>
      <c r="AD47" s="82">
        <v>50.887999999999998</v>
      </c>
      <c r="AE47" s="42">
        <f t="shared" si="25"/>
        <v>-0.42473434320596887</v>
      </c>
      <c r="AG47" s="361">
        <f t="shared" si="26"/>
        <v>2.7702884347872294E-2</v>
      </c>
      <c r="AH47" s="362">
        <f t="shared" si="27"/>
        <v>1.6364469145197267E-2</v>
      </c>
      <c r="AI47" s="362">
        <f t="shared" si="28"/>
        <v>1.8216789265150451E-2</v>
      </c>
      <c r="AJ47" s="363">
        <f t="shared" si="29"/>
        <v>1.1254405789799953E-2</v>
      </c>
      <c r="AL47" s="102">
        <f t="shared" si="30"/>
        <v>2.947287466223238</v>
      </c>
      <c r="AM47" s="74">
        <f t="shared" si="30"/>
        <v>3.2696066746126338</v>
      </c>
      <c r="AN47" s="74">
        <f t="shared" si="30"/>
        <v>3.908776825460103</v>
      </c>
      <c r="AO47" s="74">
        <f t="shared" si="30"/>
        <v>4.3965535302744616</v>
      </c>
      <c r="AP47" s="74">
        <f t="shared" si="30"/>
        <v>4.6872508979973428</v>
      </c>
      <c r="AQ47" s="74">
        <f t="shared" si="30"/>
        <v>4.133974125364432</v>
      </c>
      <c r="AR47" s="74">
        <f t="shared" si="30"/>
        <v>3.8623521566700592</v>
      </c>
      <c r="AS47" s="74">
        <f t="shared" si="30"/>
        <v>4.1817003774860542</v>
      </c>
      <c r="AT47" s="74">
        <f t="shared" si="30"/>
        <v>3.687840094822477</v>
      </c>
      <c r="AU47" s="74">
        <f t="shared" si="30"/>
        <v>3.3284418858411415</v>
      </c>
      <c r="AV47" s="103">
        <f t="shared" si="30"/>
        <v>3.0530357571394284</v>
      </c>
      <c r="AW47" s="42">
        <f t="shared" si="32"/>
        <v>-8.2743258902390093E-2</v>
      </c>
    </row>
    <row r="48" spans="1:50" ht="20.100000000000001" customHeight="1">
      <c r="A48" s="88" t="s">
        <v>154</v>
      </c>
      <c r="B48" s="90">
        <v>9.89</v>
      </c>
      <c r="C48" s="61">
        <v>158.65</v>
      </c>
      <c r="D48" s="61">
        <v>47.46</v>
      </c>
      <c r="E48" s="61">
        <v>34.17</v>
      </c>
      <c r="F48" s="61">
        <v>6.32</v>
      </c>
      <c r="G48" s="61">
        <v>8.65</v>
      </c>
      <c r="H48" s="61">
        <v>11.95</v>
      </c>
      <c r="I48" s="61">
        <v>14.52</v>
      </c>
      <c r="J48" s="61">
        <v>4.05</v>
      </c>
      <c r="K48" s="61">
        <v>37.17</v>
      </c>
      <c r="L48" s="82">
        <v>164.58</v>
      </c>
      <c r="M48" s="42">
        <f t="shared" si="31"/>
        <v>3.4277643260694108</v>
      </c>
      <c r="O48" s="361">
        <f t="shared" si="21"/>
        <v>1.4119393822586747E-3</v>
      </c>
      <c r="P48" s="362">
        <f t="shared" si="22"/>
        <v>1.7755754711946236E-3</v>
      </c>
      <c r="Q48" s="362">
        <f t="shared" si="23"/>
        <v>4.1119167040946586E-3</v>
      </c>
      <c r="R48" s="363">
        <f t="shared" si="24"/>
        <v>1.6880502086728741E-2</v>
      </c>
      <c r="T48" s="97">
        <v>4.0909999999999993</v>
      </c>
      <c r="U48" s="61">
        <v>365.77699999999999</v>
      </c>
      <c r="V48" s="61">
        <v>18.173000000000002</v>
      </c>
      <c r="W48" s="61">
        <v>14.715</v>
      </c>
      <c r="X48" s="61">
        <v>2.7050000000000001</v>
      </c>
      <c r="Y48" s="61">
        <v>3.9460000000000002</v>
      </c>
      <c r="Z48" s="61">
        <v>7.6130000000000004</v>
      </c>
      <c r="AA48" s="61">
        <v>7.673</v>
      </c>
      <c r="AB48" s="61">
        <v>3.492</v>
      </c>
      <c r="AC48" s="61">
        <v>10.352</v>
      </c>
      <c r="AD48" s="82">
        <v>50.639000000000003</v>
      </c>
      <c r="AE48" s="42">
        <f t="shared" si="25"/>
        <v>3.8917117465224118</v>
      </c>
      <c r="AG48" s="361">
        <f t="shared" si="26"/>
        <v>1.5985514177912401E-3</v>
      </c>
      <c r="AH48" s="362">
        <f t="shared" si="27"/>
        <v>7.1156922111481591E-4</v>
      </c>
      <c r="AI48" s="362">
        <f t="shared" si="28"/>
        <v>2.1318132768803695E-3</v>
      </c>
      <c r="AJ48" s="363">
        <f t="shared" si="29"/>
        <v>1.1199336872930355E-2</v>
      </c>
      <c r="AL48" s="102">
        <f t="shared" si="30"/>
        <v>4.1365015166835182</v>
      </c>
      <c r="AM48" s="74">
        <f t="shared" si="30"/>
        <v>23.055594075007878</v>
      </c>
      <c r="AN48" s="74">
        <f t="shared" si="30"/>
        <v>3.8291192583227982</v>
      </c>
      <c r="AO48" s="74">
        <f t="shared" si="30"/>
        <v>4.3064091308165056</v>
      </c>
      <c r="AP48" s="74">
        <f t="shared" si="30"/>
        <v>4.2800632911392409</v>
      </c>
      <c r="AQ48" s="74">
        <f t="shared" si="30"/>
        <v>4.561849710982659</v>
      </c>
      <c r="AR48" s="74">
        <f t="shared" si="30"/>
        <v>6.3707112970711304</v>
      </c>
      <c r="AS48" s="74">
        <f t="shared" si="30"/>
        <v>5.2844352617079888</v>
      </c>
      <c r="AT48" s="74">
        <f t="shared" si="30"/>
        <v>8.6222222222222218</v>
      </c>
      <c r="AU48" s="74">
        <f t="shared" si="30"/>
        <v>2.7850417002959378</v>
      </c>
      <c r="AV48" s="103">
        <f t="shared" si="30"/>
        <v>3.0768623161988091</v>
      </c>
      <c r="AW48" s="42">
        <f t="shared" si="32"/>
        <v>0.10478141705090539</v>
      </c>
    </row>
    <row r="49" spans="1:49" ht="20.100000000000001" customHeight="1">
      <c r="A49" s="88" t="s">
        <v>148</v>
      </c>
      <c r="B49" s="90">
        <v>392.03999999999996</v>
      </c>
      <c r="C49" s="61">
        <v>187.2</v>
      </c>
      <c r="D49" s="61">
        <v>200.94</v>
      </c>
      <c r="E49" s="61">
        <v>153.36000000000001</v>
      </c>
      <c r="F49" s="61">
        <v>180.36</v>
      </c>
      <c r="G49" s="61">
        <v>138.38</v>
      </c>
      <c r="H49" s="61">
        <v>66.31</v>
      </c>
      <c r="I49" s="61">
        <v>4.5299999999999994</v>
      </c>
      <c r="J49" s="61">
        <v>0.5</v>
      </c>
      <c r="K49" s="61">
        <v>0.56000000000000005</v>
      </c>
      <c r="L49" s="82">
        <v>93.25</v>
      </c>
      <c r="M49" s="42">
        <f t="shared" si="31"/>
        <v>165.51785714285711</v>
      </c>
      <c r="O49" s="361">
        <f t="shared" si="21"/>
        <v>5.5969334218472264E-2</v>
      </c>
      <c r="P49" s="362">
        <f t="shared" si="22"/>
        <v>2.8405102162301969E-2</v>
      </c>
      <c r="Q49" s="362">
        <f t="shared" si="23"/>
        <v>6.1949780852650225E-5</v>
      </c>
      <c r="R49" s="363">
        <f t="shared" si="24"/>
        <v>9.5643870433069315E-3</v>
      </c>
      <c r="T49" s="97">
        <v>106.398</v>
      </c>
      <c r="U49" s="61">
        <v>49.408999999999999</v>
      </c>
      <c r="V49" s="61">
        <v>43.988999999999997</v>
      </c>
      <c r="W49" s="61">
        <v>40.478000000000002</v>
      </c>
      <c r="X49" s="61">
        <v>49.713999999999999</v>
      </c>
      <c r="Y49" s="61">
        <v>37.558</v>
      </c>
      <c r="Z49" s="61">
        <v>22.285</v>
      </c>
      <c r="AA49" s="61">
        <v>1.712</v>
      </c>
      <c r="AB49" s="61">
        <v>0.32600000000000001</v>
      </c>
      <c r="AC49" s="61">
        <v>0.39599999999999996</v>
      </c>
      <c r="AD49" s="82">
        <v>45.501000000000005</v>
      </c>
      <c r="AE49" s="42">
        <f t="shared" si="25"/>
        <v>113.90151515151517</v>
      </c>
      <c r="AG49" s="361">
        <f t="shared" si="26"/>
        <v>4.1574840809130383E-2</v>
      </c>
      <c r="AH49" s="362">
        <f t="shared" si="27"/>
        <v>6.7727107974227705E-3</v>
      </c>
      <c r="AI49" s="362">
        <f t="shared" si="28"/>
        <v>8.1549271410802376E-5</v>
      </c>
      <c r="AJ49" s="363">
        <f t="shared" si="29"/>
        <v>1.0063015206761668E-2</v>
      </c>
      <c r="AL49" s="102">
        <f t="shared" si="30"/>
        <v>2.7139577594123048</v>
      </c>
      <c r="AM49" s="74">
        <f t="shared" si="30"/>
        <v>2.6393696581196577</v>
      </c>
      <c r="AN49" s="74">
        <f t="shared" si="30"/>
        <v>2.189160943565243</v>
      </c>
      <c r="AO49" s="74">
        <f t="shared" si="30"/>
        <v>2.6394105372978611</v>
      </c>
      <c r="AP49" s="74">
        <f t="shared" si="30"/>
        <v>2.7563761366156574</v>
      </c>
      <c r="AQ49" s="74">
        <f t="shared" si="30"/>
        <v>2.7141205376499493</v>
      </c>
      <c r="AR49" s="74">
        <f t="shared" si="30"/>
        <v>3.3607299049917057</v>
      </c>
      <c r="AS49" s="74">
        <f t="shared" si="30"/>
        <v>3.7792494481236205</v>
      </c>
      <c r="AT49" s="74">
        <f t="shared" si="30"/>
        <v>6.5200000000000005</v>
      </c>
      <c r="AU49" s="74">
        <f t="shared" si="30"/>
        <v>7.0714285714285694</v>
      </c>
      <c r="AV49" s="103">
        <f t="shared" si="30"/>
        <v>4.8794638069705094</v>
      </c>
      <c r="AW49" s="42">
        <f t="shared" si="32"/>
        <v>-0.30997481517588737</v>
      </c>
    </row>
    <row r="50" spans="1:49" ht="20.100000000000001" customHeight="1">
      <c r="A50" s="88" t="s">
        <v>157</v>
      </c>
      <c r="B50" s="90">
        <v>12.850000000000001</v>
      </c>
      <c r="C50" s="61">
        <v>2.27</v>
      </c>
      <c r="D50" s="61">
        <v>101.2</v>
      </c>
      <c r="E50" s="61">
        <v>16.399999999999999</v>
      </c>
      <c r="F50" s="61">
        <v>3.23</v>
      </c>
      <c r="G50" s="61">
        <v>57.6</v>
      </c>
      <c r="H50" s="61">
        <v>14.850000000000001</v>
      </c>
      <c r="I50" s="61">
        <v>51.22</v>
      </c>
      <c r="J50" s="61">
        <v>182.87</v>
      </c>
      <c r="K50" s="61">
        <v>5.23</v>
      </c>
      <c r="L50" s="82">
        <v>125.32000000000001</v>
      </c>
      <c r="M50" s="42">
        <f t="shared" si="31"/>
        <v>22.961759082217974</v>
      </c>
      <c r="O50" s="361">
        <f t="shared" si="21"/>
        <v>1.8345218465140515E-3</v>
      </c>
      <c r="P50" s="362">
        <f t="shared" si="22"/>
        <v>1.1823485218590789E-2</v>
      </c>
      <c r="Q50" s="362">
        <f t="shared" si="23"/>
        <v>5.7856670332028697E-4</v>
      </c>
      <c r="R50" s="363">
        <f t="shared" si="24"/>
        <v>1.2853715648978281E-2</v>
      </c>
      <c r="T50" s="97">
        <v>4.4480000000000004</v>
      </c>
      <c r="U50" s="61">
        <v>1.1759999999999999</v>
      </c>
      <c r="V50" s="61">
        <v>12.447999999999999</v>
      </c>
      <c r="W50" s="61">
        <v>6.33</v>
      </c>
      <c r="X50" s="61">
        <v>1.2570000000000001</v>
      </c>
      <c r="Y50" s="61">
        <v>12.806000000000001</v>
      </c>
      <c r="Z50" s="61">
        <v>4.1790000000000003</v>
      </c>
      <c r="AA50" s="61">
        <v>12.641999999999999</v>
      </c>
      <c r="AB50" s="61">
        <v>27.895</v>
      </c>
      <c r="AC50" s="61">
        <v>1.8260000000000001</v>
      </c>
      <c r="AD50" s="82">
        <v>44.734000000000002</v>
      </c>
      <c r="AE50" s="42">
        <f t="shared" si="25"/>
        <v>23.498357064622123</v>
      </c>
      <c r="AG50" s="361">
        <f t="shared" si="26"/>
        <v>1.7380485715804053E-3</v>
      </c>
      <c r="AH50" s="362">
        <f t="shared" si="27"/>
        <v>2.3092639243781888E-3</v>
      </c>
      <c r="AI50" s="362">
        <f t="shared" si="28"/>
        <v>3.7603275150536656E-4</v>
      </c>
      <c r="AJ50" s="363">
        <f t="shared" si="29"/>
        <v>9.8933852499786031E-3</v>
      </c>
      <c r="AL50" s="102">
        <f t="shared" si="30"/>
        <v>3.46147859922179</v>
      </c>
      <c r="AM50" s="74">
        <f t="shared" si="30"/>
        <v>5.1806167400881051</v>
      </c>
      <c r="AN50" s="74">
        <f t="shared" si="30"/>
        <v>1.2300395256916994</v>
      </c>
      <c r="AO50" s="74">
        <f t="shared" si="30"/>
        <v>3.8597560975609762</v>
      </c>
      <c r="AP50" s="74">
        <f t="shared" si="30"/>
        <v>3.8916408668730655</v>
      </c>
      <c r="AQ50" s="74">
        <f t="shared" si="30"/>
        <v>2.2232638888888889</v>
      </c>
      <c r="AR50" s="74">
        <f t="shared" si="30"/>
        <v>2.8141414141414138</v>
      </c>
      <c r="AS50" s="74">
        <f t="shared" si="30"/>
        <v>2.4681764935572041</v>
      </c>
      <c r="AT50" s="74">
        <f t="shared" si="30"/>
        <v>1.5254005577732817</v>
      </c>
      <c r="AU50" s="74">
        <f t="shared" si="30"/>
        <v>3.4913957934990436</v>
      </c>
      <c r="AV50" s="103">
        <f t="shared" si="30"/>
        <v>3.5695818704117461</v>
      </c>
      <c r="AW50" s="42">
        <f t="shared" si="32"/>
        <v>2.2393931120122355E-2</v>
      </c>
    </row>
    <row r="51" spans="1:49" ht="20.100000000000001" customHeight="1">
      <c r="A51" s="88" t="s">
        <v>165</v>
      </c>
      <c r="B51" s="90"/>
      <c r="C51" s="61"/>
      <c r="D51" s="61"/>
      <c r="E51" s="61">
        <v>18.05</v>
      </c>
      <c r="F51" s="61">
        <v>1.85</v>
      </c>
      <c r="G51" s="61">
        <v>1.35</v>
      </c>
      <c r="H51" s="61">
        <v>0.68</v>
      </c>
      <c r="I51" s="61"/>
      <c r="J51" s="61">
        <v>0.05</v>
      </c>
      <c r="K51" s="61">
        <v>0.23</v>
      </c>
      <c r="L51" s="82">
        <v>91.24</v>
      </c>
      <c r="M51" s="42">
        <f t="shared" si="31"/>
        <v>395.695652173913</v>
      </c>
      <c r="O51" s="361">
        <f t="shared" si="21"/>
        <v>0</v>
      </c>
      <c r="P51" s="362">
        <f t="shared" si="22"/>
        <v>2.7711293481072166E-4</v>
      </c>
      <c r="Q51" s="362">
        <f t="shared" si="23"/>
        <v>2.544365999305277E-5</v>
      </c>
      <c r="R51" s="363">
        <f t="shared" si="24"/>
        <v>9.3582270652152744E-3</v>
      </c>
      <c r="T51" s="97"/>
      <c r="U51" s="61"/>
      <c r="V51" s="61"/>
      <c r="W51" s="61">
        <v>5.609</v>
      </c>
      <c r="X51" s="61">
        <v>0.51700000000000002</v>
      </c>
      <c r="Y51" s="61">
        <v>0.441</v>
      </c>
      <c r="Z51" s="61">
        <v>0.221</v>
      </c>
      <c r="AA51" s="61"/>
      <c r="AB51" s="61">
        <v>4.2000000000000003E-2</v>
      </c>
      <c r="AC51" s="61">
        <v>7.5999999999999998E-2</v>
      </c>
      <c r="AD51" s="82">
        <v>40.809000000000005</v>
      </c>
      <c r="AE51" s="42">
        <f t="shared" si="25"/>
        <v>535.96052631578959</v>
      </c>
      <c r="AG51" s="361">
        <f t="shared" si="26"/>
        <v>0</v>
      </c>
      <c r="AH51" s="362">
        <f t="shared" si="27"/>
        <v>7.9524081731280739E-5</v>
      </c>
      <c r="AI51" s="362">
        <f t="shared" si="28"/>
        <v>1.5650870270760052E-5</v>
      </c>
      <c r="AJ51" s="363">
        <f t="shared" si="29"/>
        <v>9.025331038279091E-3</v>
      </c>
      <c r="AL51" s="102" t="e">
        <f t="shared" si="30"/>
        <v>#DIV/0!</v>
      </c>
      <c r="AM51" s="74" t="e">
        <f t="shared" si="30"/>
        <v>#DIV/0!</v>
      </c>
      <c r="AN51" s="74" t="e">
        <f t="shared" si="30"/>
        <v>#DIV/0!</v>
      </c>
      <c r="AO51" s="74">
        <f t="shared" si="30"/>
        <v>3.1074792243767311</v>
      </c>
      <c r="AP51" s="74">
        <f t="shared" si="30"/>
        <v>2.7945945945945945</v>
      </c>
      <c r="AQ51" s="74">
        <f t="shared" si="30"/>
        <v>3.2666666666666666</v>
      </c>
      <c r="AR51" s="74">
        <f t="shared" si="30"/>
        <v>3.2499999999999996</v>
      </c>
      <c r="AS51" s="74" t="e">
        <f t="shared" si="30"/>
        <v>#DIV/0!</v>
      </c>
      <c r="AT51" s="74">
        <f t="shared" si="30"/>
        <v>8.4</v>
      </c>
      <c r="AU51" s="74">
        <f t="shared" si="30"/>
        <v>3.3043478260869561</v>
      </c>
      <c r="AV51" s="103">
        <f t="shared" si="30"/>
        <v>4.4727093380096452</v>
      </c>
      <c r="AW51" s="42">
        <f t="shared" si="32"/>
        <v>0.35358308913449804</v>
      </c>
    </row>
    <row r="52" spans="1:49" ht="20.100000000000001" customHeight="1">
      <c r="A52" s="88" t="s">
        <v>150</v>
      </c>
      <c r="B52" s="90">
        <v>2.8</v>
      </c>
      <c r="C52" s="61">
        <v>22.41</v>
      </c>
      <c r="D52" s="61">
        <v>4.8099999999999996</v>
      </c>
      <c r="E52" s="61">
        <v>23.950000000000003</v>
      </c>
      <c r="F52" s="61">
        <v>2.8</v>
      </c>
      <c r="G52" s="61">
        <v>7.02</v>
      </c>
      <c r="H52" s="61">
        <v>2.3199999999999998</v>
      </c>
      <c r="I52" s="61">
        <v>2.4299999999999997</v>
      </c>
      <c r="J52" s="61">
        <v>4.53</v>
      </c>
      <c r="K52" s="61">
        <v>8.6000000000000014</v>
      </c>
      <c r="L52" s="82">
        <v>77.460000000000008</v>
      </c>
      <c r="M52" s="42">
        <f t="shared" si="31"/>
        <v>8.006976744186046</v>
      </c>
      <c r="O52" s="361">
        <f t="shared" si="21"/>
        <v>3.9974016889022124E-4</v>
      </c>
      <c r="P52" s="362">
        <f t="shared" si="22"/>
        <v>1.4409872610157523E-3</v>
      </c>
      <c r="Q52" s="362">
        <f t="shared" si="23"/>
        <v>9.5137163452284281E-4</v>
      </c>
      <c r="R52" s="363">
        <f t="shared" si="24"/>
        <v>7.9448516930247185E-3</v>
      </c>
      <c r="T52" s="97">
        <v>1.032</v>
      </c>
      <c r="U52" s="61">
        <v>6.4240000000000013</v>
      </c>
      <c r="V52" s="61">
        <v>2.044</v>
      </c>
      <c r="W52" s="61">
        <v>15.852</v>
      </c>
      <c r="X52" s="61">
        <v>2.464</v>
      </c>
      <c r="Y52" s="61">
        <v>6.6909999999999998</v>
      </c>
      <c r="Z52" s="61">
        <v>4.5419999999999998</v>
      </c>
      <c r="AA52" s="61">
        <v>1.0169999999999999</v>
      </c>
      <c r="AB52" s="61">
        <v>4.6859999999999999</v>
      </c>
      <c r="AC52" s="61">
        <v>3.5829999999999997</v>
      </c>
      <c r="AD52" s="82">
        <v>35.055999999999997</v>
      </c>
      <c r="AE52" s="42">
        <f t="shared" si="25"/>
        <v>8.7839799051074525</v>
      </c>
      <c r="AG52" s="361">
        <f t="shared" si="26"/>
        <v>4.0325227649977023E-4</v>
      </c>
      <c r="AH52" s="362">
        <f t="shared" si="27"/>
        <v>1.206566056380951E-3</v>
      </c>
      <c r="AI52" s="362">
        <f t="shared" si="28"/>
        <v>7.3785616026491143E-4</v>
      </c>
      <c r="AJ52" s="363">
        <f t="shared" si="29"/>
        <v>7.7529957822517516E-3</v>
      </c>
      <c r="AL52" s="102">
        <f t="shared" si="30"/>
        <v>3.6857142857142859</v>
      </c>
      <c r="AM52" s="74">
        <f t="shared" si="30"/>
        <v>2.8665774207942891</v>
      </c>
      <c r="AN52" s="74">
        <f t="shared" si="30"/>
        <v>4.2494802494802499</v>
      </c>
      <c r="AO52" s="74">
        <f t="shared" si="30"/>
        <v>6.618789144050103</v>
      </c>
      <c r="AP52" s="74">
        <f t="shared" si="30"/>
        <v>8.8000000000000007</v>
      </c>
      <c r="AQ52" s="74">
        <f t="shared" si="30"/>
        <v>9.5313390313390318</v>
      </c>
      <c r="AR52" s="74">
        <f t="shared" si="30"/>
        <v>19.577586206896555</v>
      </c>
      <c r="AS52" s="74">
        <f t="shared" si="30"/>
        <v>4.1851851851851851</v>
      </c>
      <c r="AT52" s="74">
        <f t="shared" si="30"/>
        <v>10.344370860927153</v>
      </c>
      <c r="AU52" s="74">
        <f t="shared" si="30"/>
        <v>4.166279069767441</v>
      </c>
      <c r="AV52" s="103">
        <f t="shared" si="30"/>
        <v>4.5256906790601592</v>
      </c>
      <c r="AW52" s="42">
        <f t="shared" si="32"/>
        <v>8.6266811049884928E-2</v>
      </c>
    </row>
    <row r="53" spans="1:49" ht="20.100000000000001" customHeight="1">
      <c r="A53" s="88" t="s">
        <v>183</v>
      </c>
      <c r="B53" s="90"/>
      <c r="C53" s="61"/>
      <c r="D53" s="61"/>
      <c r="E53" s="61"/>
      <c r="F53" s="61"/>
      <c r="G53" s="61"/>
      <c r="H53" s="61"/>
      <c r="I53" s="61"/>
      <c r="J53" s="61"/>
      <c r="K53" s="61"/>
      <c r="L53" s="82">
        <v>71.06</v>
      </c>
      <c r="M53" s="42"/>
      <c r="O53" s="361">
        <f t="shared" si="21"/>
        <v>0</v>
      </c>
      <c r="P53" s="362">
        <f t="shared" si="22"/>
        <v>0</v>
      </c>
      <c r="Q53" s="362">
        <f t="shared" si="23"/>
        <v>0</v>
      </c>
      <c r="R53" s="363">
        <f t="shared" si="24"/>
        <v>7.2884219120363603E-3</v>
      </c>
      <c r="T53" s="97"/>
      <c r="U53" s="61"/>
      <c r="V53" s="61"/>
      <c r="W53" s="61"/>
      <c r="X53" s="61"/>
      <c r="Y53" s="61"/>
      <c r="Z53" s="61"/>
      <c r="AA53" s="61"/>
      <c r="AB53" s="61"/>
      <c r="AC53" s="61"/>
      <c r="AD53" s="82">
        <v>26.347000000000001</v>
      </c>
      <c r="AE53" s="42"/>
      <c r="AG53" s="361">
        <f t="shared" si="26"/>
        <v>0</v>
      </c>
      <c r="AH53" s="362">
        <f t="shared" si="27"/>
        <v>0</v>
      </c>
      <c r="AI53" s="362">
        <f t="shared" si="28"/>
        <v>0</v>
      </c>
      <c r="AJ53" s="363">
        <f t="shared" si="29"/>
        <v>5.8269106536680436E-3</v>
      </c>
      <c r="AL53" s="102" t="e">
        <f t="shared" si="30"/>
        <v>#DIV/0!</v>
      </c>
      <c r="AM53" s="74" t="e">
        <f t="shared" si="30"/>
        <v>#DIV/0!</v>
      </c>
      <c r="AN53" s="74" t="e">
        <f t="shared" si="30"/>
        <v>#DIV/0!</v>
      </c>
      <c r="AO53" s="74" t="e">
        <f t="shared" si="30"/>
        <v>#DIV/0!</v>
      </c>
      <c r="AP53" s="74" t="e">
        <f t="shared" si="30"/>
        <v>#DIV/0!</v>
      </c>
      <c r="AQ53" s="74" t="e">
        <f t="shared" si="30"/>
        <v>#DIV/0!</v>
      </c>
      <c r="AR53" s="74" t="e">
        <f t="shared" si="30"/>
        <v>#DIV/0!</v>
      </c>
      <c r="AS53" s="74" t="e">
        <f t="shared" si="30"/>
        <v>#DIV/0!</v>
      </c>
      <c r="AT53" s="74" t="e">
        <f t="shared" si="30"/>
        <v>#DIV/0!</v>
      </c>
      <c r="AU53" s="74" t="e">
        <f t="shared" si="30"/>
        <v>#DIV/0!</v>
      </c>
      <c r="AV53" s="103">
        <f t="shared" si="30"/>
        <v>3.7077117928511116</v>
      </c>
      <c r="AW53" s="42" t="e">
        <f t="shared" si="32"/>
        <v>#DIV/0!</v>
      </c>
    </row>
    <row r="54" spans="1:49" ht="20.100000000000001" customHeight="1">
      <c r="A54" s="88" t="s">
        <v>158</v>
      </c>
      <c r="B54" s="90">
        <v>6.43</v>
      </c>
      <c r="C54" s="61">
        <v>8.9700000000000006</v>
      </c>
      <c r="D54" s="61">
        <v>23.34</v>
      </c>
      <c r="E54" s="61">
        <v>48.27</v>
      </c>
      <c r="F54" s="61">
        <v>24.990000000000002</v>
      </c>
      <c r="G54" s="61">
        <v>14.719999999999999</v>
      </c>
      <c r="H54" s="61">
        <v>24.75</v>
      </c>
      <c r="I54" s="61">
        <v>28.689999999999998</v>
      </c>
      <c r="J54" s="61">
        <v>140.30000000000001</v>
      </c>
      <c r="K54" s="61">
        <v>84.18</v>
      </c>
      <c r="L54" s="82">
        <v>56.39</v>
      </c>
      <c r="M54" s="42">
        <f t="shared" si="31"/>
        <v>-0.33012592064623431</v>
      </c>
      <c r="O54" s="361">
        <f t="shared" si="21"/>
        <v>9.1797474498718674E-4</v>
      </c>
      <c r="P54" s="362">
        <f t="shared" si="22"/>
        <v>3.0215573336398681E-3</v>
      </c>
      <c r="Q54" s="362">
        <f t="shared" si="23"/>
        <v>9.3123795574573138E-3</v>
      </c>
      <c r="R54" s="363">
        <f t="shared" si="24"/>
        <v>5.7837617734271089E-3</v>
      </c>
      <c r="T54" s="97">
        <v>3.5489999999999995</v>
      </c>
      <c r="U54" s="61">
        <v>4.38</v>
      </c>
      <c r="V54" s="61">
        <v>6.9050000000000002</v>
      </c>
      <c r="W54" s="61">
        <v>12.846</v>
      </c>
      <c r="X54" s="61">
        <v>9.0809999999999995</v>
      </c>
      <c r="Y54" s="61">
        <v>6.532</v>
      </c>
      <c r="Z54" s="61">
        <v>6.109</v>
      </c>
      <c r="AA54" s="61">
        <v>11.641999999999999</v>
      </c>
      <c r="AB54" s="61">
        <v>57.610999999999997</v>
      </c>
      <c r="AC54" s="61">
        <v>33.317</v>
      </c>
      <c r="AD54" s="82">
        <v>22.375999999999998</v>
      </c>
      <c r="AE54" s="42">
        <f t="shared" si="25"/>
        <v>-0.32839091154665795</v>
      </c>
      <c r="AG54" s="361">
        <f t="shared" si="26"/>
        <v>1.3867658229628724E-3</v>
      </c>
      <c r="AH54" s="362">
        <f t="shared" si="27"/>
        <v>1.1778941085458633E-3</v>
      </c>
      <c r="AI54" s="362">
        <f t="shared" si="28"/>
        <v>6.8610532211962191E-3</v>
      </c>
      <c r="AJ54" s="363">
        <f t="shared" si="29"/>
        <v>4.94868306776772E-3</v>
      </c>
      <c r="AL54" s="102">
        <f t="shared" si="30"/>
        <v>5.5194401244167954</v>
      </c>
      <c r="AM54" s="74">
        <f t="shared" si="30"/>
        <v>4.8829431438127084</v>
      </c>
      <c r="AN54" s="74">
        <f t="shared" si="30"/>
        <v>2.9584404455869748</v>
      </c>
      <c r="AO54" s="74">
        <f t="shared" si="30"/>
        <v>2.6612802983219392</v>
      </c>
      <c r="AP54" s="74">
        <f t="shared" si="30"/>
        <v>3.633853541416566</v>
      </c>
      <c r="AQ54" s="74">
        <f t="shared" si="30"/>
        <v>4.4375</v>
      </c>
      <c r="AR54" s="74">
        <f t="shared" si="30"/>
        <v>2.4682828282828284</v>
      </c>
      <c r="AS54" s="74">
        <f t="shared" si="30"/>
        <v>4.057859881491809</v>
      </c>
      <c r="AT54" s="74">
        <f t="shared" si="30"/>
        <v>4.106272273699215</v>
      </c>
      <c r="AU54" s="74">
        <f t="shared" si="30"/>
        <v>3.9578284628177713</v>
      </c>
      <c r="AV54" s="103">
        <f t="shared" si="30"/>
        <v>3.968079446710409</v>
      </c>
      <c r="AW54" s="42">
        <f t="shared" si="32"/>
        <v>2.590052598019749E-3</v>
      </c>
    </row>
    <row r="55" spans="1:49" ht="20.100000000000001" customHeight="1">
      <c r="A55" s="88" t="s">
        <v>160</v>
      </c>
      <c r="B55" s="90"/>
      <c r="C55" s="61">
        <v>0.37</v>
      </c>
      <c r="D55" s="61">
        <v>11.65</v>
      </c>
      <c r="E55" s="61">
        <v>9.5100000000000016</v>
      </c>
      <c r="F55" s="61">
        <v>6.4899999999999993</v>
      </c>
      <c r="G55" s="61">
        <v>13.469999999999999</v>
      </c>
      <c r="H55" s="61">
        <v>13.77</v>
      </c>
      <c r="I55" s="61">
        <v>39.64</v>
      </c>
      <c r="J55" s="61">
        <v>83.06</v>
      </c>
      <c r="K55" s="61">
        <v>73.56</v>
      </c>
      <c r="L55" s="82">
        <v>36.78</v>
      </c>
      <c r="M55" s="42">
        <f t="shared" si="31"/>
        <v>-0.5</v>
      </c>
      <c r="O55" s="361">
        <f t="shared" si="21"/>
        <v>0</v>
      </c>
      <c r="P55" s="362">
        <f t="shared" si="22"/>
        <v>2.7649712828891997E-3</v>
      </c>
      <c r="Q55" s="362">
        <f t="shared" si="23"/>
        <v>8.137546213430269E-3</v>
      </c>
      <c r="R55" s="363">
        <f t="shared" si="24"/>
        <v>3.7724198976174686E-3</v>
      </c>
      <c r="T55" s="97"/>
      <c r="U55" s="61">
        <v>0.153</v>
      </c>
      <c r="V55" s="61">
        <v>4.1769999999999996</v>
      </c>
      <c r="W55" s="61">
        <v>4.226</v>
      </c>
      <c r="X55" s="61">
        <v>2.4489999999999998</v>
      </c>
      <c r="Y55" s="61">
        <v>5.5920000000000005</v>
      </c>
      <c r="Z55" s="61">
        <v>6.2229999999999999</v>
      </c>
      <c r="AA55" s="61">
        <v>16.452999999999999</v>
      </c>
      <c r="AB55" s="61">
        <v>26.949999999999996</v>
      </c>
      <c r="AC55" s="61">
        <v>30.692</v>
      </c>
      <c r="AD55" s="82">
        <v>17.597999999999999</v>
      </c>
      <c r="AE55" s="42">
        <f t="shared" si="25"/>
        <v>-0.4266258308353969</v>
      </c>
      <c r="AG55" s="361">
        <f t="shared" si="26"/>
        <v>0</v>
      </c>
      <c r="AH55" s="362">
        <f t="shared" si="27"/>
        <v>1.0083869955585531E-3</v>
      </c>
      <c r="AI55" s="362">
        <f t="shared" si="28"/>
        <v>6.3204803993443101E-3</v>
      </c>
      <c r="AJ55" s="363">
        <f t="shared" si="29"/>
        <v>3.8919791127358036E-3</v>
      </c>
      <c r="AL55" s="102" t="e">
        <f t="shared" si="30"/>
        <v>#DIV/0!</v>
      </c>
      <c r="AM55" s="74">
        <f t="shared" si="30"/>
        <v>4.1351351351351351</v>
      </c>
      <c r="AN55" s="74">
        <f t="shared" si="30"/>
        <v>3.5854077253218879</v>
      </c>
      <c r="AO55" s="74">
        <f t="shared" si="30"/>
        <v>4.4437434279705563</v>
      </c>
      <c r="AP55" s="74">
        <f t="shared" si="30"/>
        <v>3.773497688751926</v>
      </c>
      <c r="AQ55" s="74">
        <f t="shared" si="30"/>
        <v>4.151447661469934</v>
      </c>
      <c r="AR55" s="74">
        <f t="shared" si="30"/>
        <v>4.519244734931009</v>
      </c>
      <c r="AS55" s="74">
        <f t="shared" si="30"/>
        <v>4.1506054490413726</v>
      </c>
      <c r="AT55" s="74">
        <f t="shared" si="30"/>
        <v>3.2446424271610881</v>
      </c>
      <c r="AU55" s="74">
        <f t="shared" si="30"/>
        <v>4.1723762914627516</v>
      </c>
      <c r="AV55" s="103">
        <f t="shared" si="30"/>
        <v>4.7846655791190864</v>
      </c>
      <c r="AW55" s="42">
        <f t="shared" si="32"/>
        <v>0.14674833832920628</v>
      </c>
    </row>
    <row r="56" spans="1:49" ht="20.100000000000001" customHeight="1">
      <c r="A56" s="88" t="s">
        <v>156</v>
      </c>
      <c r="B56" s="90">
        <v>12.93</v>
      </c>
      <c r="C56" s="61">
        <v>48.82</v>
      </c>
      <c r="D56" s="61">
        <v>21.32</v>
      </c>
      <c r="E56" s="61">
        <v>92.410000000000011</v>
      </c>
      <c r="F56" s="61">
        <v>543.5200000000001</v>
      </c>
      <c r="G56" s="61">
        <v>184.36999999999998</v>
      </c>
      <c r="H56" s="61">
        <v>279.37</v>
      </c>
      <c r="I56" s="61">
        <v>546.83000000000004</v>
      </c>
      <c r="J56" s="61">
        <v>338.04999999999995</v>
      </c>
      <c r="K56" s="61">
        <v>238.23</v>
      </c>
      <c r="L56" s="82">
        <v>50.63</v>
      </c>
      <c r="M56" s="42">
        <f t="shared" si="31"/>
        <v>-0.78747428955211352</v>
      </c>
      <c r="O56" s="361">
        <f t="shared" si="21"/>
        <v>1.845942994196629E-3</v>
      </c>
      <c r="P56" s="362">
        <f t="shared" si="22"/>
        <v>3.7845416141520545E-2</v>
      </c>
      <c r="Q56" s="362">
        <f t="shared" si="23"/>
        <v>2.6354100522369396E-2</v>
      </c>
      <c r="R56" s="363">
        <f t="shared" si="24"/>
        <v>5.1929749705375873E-3</v>
      </c>
      <c r="T56" s="97">
        <v>4.327</v>
      </c>
      <c r="U56" s="61">
        <v>13.324999999999999</v>
      </c>
      <c r="V56" s="61">
        <v>7.2649999999999997</v>
      </c>
      <c r="W56" s="61">
        <v>27.277000000000001</v>
      </c>
      <c r="X56" s="61">
        <v>209.238</v>
      </c>
      <c r="Y56" s="61">
        <v>52.428999999999995</v>
      </c>
      <c r="Z56" s="61">
        <v>82.227999999999994</v>
      </c>
      <c r="AA56" s="61">
        <v>162.07400000000001</v>
      </c>
      <c r="AB56" s="61">
        <v>105.17999999999999</v>
      </c>
      <c r="AC56" s="61">
        <v>74.970999999999989</v>
      </c>
      <c r="AD56" s="82">
        <v>16.977999999999998</v>
      </c>
      <c r="AE56" s="42">
        <f t="shared" si="25"/>
        <v>-0.77353910178602392</v>
      </c>
      <c r="AG56" s="361">
        <f t="shared" si="26"/>
        <v>1.6907680236574669E-3</v>
      </c>
      <c r="AH56" s="362">
        <f t="shared" si="27"/>
        <v>9.4543493902252088E-3</v>
      </c>
      <c r="AI56" s="362">
        <f t="shared" si="28"/>
        <v>1.5438965724594102E-2</v>
      </c>
      <c r="AJ56" s="363">
        <f t="shared" si="29"/>
        <v>3.7548597213335872E-3</v>
      </c>
      <c r="AL56" s="102">
        <f t="shared" si="30"/>
        <v>3.3464810518174786</v>
      </c>
      <c r="AM56" s="74">
        <f t="shared" si="30"/>
        <v>2.7294141745186398</v>
      </c>
      <c r="AN56" s="74">
        <f t="shared" si="30"/>
        <v>3.4075984990619137</v>
      </c>
      <c r="AO56" s="74">
        <f t="shared" si="30"/>
        <v>2.9517368250189371</v>
      </c>
      <c r="AP56" s="74">
        <f t="shared" si="30"/>
        <v>3.8496835443037969</v>
      </c>
      <c r="AQ56" s="74">
        <f t="shared" si="30"/>
        <v>2.8436838965124478</v>
      </c>
      <c r="AR56" s="74">
        <f t="shared" si="30"/>
        <v>2.9433367934996597</v>
      </c>
      <c r="AS56" s="74">
        <f t="shared" si="30"/>
        <v>2.9638827423513709</v>
      </c>
      <c r="AT56" s="74">
        <f t="shared" si="30"/>
        <v>3.1113740570921462</v>
      </c>
      <c r="AU56" s="74">
        <f t="shared" si="30"/>
        <v>3.147000797548587</v>
      </c>
      <c r="AV56" s="103">
        <f t="shared" si="30"/>
        <v>3.3533478174995057</v>
      </c>
      <c r="AW56" s="42">
        <f t="shared" si="32"/>
        <v>6.5569420926634814E-2</v>
      </c>
    </row>
    <row r="57" spans="1:49" ht="20.100000000000001" customHeight="1">
      <c r="A57" s="88" t="s">
        <v>162</v>
      </c>
      <c r="B57" s="90">
        <v>72</v>
      </c>
      <c r="C57" s="61">
        <v>112.95</v>
      </c>
      <c r="D57" s="61">
        <v>72.45</v>
      </c>
      <c r="E57" s="61">
        <v>72.569999999999993</v>
      </c>
      <c r="F57" s="61">
        <v>63.46</v>
      </c>
      <c r="G57" s="61">
        <v>85.649999999999991</v>
      </c>
      <c r="H57" s="61">
        <v>67.86</v>
      </c>
      <c r="I57" s="61">
        <v>39.15</v>
      </c>
      <c r="J57" s="61">
        <v>44.55</v>
      </c>
      <c r="K57" s="61">
        <v>277.74</v>
      </c>
      <c r="L57" s="82">
        <v>39.130000000000003</v>
      </c>
      <c r="M57" s="42">
        <f t="shared" si="31"/>
        <v>-0.85911283934615112</v>
      </c>
      <c r="O57" s="361">
        <f t="shared" si="21"/>
        <v>1.0279032914319976E-2</v>
      </c>
      <c r="P57" s="362">
        <f t="shared" si="22"/>
        <v>1.7581276197435779E-2</v>
      </c>
      <c r="Q57" s="362">
        <f t="shared" si="23"/>
        <v>3.07248788107412E-2</v>
      </c>
      <c r="R57" s="363">
        <f t="shared" si="24"/>
        <v>4.0134527078241316E-3</v>
      </c>
      <c r="T57" s="97">
        <v>24.977</v>
      </c>
      <c r="U57" s="61">
        <v>39.689</v>
      </c>
      <c r="V57" s="61">
        <v>25.297000000000001</v>
      </c>
      <c r="W57" s="61">
        <v>25.321999999999999</v>
      </c>
      <c r="X57" s="61">
        <v>28.198</v>
      </c>
      <c r="Y57" s="61">
        <v>34.094000000000001</v>
      </c>
      <c r="Z57" s="61">
        <v>24.332000000000001</v>
      </c>
      <c r="AA57" s="61">
        <v>14.031000000000001</v>
      </c>
      <c r="AB57" s="61">
        <v>15.904</v>
      </c>
      <c r="AC57" s="61">
        <v>69.358000000000004</v>
      </c>
      <c r="AD57" s="82">
        <v>14.68</v>
      </c>
      <c r="AE57" s="42">
        <f t="shared" si="25"/>
        <v>-0.78834453127252802</v>
      </c>
      <c r="AG57" s="361">
        <f t="shared" si="26"/>
        <v>9.7597210369522874E-3</v>
      </c>
      <c r="AH57" s="362">
        <f t="shared" si="27"/>
        <v>6.1480590533929376E-3</v>
      </c>
      <c r="AI57" s="362">
        <f t="shared" si="28"/>
        <v>1.428306658209705E-2</v>
      </c>
      <c r="AJ57" s="363">
        <f t="shared" si="29"/>
        <v>3.2466333319105352E-3</v>
      </c>
      <c r="AL57" s="102">
        <f t="shared" si="30"/>
        <v>3.4690277777777778</v>
      </c>
      <c r="AM57" s="74">
        <f t="shared" si="30"/>
        <v>3.5138556883576806</v>
      </c>
      <c r="AN57" s="74">
        <f t="shared" si="30"/>
        <v>3.4916494133885441</v>
      </c>
      <c r="AO57" s="74">
        <f t="shared" si="30"/>
        <v>3.4893206559184238</v>
      </c>
      <c r="AP57" s="74">
        <f t="shared" si="30"/>
        <v>4.4434289316104634</v>
      </c>
      <c r="AQ57" s="74">
        <f t="shared" si="30"/>
        <v>3.9806187974314073</v>
      </c>
      <c r="AR57" s="74">
        <f t="shared" si="30"/>
        <v>3.5856174476864133</v>
      </c>
      <c r="AS57" s="74">
        <f t="shared" si="30"/>
        <v>3.5839080459770116</v>
      </c>
      <c r="AT57" s="74">
        <f t="shared" si="30"/>
        <v>3.5699214365881033</v>
      </c>
      <c r="AU57" s="74">
        <f t="shared" si="30"/>
        <v>2.4972276229567223</v>
      </c>
      <c r="AV57" s="103">
        <f t="shared" si="30"/>
        <v>3.7515972399693327</v>
      </c>
      <c r="AW57" s="42">
        <f t="shared" si="32"/>
        <v>0.50230487821027481</v>
      </c>
    </row>
    <row r="58" spans="1:49" ht="20.100000000000001" customHeight="1">
      <c r="A58" s="88" t="s">
        <v>181</v>
      </c>
      <c r="B58" s="90"/>
      <c r="C58" s="61"/>
      <c r="D58" s="61"/>
      <c r="E58" s="61"/>
      <c r="F58" s="61"/>
      <c r="G58" s="61"/>
      <c r="H58" s="61"/>
      <c r="I58" s="61"/>
      <c r="J58" s="61">
        <v>0.36</v>
      </c>
      <c r="K58" s="61">
        <v>18</v>
      </c>
      <c r="L58" s="82">
        <v>28.810000000000002</v>
      </c>
      <c r="M58" s="42">
        <f t="shared" si="31"/>
        <v>0.60055555555555573</v>
      </c>
      <c r="O58" s="361">
        <f t="shared" si="21"/>
        <v>0</v>
      </c>
      <c r="P58" s="362">
        <f t="shared" si="22"/>
        <v>0</v>
      </c>
      <c r="Q58" s="362">
        <f t="shared" si="23"/>
        <v>1.9912429559780427E-3</v>
      </c>
      <c r="R58" s="363">
        <f t="shared" si="24"/>
        <v>2.9549596859804045E-3</v>
      </c>
      <c r="T58" s="97"/>
      <c r="U58" s="61"/>
      <c r="V58" s="61"/>
      <c r="W58" s="61"/>
      <c r="X58" s="61"/>
      <c r="Y58" s="61"/>
      <c r="Z58" s="61"/>
      <c r="AA58" s="61"/>
      <c r="AB58" s="61">
        <v>0.28999999999999998</v>
      </c>
      <c r="AC58" s="61">
        <v>7.4480000000000004</v>
      </c>
      <c r="AD58" s="82">
        <v>11.919</v>
      </c>
      <c r="AE58" s="42">
        <f t="shared" si="25"/>
        <v>0.60029538131041893</v>
      </c>
      <c r="AG58" s="361">
        <f t="shared" si="26"/>
        <v>0</v>
      </c>
      <c r="AH58" s="362">
        <f t="shared" si="27"/>
        <v>0</v>
      </c>
      <c r="AI58" s="362">
        <f t="shared" si="28"/>
        <v>1.5337852865344853E-3</v>
      </c>
      <c r="AJ58" s="363">
        <f t="shared" si="29"/>
        <v>2.6360097195532476E-3</v>
      </c>
      <c r="AL58" s="102" t="e">
        <f t="shared" si="30"/>
        <v>#DIV/0!</v>
      </c>
      <c r="AM58" s="74" t="e">
        <f t="shared" si="30"/>
        <v>#DIV/0!</v>
      </c>
      <c r="AN58" s="74" t="e">
        <f t="shared" si="30"/>
        <v>#DIV/0!</v>
      </c>
      <c r="AO58" s="74" t="e">
        <f t="shared" si="30"/>
        <v>#DIV/0!</v>
      </c>
      <c r="AP58" s="74" t="e">
        <f t="shared" si="30"/>
        <v>#DIV/0!</v>
      </c>
      <c r="AQ58" s="74" t="e">
        <f t="shared" si="30"/>
        <v>#DIV/0!</v>
      </c>
      <c r="AR58" s="74" t="e">
        <f t="shared" si="30"/>
        <v>#DIV/0!</v>
      </c>
      <c r="AS58" s="74" t="e">
        <f t="shared" si="30"/>
        <v>#DIV/0!</v>
      </c>
      <c r="AT58" s="74">
        <f t="shared" si="30"/>
        <v>8.0555555555555554</v>
      </c>
      <c r="AU58" s="74">
        <f t="shared" si="30"/>
        <v>4.137777777777778</v>
      </c>
      <c r="AV58" s="103">
        <f t="shared" si="30"/>
        <v>4.1371051718153415</v>
      </c>
      <c r="AW58" s="42">
        <f t="shared" si="32"/>
        <v>-1.6255246138367641E-4</v>
      </c>
    </row>
    <row r="59" spans="1:49" ht="20.100000000000001" customHeight="1">
      <c r="A59" s="88" t="s">
        <v>159</v>
      </c>
      <c r="B59" s="90"/>
      <c r="C59" s="61"/>
      <c r="D59" s="61"/>
      <c r="E59" s="61">
        <v>31.47</v>
      </c>
      <c r="F59" s="61">
        <v>10.120000000000001</v>
      </c>
      <c r="G59" s="61">
        <v>32.020000000000003</v>
      </c>
      <c r="H59" s="61">
        <v>89.42</v>
      </c>
      <c r="I59" s="61">
        <v>5.09</v>
      </c>
      <c r="J59" s="61">
        <v>6.62</v>
      </c>
      <c r="K59" s="61">
        <v>27.060000000000002</v>
      </c>
      <c r="L59" s="82">
        <v>29.07</v>
      </c>
      <c r="M59" s="42">
        <f t="shared" si="31"/>
        <v>7.4279379157427855E-2</v>
      </c>
      <c r="O59" s="361">
        <f t="shared" si="21"/>
        <v>0</v>
      </c>
      <c r="P59" s="362">
        <f t="shared" si="22"/>
        <v>6.5727082760291163E-3</v>
      </c>
      <c r="Q59" s="362">
        <f t="shared" si="23"/>
        <v>2.9935019104869913E-3</v>
      </c>
      <c r="R59" s="363">
        <f t="shared" si="24"/>
        <v>2.9816271458330563E-3</v>
      </c>
      <c r="T59" s="97"/>
      <c r="U59" s="61"/>
      <c r="V59" s="61"/>
      <c r="W59" s="61">
        <v>10.164</v>
      </c>
      <c r="X59" s="61">
        <v>2.8940000000000001</v>
      </c>
      <c r="Y59" s="61">
        <v>10.461</v>
      </c>
      <c r="Z59" s="61">
        <v>19.673000000000002</v>
      </c>
      <c r="AA59" s="61">
        <v>1.1859999999999999</v>
      </c>
      <c r="AB59" s="61">
        <v>1.6850000000000001</v>
      </c>
      <c r="AC59" s="61">
        <v>12.303000000000001</v>
      </c>
      <c r="AD59" s="82">
        <v>10.984</v>
      </c>
      <c r="AE59" s="42">
        <f t="shared" si="25"/>
        <v>-0.10720962366902388</v>
      </c>
      <c r="AG59" s="361">
        <f t="shared" si="26"/>
        <v>0</v>
      </c>
      <c r="AH59" s="362">
        <f t="shared" si="27"/>
        <v>1.8863977754896323E-3</v>
      </c>
      <c r="AI59" s="362">
        <f t="shared" si="28"/>
        <v>2.5335875913310652E-3</v>
      </c>
      <c r="AJ59" s="363">
        <f t="shared" si="29"/>
        <v>2.429224830906357E-3</v>
      </c>
      <c r="AL59" s="102" t="e">
        <f t="shared" si="30"/>
        <v>#DIV/0!</v>
      </c>
      <c r="AM59" s="74" t="e">
        <f t="shared" si="30"/>
        <v>#DIV/0!</v>
      </c>
      <c r="AN59" s="74" t="e">
        <f t="shared" si="30"/>
        <v>#DIV/0!</v>
      </c>
      <c r="AO59" s="74">
        <f t="shared" si="30"/>
        <v>3.2297426120114396</v>
      </c>
      <c r="AP59" s="74">
        <f t="shared" si="30"/>
        <v>2.8596837944664029</v>
      </c>
      <c r="AQ59" s="74">
        <f t="shared" si="30"/>
        <v>3.2670206121174261</v>
      </c>
      <c r="AR59" s="74">
        <f t="shared" si="30"/>
        <v>2.2000670990829794</v>
      </c>
      <c r="AS59" s="74">
        <f t="shared" si="30"/>
        <v>2.3300589390962672</v>
      </c>
      <c r="AT59" s="74">
        <f t="shared" si="30"/>
        <v>2.545317220543807</v>
      </c>
      <c r="AU59" s="74">
        <f t="shared" si="30"/>
        <v>4.5465631929046566</v>
      </c>
      <c r="AV59" s="103">
        <f t="shared" si="30"/>
        <v>3.778465772273822</v>
      </c>
      <c r="AW59" s="42">
        <f t="shared" si="32"/>
        <v>-0.16894022760522137</v>
      </c>
    </row>
    <row r="60" spans="1:49" ht="20.100000000000001" customHeight="1">
      <c r="A60" s="88" t="s">
        <v>161</v>
      </c>
      <c r="B60" s="90">
        <v>0.68</v>
      </c>
      <c r="C60" s="61">
        <v>46.13</v>
      </c>
      <c r="D60" s="61">
        <v>0.68</v>
      </c>
      <c r="E60" s="61">
        <v>19.73</v>
      </c>
      <c r="F60" s="61">
        <v>1.33</v>
      </c>
      <c r="G60" s="61">
        <v>11.48</v>
      </c>
      <c r="H60" s="61">
        <v>14.45</v>
      </c>
      <c r="I60" s="61">
        <v>28.44</v>
      </c>
      <c r="J60" s="61">
        <v>15.12</v>
      </c>
      <c r="K60" s="61">
        <v>54.83</v>
      </c>
      <c r="L60" s="82">
        <v>5.08</v>
      </c>
      <c r="M60" s="42">
        <f t="shared" si="31"/>
        <v>-0.90734999088090462</v>
      </c>
      <c r="O60" s="361">
        <f t="shared" si="21"/>
        <v>9.7079755301910896E-5</v>
      </c>
      <c r="P60" s="362">
        <f t="shared" si="22"/>
        <v>2.3564862900941363E-3</v>
      </c>
      <c r="Q60" s="362">
        <f t="shared" si="23"/>
        <v>6.0655472931264495E-3</v>
      </c>
      <c r="R60" s="363">
        <f t="shared" si="24"/>
        <v>5.2104113865950898E-4</v>
      </c>
      <c r="T60" s="97">
        <v>0.51</v>
      </c>
      <c r="U60" s="61">
        <v>16.448999999999998</v>
      </c>
      <c r="V60" s="61">
        <v>0.51</v>
      </c>
      <c r="W60" s="61">
        <v>8.8369999999999997</v>
      </c>
      <c r="X60" s="61">
        <v>0.63400000000000001</v>
      </c>
      <c r="Y60" s="61">
        <v>4.2729999999999997</v>
      </c>
      <c r="Z60" s="61">
        <v>5.4029999999999996</v>
      </c>
      <c r="AA60" s="61">
        <v>9.9600000000000009</v>
      </c>
      <c r="AB60" s="61">
        <v>5.6520000000000001</v>
      </c>
      <c r="AC60" s="61">
        <v>23.126999999999999</v>
      </c>
      <c r="AD60" s="82">
        <v>2.4790000000000001</v>
      </c>
      <c r="AE60" s="42">
        <f t="shared" si="25"/>
        <v>-0.89280927054957415</v>
      </c>
      <c r="AG60" s="361">
        <f t="shared" si="26"/>
        <v>1.9928164827023531E-4</v>
      </c>
      <c r="AH60" s="362">
        <f t="shared" si="27"/>
        <v>7.7053605722848654E-4</v>
      </c>
      <c r="AI60" s="362">
        <f t="shared" si="28"/>
        <v>4.7626010098929961E-3</v>
      </c>
      <c r="AJ60" s="363">
        <f t="shared" si="29"/>
        <v>5.4825640530015108E-4</v>
      </c>
      <c r="AL60" s="102">
        <f t="shared" si="30"/>
        <v>7.5</v>
      </c>
      <c r="AM60" s="74">
        <f t="shared" si="30"/>
        <v>3.5657923260351176</v>
      </c>
      <c r="AN60" s="74">
        <f t="shared" si="30"/>
        <v>7.5</v>
      </c>
      <c r="AO60" s="74">
        <f t="shared" si="30"/>
        <v>4.4789660415610744</v>
      </c>
      <c r="AP60" s="74">
        <f t="shared" si="30"/>
        <v>4.7669172932330826</v>
      </c>
      <c r="AQ60" s="74">
        <f t="shared" si="30"/>
        <v>3.722125435540069</v>
      </c>
      <c r="AR60" s="74">
        <f t="shared" si="30"/>
        <v>3.739100346020761</v>
      </c>
      <c r="AS60" s="74">
        <f t="shared" si="30"/>
        <v>3.5021097046413501</v>
      </c>
      <c r="AT60" s="74">
        <f t="shared" si="30"/>
        <v>3.7380952380952381</v>
      </c>
      <c r="AU60" s="74">
        <f t="shared" si="30"/>
        <v>4.2179463797191321</v>
      </c>
      <c r="AV60" s="103">
        <f t="shared" si="30"/>
        <v>4.8799212598425195</v>
      </c>
      <c r="AW60" s="42">
        <f t="shared" si="32"/>
        <v>0.15694245979662441</v>
      </c>
    </row>
    <row r="61" spans="1:49" ht="20.100000000000001" customHeight="1">
      <c r="A61" s="88" t="s">
        <v>164</v>
      </c>
      <c r="B61" s="90">
        <v>3.6</v>
      </c>
      <c r="C61" s="61">
        <v>3.15</v>
      </c>
      <c r="D61" s="61">
        <v>4.95</v>
      </c>
      <c r="E61" s="61">
        <v>2.7</v>
      </c>
      <c r="F61" s="61">
        <v>3.15</v>
      </c>
      <c r="G61" s="61">
        <v>1.8</v>
      </c>
      <c r="H61" s="61">
        <v>1.4</v>
      </c>
      <c r="I61" s="61"/>
      <c r="J61" s="61">
        <v>4.05</v>
      </c>
      <c r="K61" s="61">
        <v>31.56</v>
      </c>
      <c r="L61" s="82">
        <v>1.89</v>
      </c>
      <c r="M61" s="42">
        <f t="shared" si="31"/>
        <v>-0.9401140684410646</v>
      </c>
      <c r="O61" s="361">
        <f t="shared" si="21"/>
        <v>5.139516457159988E-4</v>
      </c>
      <c r="P61" s="362">
        <f t="shared" si="22"/>
        <v>3.6948391308096217E-4</v>
      </c>
      <c r="Q61" s="362">
        <f t="shared" si="23"/>
        <v>3.4913126494815015E-3</v>
      </c>
      <c r="R61" s="363">
        <f t="shared" si="24"/>
        <v>1.9385191969812439E-4</v>
      </c>
      <c r="T61" s="97">
        <v>1.2529999999999999</v>
      </c>
      <c r="U61" s="61">
        <v>1.107</v>
      </c>
      <c r="V61" s="61">
        <v>1.74</v>
      </c>
      <c r="W61" s="61">
        <v>0.94899999999999995</v>
      </c>
      <c r="X61" s="61">
        <v>1.1299999999999999</v>
      </c>
      <c r="Y61" s="61">
        <v>0.93700000000000006</v>
      </c>
      <c r="Z61" s="61">
        <v>0.52300000000000002</v>
      </c>
      <c r="AA61" s="61"/>
      <c r="AB61" s="61">
        <v>1.17</v>
      </c>
      <c r="AC61" s="61">
        <v>12.809000000000001</v>
      </c>
      <c r="AD61" s="82">
        <v>1.9159999999999999</v>
      </c>
      <c r="AE61" s="42">
        <f t="shared" si="25"/>
        <v>-0.85041767507221488</v>
      </c>
      <c r="AG61" s="361">
        <f t="shared" si="26"/>
        <v>4.8960765741687211E-4</v>
      </c>
      <c r="AH61" s="362">
        <f t="shared" si="27"/>
        <v>1.6896613283947859E-4</v>
      </c>
      <c r="AI61" s="362">
        <f t="shared" si="28"/>
        <v>2.6377894381337569E-3</v>
      </c>
      <c r="AJ61" s="363">
        <f t="shared" si="29"/>
        <v>4.2374315149459028E-4</v>
      </c>
      <c r="AL61" s="102">
        <f t="shared" si="30"/>
        <v>3.4805555555555552</v>
      </c>
      <c r="AM61" s="74">
        <f t="shared" si="30"/>
        <v>3.5142857142857142</v>
      </c>
      <c r="AN61" s="74">
        <f t="shared" si="30"/>
        <v>3.5151515151515151</v>
      </c>
      <c r="AO61" s="74">
        <f t="shared" si="30"/>
        <v>3.5148148148148146</v>
      </c>
      <c r="AP61" s="74">
        <f t="shared" si="30"/>
        <v>3.5873015873015874</v>
      </c>
      <c r="AQ61" s="74">
        <f t="shared" si="30"/>
        <v>5.2055555555555557</v>
      </c>
      <c r="AR61" s="74">
        <f t="shared" si="30"/>
        <v>3.7357142857142862</v>
      </c>
      <c r="AS61" s="74" t="e">
        <f t="shared" si="30"/>
        <v>#DIV/0!</v>
      </c>
      <c r="AT61" s="74">
        <f t="shared" si="30"/>
        <v>2.8888888888888884</v>
      </c>
      <c r="AU61" s="74">
        <f t="shared" si="30"/>
        <v>4.0586185044359961</v>
      </c>
      <c r="AV61" s="103">
        <f t="shared" si="30"/>
        <v>10.137566137566139</v>
      </c>
      <c r="AW61" s="42">
        <f t="shared" si="32"/>
        <v>1.4977873940322215</v>
      </c>
    </row>
    <row r="62" spans="1:49" ht="20.100000000000001" customHeight="1">
      <c r="A62" s="88" t="s">
        <v>163</v>
      </c>
      <c r="B62" s="90">
        <v>0.27</v>
      </c>
      <c r="C62" s="61">
        <v>0.27</v>
      </c>
      <c r="D62" s="61"/>
      <c r="E62" s="61">
        <v>0.67</v>
      </c>
      <c r="F62" s="61"/>
      <c r="G62" s="61">
        <v>0.09</v>
      </c>
      <c r="H62" s="61">
        <v>0.22</v>
      </c>
      <c r="I62" s="61">
        <v>0.45</v>
      </c>
      <c r="J62" s="61">
        <v>2.57</v>
      </c>
      <c r="K62" s="61">
        <v>3.24</v>
      </c>
      <c r="L62" s="82">
        <v>1.46</v>
      </c>
      <c r="M62" s="42">
        <f t="shared" si="31"/>
        <v>-0.54938271604938271</v>
      </c>
      <c r="O62" s="361">
        <f t="shared" si="21"/>
        <v>3.8546373428699916E-5</v>
      </c>
      <c r="P62" s="362">
        <f t="shared" si="22"/>
        <v>1.8474195654048108E-5</v>
      </c>
      <c r="Q62" s="362">
        <f t="shared" si="23"/>
        <v>3.5842373207604775E-4</v>
      </c>
      <c r="R62" s="363">
        <f t="shared" si="24"/>
        <v>1.497480437879691E-4</v>
      </c>
      <c r="T62" s="97">
        <v>0.192</v>
      </c>
      <c r="U62" s="61">
        <v>0.192</v>
      </c>
      <c r="V62" s="61"/>
      <c r="W62" s="61">
        <v>0.45600000000000002</v>
      </c>
      <c r="X62" s="61"/>
      <c r="Y62" s="61">
        <v>4.4999999999999998E-2</v>
      </c>
      <c r="Z62" s="61">
        <v>0.155</v>
      </c>
      <c r="AA62" s="61">
        <v>0.31</v>
      </c>
      <c r="AB62" s="61">
        <v>1.6779999999999999</v>
      </c>
      <c r="AC62" s="61">
        <v>1.2149999999999999</v>
      </c>
      <c r="AD62" s="82">
        <v>0.77700000000000002</v>
      </c>
      <c r="AE62" s="42">
        <f t="shared" si="25"/>
        <v>-0.36049382716049372</v>
      </c>
      <c r="AG62" s="361">
        <f t="shared" si="26"/>
        <v>7.5023679348794467E-5</v>
      </c>
      <c r="AH62" s="362">
        <f t="shared" si="27"/>
        <v>8.1147022174776261E-6</v>
      </c>
      <c r="AI62" s="362">
        <f t="shared" si="28"/>
        <v>2.5020799182859816E-4</v>
      </c>
      <c r="AJ62" s="363">
        <f t="shared" si="29"/>
        <v>1.7184155987019659E-4</v>
      </c>
      <c r="AL62" s="102">
        <f t="shared" si="30"/>
        <v>7.1111111111111107</v>
      </c>
      <c r="AM62" s="74">
        <f t="shared" si="30"/>
        <v>7.1111111111111107</v>
      </c>
      <c r="AN62" s="74" t="e">
        <f t="shared" ref="AN62:AV65" si="33">(V62/D62)*10</f>
        <v>#DIV/0!</v>
      </c>
      <c r="AO62" s="74">
        <f t="shared" si="33"/>
        <v>6.8059701492537314</v>
      </c>
      <c r="AP62" s="74" t="e">
        <f t="shared" si="33"/>
        <v>#DIV/0!</v>
      </c>
      <c r="AQ62" s="74">
        <f t="shared" si="33"/>
        <v>5</v>
      </c>
      <c r="AR62" s="74">
        <f t="shared" si="33"/>
        <v>7.0454545454545459</v>
      </c>
      <c r="AS62" s="74">
        <f t="shared" si="33"/>
        <v>6.8888888888888893</v>
      </c>
      <c r="AT62" s="74">
        <f t="shared" si="33"/>
        <v>6.5291828793774318</v>
      </c>
      <c r="AU62" s="74">
        <f t="shared" si="33"/>
        <v>3.7499999999999996</v>
      </c>
      <c r="AV62" s="103">
        <f t="shared" si="33"/>
        <v>5.3219178082191787</v>
      </c>
      <c r="AW62" s="42">
        <f t="shared" si="32"/>
        <v>0.41917808219178115</v>
      </c>
    </row>
    <row r="63" spans="1:49" ht="20.100000000000001" customHeight="1">
      <c r="A63" s="88" t="s">
        <v>186</v>
      </c>
      <c r="B63" s="90"/>
      <c r="C63" s="61">
        <v>4.5</v>
      </c>
      <c r="D63" s="61"/>
      <c r="E63" s="61"/>
      <c r="F63" s="61"/>
      <c r="G63" s="61"/>
      <c r="H63" s="61"/>
      <c r="I63" s="61"/>
      <c r="J63" s="61"/>
      <c r="K63" s="61"/>
      <c r="L63" s="82">
        <v>1.31</v>
      </c>
      <c r="M63" s="42" t="e">
        <f t="shared" si="31"/>
        <v>#DIV/0!</v>
      </c>
      <c r="O63" s="361">
        <f t="shared" si="21"/>
        <v>0</v>
      </c>
      <c r="P63" s="362">
        <f t="shared" si="22"/>
        <v>0</v>
      </c>
      <c r="Q63" s="362">
        <f t="shared" si="23"/>
        <v>0</v>
      </c>
      <c r="R63" s="363">
        <f t="shared" si="24"/>
        <v>1.3436297079605448E-4</v>
      </c>
      <c r="T63" s="97"/>
      <c r="U63" s="61">
        <v>1.8080000000000001</v>
      </c>
      <c r="V63" s="61"/>
      <c r="W63" s="61"/>
      <c r="X63" s="61"/>
      <c r="Y63" s="61"/>
      <c r="Z63" s="61"/>
      <c r="AA63" s="61"/>
      <c r="AB63" s="61"/>
      <c r="AC63" s="61"/>
      <c r="AD63" s="82">
        <v>0.57499999999999996</v>
      </c>
      <c r="AE63" s="42" t="e">
        <f t="shared" si="25"/>
        <v>#DIV/0!</v>
      </c>
      <c r="AG63" s="361">
        <f t="shared" si="26"/>
        <v>0</v>
      </c>
      <c r="AH63" s="362">
        <f t="shared" si="27"/>
        <v>0</v>
      </c>
      <c r="AI63" s="362">
        <f t="shared" si="28"/>
        <v>0</v>
      </c>
      <c r="AJ63" s="363">
        <f t="shared" si="29"/>
        <v>1.2716717751011975E-4</v>
      </c>
      <c r="AL63" s="102" t="e">
        <f t="shared" ref="AL63:AM65" si="34">(T63/B63)*10</f>
        <v>#DIV/0!</v>
      </c>
      <c r="AM63" s="74">
        <f t="shared" si="34"/>
        <v>4.0177777777777779</v>
      </c>
      <c r="AN63" s="74" t="e">
        <f t="shared" si="33"/>
        <v>#DIV/0!</v>
      </c>
      <c r="AO63" s="74" t="e">
        <f t="shared" si="33"/>
        <v>#DIV/0!</v>
      </c>
      <c r="AP63" s="74" t="e">
        <f t="shared" si="33"/>
        <v>#DIV/0!</v>
      </c>
      <c r="AQ63" s="74" t="e">
        <f t="shared" si="33"/>
        <v>#DIV/0!</v>
      </c>
      <c r="AR63" s="74" t="e">
        <f t="shared" si="33"/>
        <v>#DIV/0!</v>
      </c>
      <c r="AS63" s="74" t="e">
        <f t="shared" si="33"/>
        <v>#DIV/0!</v>
      </c>
      <c r="AT63" s="74" t="e">
        <f t="shared" si="33"/>
        <v>#DIV/0!</v>
      </c>
      <c r="AU63" s="74" t="e">
        <f t="shared" si="33"/>
        <v>#DIV/0!</v>
      </c>
      <c r="AV63" s="103">
        <f t="shared" si="33"/>
        <v>4.3893129770992365</v>
      </c>
      <c r="AW63" s="42" t="e">
        <f t="shared" si="32"/>
        <v>#DIV/0!</v>
      </c>
    </row>
    <row r="64" spans="1:49" ht="20.100000000000001" customHeight="1" thickBot="1">
      <c r="A64" s="47" t="s">
        <v>33</v>
      </c>
      <c r="B64" s="91">
        <f t="shared" ref="B64:L64" si="35">B65-SUM(B39:B63)</f>
        <v>4218.2400000000016</v>
      </c>
      <c r="C64" s="92">
        <f t="shared" si="35"/>
        <v>4324.4100000000035</v>
      </c>
      <c r="D64" s="92">
        <f t="shared" si="35"/>
        <v>1834.8999999999978</v>
      </c>
      <c r="E64" s="92">
        <f t="shared" si="35"/>
        <v>359.22999999999956</v>
      </c>
      <c r="F64" s="92">
        <f t="shared" si="35"/>
        <v>772.77999999999975</v>
      </c>
      <c r="G64" s="92">
        <f t="shared" si="35"/>
        <v>857.30000000000018</v>
      </c>
      <c r="H64" s="92">
        <f t="shared" si="35"/>
        <v>1198.1700000000019</v>
      </c>
      <c r="I64" s="92">
        <f t="shared" si="35"/>
        <v>996.82000000000153</v>
      </c>
      <c r="J64" s="92">
        <f t="shared" si="35"/>
        <v>780.83000000000175</v>
      </c>
      <c r="K64" s="92">
        <f t="shared" si="35"/>
        <v>508.32000000000153</v>
      </c>
      <c r="L64" s="93">
        <f t="shared" si="35"/>
        <v>0.26000000000385626</v>
      </c>
      <c r="M64" s="42">
        <f t="shared" si="31"/>
        <v>-0.99948851117405602</v>
      </c>
      <c r="O64" s="361">
        <f t="shared" si="21"/>
        <v>0.6022142750069599</v>
      </c>
      <c r="P64" s="370">
        <f t="shared" si="22"/>
        <v>0.17597697704683829</v>
      </c>
      <c r="Q64" s="370">
        <f t="shared" si="23"/>
        <v>5.6232701076820102E-2</v>
      </c>
      <c r="R64" s="363">
        <f t="shared" si="24"/>
        <v>2.6667459853047562E-5</v>
      </c>
      <c r="T64" s="98">
        <f t="shared" ref="T64:AD64" si="36">T65-SUM(T39:T63)</f>
        <v>1587.366</v>
      </c>
      <c r="U64" s="92">
        <f t="shared" si="36"/>
        <v>1596.0799999999995</v>
      </c>
      <c r="V64" s="92">
        <f t="shared" si="36"/>
        <v>991.68699999999899</v>
      </c>
      <c r="W64" s="92">
        <f t="shared" si="36"/>
        <v>212.57599999999957</v>
      </c>
      <c r="X64" s="92">
        <f t="shared" si="36"/>
        <v>1128.3940000000007</v>
      </c>
      <c r="Y64" s="92">
        <f t="shared" si="36"/>
        <v>435.91000000000076</v>
      </c>
      <c r="Z64" s="92">
        <f t="shared" si="36"/>
        <v>304.4069999999997</v>
      </c>
      <c r="AA64" s="92">
        <f t="shared" si="36"/>
        <v>407.68499999999858</v>
      </c>
      <c r="AB64" s="92">
        <f t="shared" si="36"/>
        <v>481.03399999999874</v>
      </c>
      <c r="AC64" s="92">
        <f t="shared" si="36"/>
        <v>185.18700000000172</v>
      </c>
      <c r="AD64" s="93">
        <f t="shared" si="36"/>
        <v>0.24499999999898137</v>
      </c>
      <c r="AE64" s="42">
        <f t="shared" si="25"/>
        <v>-0.99867701296527844</v>
      </c>
      <c r="AG64" s="361">
        <f t="shared" si="26"/>
        <v>0.62026061350613781</v>
      </c>
      <c r="AH64" s="370">
        <f t="shared" si="27"/>
        <v>7.8606218747126186E-2</v>
      </c>
      <c r="AI64" s="370">
        <f t="shared" si="28"/>
        <v>3.8136022537253539E-2</v>
      </c>
      <c r="AJ64" s="363">
        <f t="shared" si="29"/>
        <v>5.4184275634521394E-5</v>
      </c>
      <c r="AL64" s="104">
        <f t="shared" si="34"/>
        <v>3.7631002503413731</v>
      </c>
      <c r="AM64" s="76">
        <f t="shared" si="34"/>
        <v>3.6908618747991011</v>
      </c>
      <c r="AN64" s="76">
        <f t="shared" si="33"/>
        <v>5.4045833560412015</v>
      </c>
      <c r="AO64" s="76">
        <f t="shared" si="33"/>
        <v>5.9175458619825694</v>
      </c>
      <c r="AP64" s="76">
        <f t="shared" si="33"/>
        <v>14.601749527679303</v>
      </c>
      <c r="AQ64" s="76">
        <f t="shared" si="33"/>
        <v>5.084684474513014</v>
      </c>
      <c r="AR64" s="76">
        <f t="shared" si="33"/>
        <v>2.5405994141065058</v>
      </c>
      <c r="AS64" s="76">
        <f t="shared" si="33"/>
        <v>4.0898557412571774</v>
      </c>
      <c r="AT64" s="76">
        <f t="shared" si="33"/>
        <v>6.160547110126374</v>
      </c>
      <c r="AU64" s="76">
        <f t="shared" si="33"/>
        <v>3.643118508026463</v>
      </c>
      <c r="AV64" s="105">
        <f t="shared" si="33"/>
        <v>9.4230769228979838</v>
      </c>
      <c r="AW64" s="42">
        <f t="shared" si="32"/>
        <v>1.5865414210757089</v>
      </c>
    </row>
    <row r="65" spans="1:49" s="6" customFormat="1" ht="26.25" customHeight="1" thickBot="1">
      <c r="A65" s="56" t="s">
        <v>34</v>
      </c>
      <c r="B65" s="84">
        <v>7004.5500000000011</v>
      </c>
      <c r="C65" s="69">
        <v>31577.880000000012</v>
      </c>
      <c r="D65" s="69">
        <v>14233.109999999997</v>
      </c>
      <c r="E65" s="69">
        <v>12058.5</v>
      </c>
      <c r="F65" s="69">
        <v>4025.91</v>
      </c>
      <c r="G65" s="69">
        <v>4871.66</v>
      </c>
      <c r="H65" s="69">
        <v>8405.840000000002</v>
      </c>
      <c r="I65" s="69">
        <v>4107.7500000000009</v>
      </c>
      <c r="J65" s="69">
        <v>10157.599999999999</v>
      </c>
      <c r="K65" s="69">
        <v>9039.5800000000017</v>
      </c>
      <c r="L65" s="108">
        <v>9749.7099999999973</v>
      </c>
      <c r="M65" s="158">
        <f t="shared" si="31"/>
        <v>7.8557853351593265E-2</v>
      </c>
      <c r="N65"/>
      <c r="O65" s="355">
        <f>SUM(O39:O64)</f>
        <v>1</v>
      </c>
      <c r="P65" s="359">
        <f>SUM(P39:P64)</f>
        <v>1</v>
      </c>
      <c r="Q65" s="359">
        <f>SUM(Q39:Q64)</f>
        <v>0.99999999999999967</v>
      </c>
      <c r="R65" s="356">
        <f>SUM(R39:R64)</f>
        <v>1.0000000000000009</v>
      </c>
      <c r="T65" s="99">
        <v>2559.192</v>
      </c>
      <c r="U65" s="95">
        <v>5247.3489999999993</v>
      </c>
      <c r="V65" s="95">
        <v>4216.4229999999998</v>
      </c>
      <c r="W65" s="95">
        <v>2547.3240000000005</v>
      </c>
      <c r="X65" s="95">
        <v>3275.5200000000004</v>
      </c>
      <c r="Y65" s="95">
        <v>5545.49</v>
      </c>
      <c r="Z65" s="95">
        <v>2287.6779999999999</v>
      </c>
      <c r="AA65" s="95">
        <v>2638.5639999999989</v>
      </c>
      <c r="AB65" s="95">
        <v>6182.73</v>
      </c>
      <c r="AC65" s="95">
        <v>4855.9600000000009</v>
      </c>
      <c r="AD65" s="96">
        <v>4521.607</v>
      </c>
      <c r="AE65" s="140">
        <f t="shared" si="25"/>
        <v>-6.8854150363676994E-2</v>
      </c>
      <c r="AF65"/>
      <c r="AG65" s="355">
        <f>SUM(AG39:AG64)</f>
        <v>0.99999999999999978</v>
      </c>
      <c r="AH65" s="359">
        <f>SUM(AH39:AH64)</f>
        <v>1.0000000000000002</v>
      </c>
      <c r="AI65" s="359">
        <f>SUM(AI39:AI64)</f>
        <v>1.0000000000000002</v>
      </c>
      <c r="AJ65" s="356">
        <f>SUM(AJ39:AJ64)</f>
        <v>0.99999999999999978</v>
      </c>
      <c r="AL65" s="72">
        <f t="shared" si="34"/>
        <v>3.6536137225089398</v>
      </c>
      <c r="AM65" s="77">
        <f t="shared" si="34"/>
        <v>1.6617166826905407</v>
      </c>
      <c r="AN65" s="77">
        <f t="shared" si="33"/>
        <v>2.962404562319831</v>
      </c>
      <c r="AO65" s="77">
        <f t="shared" si="33"/>
        <v>2.1124717004602567</v>
      </c>
      <c r="AP65" s="77">
        <f t="shared" si="33"/>
        <v>8.1360984224684625</v>
      </c>
      <c r="AQ65" s="77">
        <f t="shared" si="33"/>
        <v>11.383163028618581</v>
      </c>
      <c r="AR65" s="77">
        <f t="shared" si="33"/>
        <v>2.7215340763088514</v>
      </c>
      <c r="AS65" s="77">
        <f t="shared" si="33"/>
        <v>6.4233801959710268</v>
      </c>
      <c r="AT65" s="77">
        <f t="shared" si="33"/>
        <v>6.0868020004725532</v>
      </c>
      <c r="AU65" s="77">
        <f>(AC65/K65)*10</f>
        <v>5.3718867469506328</v>
      </c>
      <c r="AV65" s="87">
        <f t="shared" si="33"/>
        <v>4.6376835823834774</v>
      </c>
      <c r="AW65" s="86">
        <f t="shared" si="32"/>
        <v>-0.13667510116141743</v>
      </c>
    </row>
    <row r="67" spans="1:49" ht="15.75" thickBot="1"/>
    <row r="68" spans="1:49" ht="15" customHeight="1">
      <c r="A68" s="489" t="s">
        <v>31</v>
      </c>
      <c r="B68" s="505" t="s">
        <v>19</v>
      </c>
      <c r="C68" s="506"/>
      <c r="D68" s="506"/>
      <c r="E68" s="506"/>
      <c r="F68" s="506"/>
      <c r="G68" s="506"/>
      <c r="H68" s="506"/>
      <c r="I68" s="506"/>
      <c r="J68" s="506"/>
      <c r="K68" s="506"/>
      <c r="L68" s="507"/>
      <c r="M68" s="510" t="s">
        <v>121</v>
      </c>
      <c r="O68" s="480" t="s">
        <v>122</v>
      </c>
      <c r="P68" s="474"/>
      <c r="Q68" s="474"/>
      <c r="R68" s="519"/>
      <c r="T68" s="509" t="s">
        <v>35</v>
      </c>
      <c r="U68" s="506"/>
      <c r="V68" s="506"/>
      <c r="W68" s="506"/>
      <c r="X68" s="506"/>
      <c r="Y68" s="506"/>
      <c r="Z68" s="506"/>
      <c r="AA68" s="506"/>
      <c r="AB68" s="506"/>
      <c r="AC68" s="506"/>
      <c r="AD68" s="506"/>
      <c r="AE68" s="510" t="s">
        <v>121</v>
      </c>
      <c r="AG68" s="480" t="s">
        <v>122</v>
      </c>
      <c r="AH68" s="474"/>
      <c r="AI68" s="474"/>
      <c r="AJ68" s="519"/>
      <c r="AL68" s="509" t="s">
        <v>42</v>
      </c>
      <c r="AM68" s="506"/>
      <c r="AN68" s="506"/>
      <c r="AO68" s="506"/>
      <c r="AP68" s="506"/>
      <c r="AQ68" s="506"/>
      <c r="AR68" s="506"/>
      <c r="AS68" s="506"/>
      <c r="AT68" s="506"/>
      <c r="AU68" s="506"/>
      <c r="AV68" s="506"/>
      <c r="AW68" s="510" t="s">
        <v>121</v>
      </c>
    </row>
    <row r="69" spans="1:49" ht="15" customHeight="1" thickBot="1">
      <c r="A69" s="503"/>
      <c r="B69" s="501" t="s">
        <v>70</v>
      </c>
      <c r="C69" s="499"/>
      <c r="D69" s="499"/>
      <c r="E69" s="499"/>
      <c r="F69" s="499"/>
      <c r="G69" s="499"/>
      <c r="H69" s="499"/>
      <c r="I69" s="499"/>
      <c r="J69" s="499"/>
      <c r="K69" s="499"/>
      <c r="L69" s="500"/>
      <c r="M69" s="511"/>
      <c r="O69" s="520"/>
      <c r="P69" s="521"/>
      <c r="Q69" s="521"/>
      <c r="R69" s="522"/>
      <c r="T69" s="498" t="str">
        <f>B69</f>
        <v>jan-dez</v>
      </c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511"/>
      <c r="AG69" s="520"/>
      <c r="AH69" s="521"/>
      <c r="AI69" s="521"/>
      <c r="AJ69" s="522"/>
      <c r="AL69" s="498" t="str">
        <f>B69</f>
        <v>jan-dez</v>
      </c>
      <c r="AM69" s="499"/>
      <c r="AN69" s="499"/>
      <c r="AO69" s="499"/>
      <c r="AP69" s="499"/>
      <c r="AQ69" s="499"/>
      <c r="AR69" s="499"/>
      <c r="AS69" s="499"/>
      <c r="AT69" s="499"/>
      <c r="AU69" s="499"/>
      <c r="AV69" s="500"/>
      <c r="AW69" s="511"/>
    </row>
    <row r="70" spans="1:49" ht="24.75" customHeight="1" thickBot="1">
      <c r="A70" s="490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30">
        <v>2020</v>
      </c>
      <c r="M70" s="512"/>
      <c r="O70" s="298">
        <v>2010</v>
      </c>
      <c r="P70" s="360">
        <v>2015</v>
      </c>
      <c r="Q70" s="408">
        <v>2019</v>
      </c>
      <c r="R70" s="302">
        <v>2020</v>
      </c>
      <c r="T70" s="51">
        <v>2010</v>
      </c>
      <c r="U70" s="78">
        <v>2011</v>
      </c>
      <c r="V70" s="78">
        <v>2012</v>
      </c>
      <c r="W70" s="78">
        <v>2013</v>
      </c>
      <c r="X70" s="78">
        <v>2014</v>
      </c>
      <c r="Y70" s="78">
        <v>2015</v>
      </c>
      <c r="Z70" s="78">
        <v>2016</v>
      </c>
      <c r="AA70" s="78">
        <v>2017</v>
      </c>
      <c r="AB70" s="78">
        <v>2018</v>
      </c>
      <c r="AC70" s="78">
        <v>2019</v>
      </c>
      <c r="AD70" s="29">
        <v>2020</v>
      </c>
      <c r="AE70" s="512"/>
      <c r="AG70" s="298">
        <v>2010</v>
      </c>
      <c r="AH70" s="360">
        <v>2015</v>
      </c>
      <c r="AI70" s="408">
        <v>2019</v>
      </c>
      <c r="AJ70" s="302">
        <v>2020</v>
      </c>
      <c r="AL70" s="51">
        <v>2010</v>
      </c>
      <c r="AM70" s="70">
        <v>2011</v>
      </c>
      <c r="AN70" s="70">
        <v>2012</v>
      </c>
      <c r="AO70" s="70">
        <v>2013</v>
      </c>
      <c r="AP70" s="70">
        <v>2014</v>
      </c>
      <c r="AQ70" s="70">
        <v>2015</v>
      </c>
      <c r="AR70" s="70">
        <v>2016</v>
      </c>
      <c r="AS70" s="70">
        <v>2017</v>
      </c>
      <c r="AT70" s="70">
        <v>2018</v>
      </c>
      <c r="AU70" s="70">
        <v>2019</v>
      </c>
      <c r="AV70" s="29">
        <v>2020</v>
      </c>
      <c r="AW70" s="512"/>
    </row>
    <row r="71" spans="1:49" ht="20.100000000000001" customHeight="1">
      <c r="A71" s="88" t="s">
        <v>141</v>
      </c>
      <c r="B71" s="89">
        <v>3218.8100000000004</v>
      </c>
      <c r="C71" s="60">
        <v>5438.42</v>
      </c>
      <c r="D71" s="60">
        <v>5052.5400000000009</v>
      </c>
      <c r="E71" s="60">
        <v>5203.76</v>
      </c>
      <c r="F71" s="60">
        <v>5790.18</v>
      </c>
      <c r="G71" s="60">
        <v>3072.01</v>
      </c>
      <c r="H71" s="60">
        <v>2325.5100000000002</v>
      </c>
      <c r="I71" s="60">
        <v>2363.2400000000002</v>
      </c>
      <c r="J71" s="60">
        <v>3569.5</v>
      </c>
      <c r="K71" s="60">
        <v>1165.1100000000001</v>
      </c>
      <c r="L71" s="80">
        <v>1953.7900000000002</v>
      </c>
      <c r="M71" s="42">
        <f t="shared" ref="M71:M99" si="37">(L71-K71)/K71</f>
        <v>0.67691462608680719</v>
      </c>
      <c r="O71" s="361">
        <f>B71/$B$99</f>
        <v>0.37682688120179642</v>
      </c>
      <c r="P71" s="362">
        <f>G71/$G$99</f>
        <v>0.36864931028482617</v>
      </c>
      <c r="Q71" s="362">
        <f>K71/$K$99</f>
        <v>0.13646441777360294</v>
      </c>
      <c r="R71" s="363">
        <f>L71/$L$99</f>
        <v>0.17421376918207038</v>
      </c>
      <c r="T71" s="97">
        <v>3725.4500000000007</v>
      </c>
      <c r="U71" s="60">
        <v>5128.2539999999999</v>
      </c>
      <c r="V71" s="60">
        <v>6648.8859999999995</v>
      </c>
      <c r="W71" s="60">
        <v>5825.5630000000001</v>
      </c>
      <c r="X71" s="60">
        <v>6864.4690000000001</v>
      </c>
      <c r="Y71" s="60">
        <v>3202.1930000000002</v>
      </c>
      <c r="Z71" s="60">
        <v>2843.125</v>
      </c>
      <c r="AA71" s="60">
        <v>2266.6819999999998</v>
      </c>
      <c r="AB71" s="60">
        <v>2021.7420000000002</v>
      </c>
      <c r="AC71" s="60">
        <v>947.18700000000001</v>
      </c>
      <c r="AD71" s="38">
        <v>1066.4769999999999</v>
      </c>
      <c r="AE71" s="42">
        <f t="shared" ref="AE71:AE99" si="38">(AD71-AC71)/AC71</f>
        <v>0.12594133998882992</v>
      </c>
      <c r="AG71" s="361">
        <f>T71/$T$99</f>
        <v>0.71824044826671407</v>
      </c>
      <c r="AH71" s="362">
        <f>Y71/$Y$99</f>
        <v>0.57931684894508984</v>
      </c>
      <c r="AI71" s="362">
        <f>AC71/$AC$99</f>
        <v>0.19059120101269067</v>
      </c>
      <c r="AJ71" s="363">
        <f>AD71/$AD$99</f>
        <v>0.20085182597362966</v>
      </c>
      <c r="AL71" s="109">
        <f t="shared" ref="AL71:AV94" si="39">(T71/B71)*10</f>
        <v>11.573997843923687</v>
      </c>
      <c r="AM71" s="73">
        <f t="shared" si="39"/>
        <v>9.4296762662685119</v>
      </c>
      <c r="AN71" s="73">
        <f t="shared" si="39"/>
        <v>13.159492057460206</v>
      </c>
      <c r="AO71" s="73">
        <f t="shared" si="39"/>
        <v>11.194910987439851</v>
      </c>
      <c r="AP71" s="73">
        <f t="shared" si="39"/>
        <v>11.855363736533233</v>
      </c>
      <c r="AQ71" s="73">
        <f t="shared" si="39"/>
        <v>10.423771406994117</v>
      </c>
      <c r="AR71" s="73">
        <f t="shared" si="39"/>
        <v>12.225812832453954</v>
      </c>
      <c r="AS71" s="73">
        <f t="shared" si="39"/>
        <v>9.5914168683671548</v>
      </c>
      <c r="AT71" s="73">
        <f t="shared" si="39"/>
        <v>5.6639361255077745</v>
      </c>
      <c r="AU71" s="73">
        <f t="shared" si="39"/>
        <v>8.1295929139737861</v>
      </c>
      <c r="AV71" s="110">
        <f t="shared" si="39"/>
        <v>5.4585037286504683</v>
      </c>
      <c r="AW71" s="42">
        <f>(AV71-AU71)/AU71</f>
        <v>-0.32856370713618871</v>
      </c>
    </row>
    <row r="72" spans="1:49" ht="20.100000000000001" customHeight="1">
      <c r="A72" s="88" t="s">
        <v>134</v>
      </c>
      <c r="B72" s="90">
        <v>857.10000000000014</v>
      </c>
      <c r="C72" s="61">
        <v>612.95999999999992</v>
      </c>
      <c r="D72" s="61">
        <v>916.04000000000008</v>
      </c>
      <c r="E72" s="61">
        <v>718.34000000000015</v>
      </c>
      <c r="F72" s="61">
        <v>791.46000000000015</v>
      </c>
      <c r="G72" s="61">
        <v>583.97</v>
      </c>
      <c r="H72" s="61">
        <v>1087.1500000000001</v>
      </c>
      <c r="I72" s="61">
        <v>1590.81</v>
      </c>
      <c r="J72" s="61">
        <v>1935.1299999999997</v>
      </c>
      <c r="K72" s="61">
        <v>1222.75</v>
      </c>
      <c r="L72" s="82">
        <v>830.84</v>
      </c>
      <c r="M72" s="42">
        <f t="shared" si="37"/>
        <v>-0.32051523205888366</v>
      </c>
      <c r="O72" s="361">
        <f t="shared" ref="O72:O98" si="40">B72/$B$99</f>
        <v>0.10034090855877163</v>
      </c>
      <c r="P72" s="362">
        <f t="shared" ref="P72:P98" si="41">G72/$G$99</f>
        <v>7.0077941714717706E-2</v>
      </c>
      <c r="Q72" s="362">
        <f t="shared" ref="Q72:Q98" si="42">K72/$K$99</f>
        <v>0.14321554774456743</v>
      </c>
      <c r="R72" s="363">
        <f t="shared" ref="R72:R98" si="43">L72/$L$99</f>
        <v>7.4083585230363222E-2</v>
      </c>
      <c r="T72" s="97">
        <v>308.673</v>
      </c>
      <c r="U72" s="61">
        <v>285.327</v>
      </c>
      <c r="V72" s="61">
        <v>393.96899999999999</v>
      </c>
      <c r="W72" s="61">
        <v>287.31600000000003</v>
      </c>
      <c r="X72" s="61">
        <v>311.68200000000002</v>
      </c>
      <c r="Y72" s="61">
        <v>288.06799999999998</v>
      </c>
      <c r="Z72" s="61">
        <v>399.31100000000004</v>
      </c>
      <c r="AA72" s="61">
        <v>772.32999999999993</v>
      </c>
      <c r="AB72" s="61">
        <v>1282.6799999999998</v>
      </c>
      <c r="AC72" s="61">
        <v>1113.0060000000001</v>
      </c>
      <c r="AD72" s="38">
        <v>830.59800000000007</v>
      </c>
      <c r="AE72" s="42">
        <f t="shared" si="38"/>
        <v>-0.25373448121573466</v>
      </c>
      <c r="AG72" s="361">
        <f t="shared" ref="AG72:AG98" si="44">T72/$T$99</f>
        <v>5.9509974335404156E-2</v>
      </c>
      <c r="AH72" s="362">
        <f t="shared" ref="AH72:AH98" si="45">Y72/$Y$99</f>
        <v>5.21151117505766E-2</v>
      </c>
      <c r="AI72" s="362">
        <f t="shared" ref="AI72:AI98" si="46">AC72/$AC$99</f>
        <v>0.22395699083109333</v>
      </c>
      <c r="AJ72" s="363">
        <f t="shared" ref="AJ72:AJ98" si="47">AD72/$AD$99</f>
        <v>0.15642824453789897</v>
      </c>
      <c r="AL72" s="52">
        <f t="shared" si="39"/>
        <v>3.6013650682534122</v>
      </c>
      <c r="AM72" s="74">
        <f t="shared" si="39"/>
        <v>4.6549040720438537</v>
      </c>
      <c r="AN72" s="74">
        <f t="shared" si="39"/>
        <v>4.3007838085673109</v>
      </c>
      <c r="AO72" s="74">
        <f t="shared" si="39"/>
        <v>3.9997215803101591</v>
      </c>
      <c r="AP72" s="74">
        <f t="shared" si="39"/>
        <v>3.9380638314001963</v>
      </c>
      <c r="AQ72" s="74">
        <f t="shared" si="39"/>
        <v>4.932924636539548</v>
      </c>
      <c r="AR72" s="74">
        <f t="shared" si="39"/>
        <v>3.6730074046819667</v>
      </c>
      <c r="AS72" s="74">
        <f t="shared" si="39"/>
        <v>4.8549481081964529</v>
      </c>
      <c r="AT72" s="74">
        <f t="shared" si="39"/>
        <v>6.6283918909840693</v>
      </c>
      <c r="AU72" s="74">
        <f t="shared" si="39"/>
        <v>9.1024821099979558</v>
      </c>
      <c r="AV72" s="111">
        <f t="shared" si="39"/>
        <v>9.9970872851571908</v>
      </c>
      <c r="AW72" s="42">
        <f t="shared" ref="AW72:AW99" si="48">(AV72-AU72)/AU72</f>
        <v>9.8281453821987885E-2</v>
      </c>
    </row>
    <row r="73" spans="1:49" ht="20.100000000000001" customHeight="1">
      <c r="A73" s="88" t="s">
        <v>133</v>
      </c>
      <c r="B73" s="90">
        <v>361.20000000000005</v>
      </c>
      <c r="C73" s="61">
        <v>512.70000000000005</v>
      </c>
      <c r="D73" s="61">
        <v>513.48</v>
      </c>
      <c r="E73" s="61">
        <v>739.06000000000006</v>
      </c>
      <c r="F73" s="61">
        <v>404.15</v>
      </c>
      <c r="G73" s="61">
        <v>705.68</v>
      </c>
      <c r="H73" s="61">
        <v>1097.99</v>
      </c>
      <c r="I73" s="61">
        <v>1739.07</v>
      </c>
      <c r="J73" s="61">
        <v>1399.53</v>
      </c>
      <c r="K73" s="61">
        <v>1567.42</v>
      </c>
      <c r="L73" s="82">
        <v>1320.46</v>
      </c>
      <c r="M73" s="42">
        <f t="shared" si="37"/>
        <v>-0.15755828048640444</v>
      </c>
      <c r="O73" s="361">
        <f t="shared" si="40"/>
        <v>4.2285773155324127E-2</v>
      </c>
      <c r="P73" s="362">
        <f t="shared" si="41"/>
        <v>8.4683463036186762E-2</v>
      </c>
      <c r="Q73" s="362">
        <f t="shared" si="42"/>
        <v>0.18358529040751578</v>
      </c>
      <c r="R73" s="363">
        <f t="shared" si="43"/>
        <v>0.11774157593915244</v>
      </c>
      <c r="T73" s="97">
        <v>147.46899999999999</v>
      </c>
      <c r="U73" s="61">
        <v>171.048</v>
      </c>
      <c r="V73" s="61">
        <v>197.88000000000002</v>
      </c>
      <c r="W73" s="61">
        <v>245.999</v>
      </c>
      <c r="X73" s="61">
        <v>169.26900000000001</v>
      </c>
      <c r="Y73" s="61">
        <v>271.77299999999997</v>
      </c>
      <c r="Z73" s="61">
        <v>384.53</v>
      </c>
      <c r="AA73" s="61">
        <v>711.08699999999999</v>
      </c>
      <c r="AB73" s="61">
        <v>633.15</v>
      </c>
      <c r="AC73" s="61">
        <v>800.66099999999994</v>
      </c>
      <c r="AD73" s="38">
        <v>703.2890000000001</v>
      </c>
      <c r="AE73" s="42">
        <f t="shared" si="38"/>
        <v>-0.12161451600614973</v>
      </c>
      <c r="AG73" s="361">
        <f t="shared" si="44"/>
        <v>2.8430981670789848E-2</v>
      </c>
      <c r="AH73" s="362">
        <f t="shared" si="45"/>
        <v>4.916714201434888E-2</v>
      </c>
      <c r="AI73" s="362">
        <f t="shared" si="46"/>
        <v>0.161107512660142</v>
      </c>
      <c r="AJ73" s="363">
        <f t="shared" si="47"/>
        <v>0.13245187644662573</v>
      </c>
      <c r="AL73" s="52">
        <f t="shared" si="39"/>
        <v>4.0827519379844954</v>
      </c>
      <c r="AM73" s="74">
        <f t="shared" si="39"/>
        <v>3.3362200117027498</v>
      </c>
      <c r="AN73" s="74">
        <f t="shared" si="39"/>
        <v>3.8537041364804865</v>
      </c>
      <c r="AO73" s="74">
        <f t="shared" si="39"/>
        <v>3.3285389548886419</v>
      </c>
      <c r="AP73" s="74">
        <f t="shared" si="39"/>
        <v>4.1882716813064462</v>
      </c>
      <c r="AQ73" s="74">
        <f t="shared" si="39"/>
        <v>3.8512215168348258</v>
      </c>
      <c r="AR73" s="74">
        <f t="shared" si="39"/>
        <v>3.5021266131749829</v>
      </c>
      <c r="AS73" s="74">
        <f t="shared" si="39"/>
        <v>4.0888923390087806</v>
      </c>
      <c r="AT73" s="74">
        <f t="shared" si="39"/>
        <v>4.5240187777325245</v>
      </c>
      <c r="AU73" s="74">
        <f t="shared" si="39"/>
        <v>5.10814587028365</v>
      </c>
      <c r="AV73" s="111">
        <f t="shared" si="39"/>
        <v>5.3260909077139793</v>
      </c>
      <c r="AW73" s="42">
        <f t="shared" si="48"/>
        <v>4.2666173395362939E-2</v>
      </c>
    </row>
    <row r="74" spans="1:49" ht="20.100000000000001" customHeight="1">
      <c r="A74" s="88" t="s">
        <v>132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82">
        <v>1284.3699999999999</v>
      </c>
      <c r="M74" s="42"/>
      <c r="O74" s="361">
        <f t="shared" si="40"/>
        <v>0</v>
      </c>
      <c r="P74" s="362">
        <f t="shared" si="41"/>
        <v>0</v>
      </c>
      <c r="Q74" s="362">
        <f t="shared" si="42"/>
        <v>0</v>
      </c>
      <c r="R74" s="363">
        <f t="shared" si="43"/>
        <v>0.11452353565346107</v>
      </c>
      <c r="T74" s="97"/>
      <c r="U74" s="61"/>
      <c r="V74" s="61"/>
      <c r="W74" s="61"/>
      <c r="X74" s="61"/>
      <c r="Y74" s="61"/>
      <c r="Z74" s="61"/>
      <c r="AA74" s="61"/>
      <c r="AB74" s="61"/>
      <c r="AC74" s="61"/>
      <c r="AD74" s="38">
        <v>496.60299999999995</v>
      </c>
      <c r="AE74" s="42"/>
      <c r="AG74" s="361">
        <f t="shared" si="44"/>
        <v>0</v>
      </c>
      <c r="AH74" s="362">
        <f t="shared" si="45"/>
        <v>0</v>
      </c>
      <c r="AI74" s="362">
        <f t="shared" si="46"/>
        <v>0</v>
      </c>
      <c r="AJ74" s="363">
        <f t="shared" si="47"/>
        <v>9.3526273266073642E-2</v>
      </c>
      <c r="AL74" s="52"/>
      <c r="AM74" s="74"/>
      <c r="AN74" s="74"/>
      <c r="AO74" s="74"/>
      <c r="AP74" s="74"/>
      <c r="AQ74" s="74"/>
      <c r="AR74" s="74"/>
      <c r="AS74" s="74"/>
      <c r="AT74" s="74"/>
      <c r="AU74" s="74"/>
      <c r="AV74" s="111">
        <f t="shared" si="39"/>
        <v>3.8665104292376808</v>
      </c>
      <c r="AW74" s="42"/>
    </row>
    <row r="75" spans="1:49" ht="20.100000000000001" customHeight="1">
      <c r="A75" s="88" t="s">
        <v>149</v>
      </c>
      <c r="B75" s="90"/>
      <c r="C75" s="61">
        <v>45.63</v>
      </c>
      <c r="D75" s="61">
        <v>0.61</v>
      </c>
      <c r="E75" s="61">
        <v>11.850000000000001</v>
      </c>
      <c r="F75" s="61">
        <v>3.2</v>
      </c>
      <c r="G75" s="61">
        <v>17.27</v>
      </c>
      <c r="H75" s="61">
        <v>31.52</v>
      </c>
      <c r="I75" s="61">
        <v>73.510000000000005</v>
      </c>
      <c r="J75" s="61">
        <v>20.25</v>
      </c>
      <c r="K75" s="61">
        <v>56.36</v>
      </c>
      <c r="L75" s="82">
        <v>1227.6099999999999</v>
      </c>
      <c r="M75" s="42">
        <f t="shared" si="37"/>
        <v>20.781582682753726</v>
      </c>
      <c r="O75" s="361">
        <f t="shared" si="40"/>
        <v>0</v>
      </c>
      <c r="P75" s="362">
        <f t="shared" si="41"/>
        <v>2.0724455938030627E-3</v>
      </c>
      <c r="Q75" s="362">
        <f t="shared" si="42"/>
        <v>6.6012089723032682E-3</v>
      </c>
      <c r="R75" s="363">
        <f t="shared" si="43"/>
        <v>0.10946241161312188</v>
      </c>
      <c r="T75" s="97"/>
      <c r="U75" s="61">
        <v>96.13</v>
      </c>
      <c r="V75" s="61">
        <v>10.943000000000001</v>
      </c>
      <c r="W75" s="61">
        <v>18.821999999999999</v>
      </c>
      <c r="X75" s="61">
        <v>10.143000000000001</v>
      </c>
      <c r="Y75" s="61">
        <v>5.4610000000000003</v>
      </c>
      <c r="Z75" s="61">
        <v>11.034000000000001</v>
      </c>
      <c r="AA75" s="61">
        <v>26.175000000000001</v>
      </c>
      <c r="AB75" s="61">
        <v>5.1210000000000004</v>
      </c>
      <c r="AC75" s="61">
        <v>23.893000000000001</v>
      </c>
      <c r="AD75" s="38">
        <v>355.267</v>
      </c>
      <c r="AE75" s="42">
        <f t="shared" si="38"/>
        <v>13.869082995019463</v>
      </c>
      <c r="AG75" s="361">
        <f t="shared" si="44"/>
        <v>0</v>
      </c>
      <c r="AH75" s="362">
        <f t="shared" si="45"/>
        <v>9.8796334639702729E-4</v>
      </c>
      <c r="AI75" s="362">
        <f t="shared" si="46"/>
        <v>4.8077048838257056E-3</v>
      </c>
      <c r="AJ75" s="363">
        <f t="shared" si="47"/>
        <v>6.6908171163722704E-2</v>
      </c>
      <c r="AL75" s="52"/>
      <c r="AM75" s="74">
        <f t="shared" si="39"/>
        <v>21.067280298049525</v>
      </c>
      <c r="AN75" s="74">
        <f t="shared" si="39"/>
        <v>179.39344262295083</v>
      </c>
      <c r="AO75" s="74">
        <f t="shared" si="39"/>
        <v>15.883544303797466</v>
      </c>
      <c r="AP75" s="74">
        <f t="shared" si="39"/>
        <v>31.696875000000002</v>
      </c>
      <c r="AQ75" s="74">
        <f t="shared" si="39"/>
        <v>3.162130862767806</v>
      </c>
      <c r="AR75" s="74">
        <f t="shared" si="39"/>
        <v>3.5006345177664979</v>
      </c>
      <c r="AS75" s="74">
        <f t="shared" si="39"/>
        <v>3.5607400353693377</v>
      </c>
      <c r="AT75" s="74">
        <f t="shared" si="39"/>
        <v>2.528888888888889</v>
      </c>
      <c r="AU75" s="74">
        <f t="shared" si="39"/>
        <v>4.2393541518807663</v>
      </c>
      <c r="AV75" s="111">
        <f t="shared" si="39"/>
        <v>2.893972841537622</v>
      </c>
      <c r="AW75" s="42">
        <f t="shared" si="48"/>
        <v>-0.31735525321617047</v>
      </c>
    </row>
    <row r="76" spans="1:49" ht="20.100000000000001" customHeight="1">
      <c r="A76" s="88" t="s">
        <v>139</v>
      </c>
      <c r="B76" s="90">
        <v>356.6</v>
      </c>
      <c r="C76" s="61">
        <v>421.2</v>
      </c>
      <c r="D76" s="61">
        <v>506.52</v>
      </c>
      <c r="E76" s="61">
        <v>414.58</v>
      </c>
      <c r="F76" s="61">
        <v>360.65000000000003</v>
      </c>
      <c r="G76" s="61">
        <v>656.18</v>
      </c>
      <c r="H76" s="61">
        <v>455.43</v>
      </c>
      <c r="I76" s="61">
        <v>475.39999999999992</v>
      </c>
      <c r="J76" s="61">
        <v>726.7700000000001</v>
      </c>
      <c r="K76" s="61">
        <v>391.78000000000003</v>
      </c>
      <c r="L76" s="82">
        <v>501.15</v>
      </c>
      <c r="M76" s="42">
        <f t="shared" si="37"/>
        <v>0.27916177446526097</v>
      </c>
      <c r="O76" s="361">
        <f t="shared" si="40"/>
        <v>4.1747250019901948E-2</v>
      </c>
      <c r="P76" s="362">
        <f t="shared" si="41"/>
        <v>7.874333235331174E-2</v>
      </c>
      <c r="Q76" s="362">
        <f t="shared" si="42"/>
        <v>4.5887538168363641E-2</v>
      </c>
      <c r="R76" s="363">
        <f t="shared" si="43"/>
        <v>4.46860872589145E-2</v>
      </c>
      <c r="T76" s="97">
        <v>162.297</v>
      </c>
      <c r="U76" s="61">
        <v>190.32500000000002</v>
      </c>
      <c r="V76" s="61">
        <v>295.88499999999999</v>
      </c>
      <c r="W76" s="61">
        <v>198.13099999999997</v>
      </c>
      <c r="X76" s="61">
        <v>181.34200000000001</v>
      </c>
      <c r="Y76" s="61">
        <v>263.63600000000002</v>
      </c>
      <c r="Z76" s="61">
        <v>247.48699999999999</v>
      </c>
      <c r="AA76" s="61">
        <v>227.922</v>
      </c>
      <c r="AB76" s="61">
        <v>306.61099999999993</v>
      </c>
      <c r="AC76" s="61">
        <v>292.85199999999998</v>
      </c>
      <c r="AD76" s="38">
        <v>284.19499999999999</v>
      </c>
      <c r="AE76" s="42">
        <f t="shared" si="38"/>
        <v>-2.9561006924999602E-2</v>
      </c>
      <c r="AG76" s="361">
        <f t="shared" si="44"/>
        <v>3.1289715345083915E-2</v>
      </c>
      <c r="AH76" s="362">
        <f t="shared" si="45"/>
        <v>4.7695056727838615E-2</v>
      </c>
      <c r="AI76" s="362">
        <f t="shared" si="46"/>
        <v>5.8927133078228992E-2</v>
      </c>
      <c r="AJ76" s="363">
        <f t="shared" si="47"/>
        <v>5.3523033954389725E-2</v>
      </c>
      <c r="AL76" s="52">
        <f t="shared" si="39"/>
        <v>4.5512338754907455</v>
      </c>
      <c r="AM76" s="74">
        <f t="shared" si="39"/>
        <v>4.5186372269705615</v>
      </c>
      <c r="AN76" s="74">
        <f t="shared" si="39"/>
        <v>5.8415264945115695</v>
      </c>
      <c r="AO76" s="74">
        <f t="shared" si="39"/>
        <v>4.7790776207245882</v>
      </c>
      <c r="AP76" s="74">
        <f t="shared" si="39"/>
        <v>5.0281990849854434</v>
      </c>
      <c r="AQ76" s="74">
        <f t="shared" si="39"/>
        <v>4.0177390350208793</v>
      </c>
      <c r="AR76" s="74">
        <f t="shared" si="39"/>
        <v>5.4341391651845505</v>
      </c>
      <c r="AS76" s="74">
        <f t="shared" si="39"/>
        <v>4.7943205721497693</v>
      </c>
      <c r="AT76" s="74">
        <f t="shared" si="39"/>
        <v>4.2188175076021288</v>
      </c>
      <c r="AU76" s="74">
        <f t="shared" si="39"/>
        <v>7.4749093879217918</v>
      </c>
      <c r="AV76" s="111">
        <f t="shared" si="39"/>
        <v>5.6708570288336819</v>
      </c>
      <c r="AW76" s="42">
        <f t="shared" si="48"/>
        <v>-0.24134772282365829</v>
      </c>
    </row>
    <row r="77" spans="1:49" ht="20.100000000000001" customHeight="1">
      <c r="A77" s="88" t="s">
        <v>135</v>
      </c>
      <c r="B77" s="90">
        <v>28</v>
      </c>
      <c r="C77" s="61">
        <v>60.42</v>
      </c>
      <c r="D77" s="61">
        <v>103.19</v>
      </c>
      <c r="E77" s="61">
        <v>118.41999999999999</v>
      </c>
      <c r="F77" s="61">
        <v>150.12</v>
      </c>
      <c r="G77" s="61">
        <v>224.42</v>
      </c>
      <c r="H77" s="61">
        <v>300.87</v>
      </c>
      <c r="I77" s="61">
        <v>356.29000000000008</v>
      </c>
      <c r="J77" s="61">
        <v>399.30000000000007</v>
      </c>
      <c r="K77" s="61">
        <v>478.49</v>
      </c>
      <c r="L77" s="82">
        <v>520.45000000000005</v>
      </c>
      <c r="M77" s="42">
        <f t="shared" si="37"/>
        <v>8.7692532759305386E-2</v>
      </c>
      <c r="O77" s="361">
        <f t="shared" si="40"/>
        <v>3.2779669112654362E-3</v>
      </c>
      <c r="P77" s="362">
        <f t="shared" si="41"/>
        <v>2.6930992481834587E-2</v>
      </c>
      <c r="Q77" s="362">
        <f t="shared" si="42"/>
        <v>5.6043514569861445E-2</v>
      </c>
      <c r="R77" s="363">
        <f t="shared" si="43"/>
        <v>4.6407012099974172E-2</v>
      </c>
      <c r="T77" s="97">
        <v>13.041</v>
      </c>
      <c r="U77" s="61">
        <v>29.518999999999998</v>
      </c>
      <c r="V77" s="61">
        <v>54.728999999999999</v>
      </c>
      <c r="W77" s="61">
        <v>58.025999999999996</v>
      </c>
      <c r="X77" s="61">
        <v>71.170999999999992</v>
      </c>
      <c r="Y77" s="61">
        <v>121.92100000000001</v>
      </c>
      <c r="Z77" s="61">
        <v>152.12099999999998</v>
      </c>
      <c r="AA77" s="61">
        <v>183.92400000000001</v>
      </c>
      <c r="AB77" s="61">
        <v>191.726</v>
      </c>
      <c r="AC77" s="61">
        <v>213.94900000000001</v>
      </c>
      <c r="AD77" s="38">
        <v>207.23500000000001</v>
      </c>
      <c r="AE77" s="42">
        <f t="shared" si="38"/>
        <v>-3.1381310499231117E-2</v>
      </c>
      <c r="AG77" s="361">
        <f t="shared" si="44"/>
        <v>2.5142126953378026E-3</v>
      </c>
      <c r="AH77" s="362">
        <f t="shared" si="45"/>
        <v>2.2057037018141726E-2</v>
      </c>
      <c r="AI77" s="362">
        <f t="shared" si="46"/>
        <v>4.3050418624267603E-2</v>
      </c>
      <c r="AJ77" s="363">
        <f t="shared" si="47"/>
        <v>3.9028997489533437E-2</v>
      </c>
      <c r="AL77" s="52">
        <f t="shared" si="39"/>
        <v>4.6574999999999998</v>
      </c>
      <c r="AM77" s="74">
        <f t="shared" si="39"/>
        <v>4.8856338960609067</v>
      </c>
      <c r="AN77" s="74">
        <f t="shared" si="39"/>
        <v>5.3037115999612361</v>
      </c>
      <c r="AO77" s="74">
        <f t="shared" si="39"/>
        <v>4.9000168890390139</v>
      </c>
      <c r="AP77" s="74">
        <f t="shared" si="39"/>
        <v>4.7409405808686378</v>
      </c>
      <c r="AQ77" s="74">
        <f t="shared" si="39"/>
        <v>5.4327154442563055</v>
      </c>
      <c r="AR77" s="74">
        <f t="shared" si="39"/>
        <v>5.0560374912753012</v>
      </c>
      <c r="AS77" s="74">
        <f t="shared" si="39"/>
        <v>5.1621993320048265</v>
      </c>
      <c r="AT77" s="74">
        <f t="shared" si="39"/>
        <v>4.8015527172551957</v>
      </c>
      <c r="AU77" s="74">
        <f t="shared" si="39"/>
        <v>4.4713369140420909</v>
      </c>
      <c r="AV77" s="111">
        <f t="shared" si="39"/>
        <v>3.9818426361802284</v>
      </c>
      <c r="AW77" s="42">
        <f t="shared" si="48"/>
        <v>-0.10947380778322058</v>
      </c>
    </row>
    <row r="78" spans="1:49" ht="20.100000000000001" customHeight="1">
      <c r="A78" s="88" t="s">
        <v>151</v>
      </c>
      <c r="B78" s="90">
        <v>483.47</v>
      </c>
      <c r="C78" s="61">
        <v>448.62</v>
      </c>
      <c r="D78" s="61">
        <v>837.70999999999992</v>
      </c>
      <c r="E78" s="61">
        <v>709.73</v>
      </c>
      <c r="F78" s="61">
        <v>756.24</v>
      </c>
      <c r="G78" s="61">
        <v>645.6099999999999</v>
      </c>
      <c r="H78" s="61">
        <v>540.62</v>
      </c>
      <c r="I78" s="61">
        <v>597.33000000000004</v>
      </c>
      <c r="J78" s="61">
        <v>445.98</v>
      </c>
      <c r="K78" s="61">
        <v>433.25</v>
      </c>
      <c r="L78" s="82">
        <v>499.19000000000005</v>
      </c>
      <c r="M78" s="42">
        <f t="shared" si="37"/>
        <v>0.15219849971148311</v>
      </c>
      <c r="O78" s="361">
        <f t="shared" si="40"/>
        <v>5.6599952235339299E-2</v>
      </c>
      <c r="P78" s="362">
        <f t="shared" si="41"/>
        <v>7.7474904447897813E-2</v>
      </c>
      <c r="Q78" s="362">
        <f t="shared" si="42"/>
        <v>5.0744744273427803E-2</v>
      </c>
      <c r="R78" s="363">
        <f t="shared" si="43"/>
        <v>4.4511319762102229E-2</v>
      </c>
      <c r="T78" s="97">
        <v>141.49200000000002</v>
      </c>
      <c r="U78" s="61">
        <v>152.45600000000002</v>
      </c>
      <c r="V78" s="61">
        <v>275.64899999999994</v>
      </c>
      <c r="W78" s="61">
        <v>218.21600000000001</v>
      </c>
      <c r="X78" s="61">
        <v>217.43300000000002</v>
      </c>
      <c r="Y78" s="61">
        <v>190.35000000000002</v>
      </c>
      <c r="Z78" s="61">
        <v>174.01100000000002</v>
      </c>
      <c r="AA78" s="61">
        <v>215.03799999999998</v>
      </c>
      <c r="AB78" s="61">
        <v>311.28100000000001</v>
      </c>
      <c r="AC78" s="61">
        <v>168.93899999999999</v>
      </c>
      <c r="AD78" s="38">
        <v>188.239</v>
      </c>
      <c r="AE78" s="42">
        <f t="shared" si="38"/>
        <v>0.11424241886124585</v>
      </c>
      <c r="AG78" s="361">
        <f t="shared" si="44"/>
        <v>2.7278658284543855E-2</v>
      </c>
      <c r="AH78" s="362">
        <f t="shared" si="45"/>
        <v>3.4436700784961388E-2</v>
      </c>
      <c r="AI78" s="362">
        <f t="shared" si="46"/>
        <v>3.3993590397548686E-2</v>
      </c>
      <c r="AJ78" s="363">
        <f t="shared" si="47"/>
        <v>3.5451441399533302E-2</v>
      </c>
      <c r="AL78" s="52">
        <f t="shared" si="39"/>
        <v>2.9265931702070453</v>
      </c>
      <c r="AM78" s="74">
        <f t="shared" si="39"/>
        <v>3.3983326646159333</v>
      </c>
      <c r="AN78" s="74">
        <f t="shared" si="39"/>
        <v>3.2905062611166151</v>
      </c>
      <c r="AO78" s="74">
        <f t="shared" si="39"/>
        <v>3.0746340157524692</v>
      </c>
      <c r="AP78" s="74">
        <f t="shared" si="39"/>
        <v>2.8751851264148947</v>
      </c>
      <c r="AQ78" s="74">
        <f t="shared" si="39"/>
        <v>2.9483744056009051</v>
      </c>
      <c r="AR78" s="74">
        <f t="shared" si="39"/>
        <v>3.2187303466390444</v>
      </c>
      <c r="AS78" s="74">
        <f t="shared" si="39"/>
        <v>3.5999866070681192</v>
      </c>
      <c r="AT78" s="74">
        <f t="shared" si="39"/>
        <v>6.9797076102067361</v>
      </c>
      <c r="AU78" s="74">
        <f t="shared" si="39"/>
        <v>3.8993421811886897</v>
      </c>
      <c r="AV78" s="111">
        <f t="shared" si="39"/>
        <v>3.7708888399206715</v>
      </c>
      <c r="AW78" s="42">
        <f t="shared" si="48"/>
        <v>-3.2942310599902269E-2</v>
      </c>
    </row>
    <row r="79" spans="1:49" ht="20.100000000000001" customHeight="1">
      <c r="A79" s="88" t="s">
        <v>203</v>
      </c>
      <c r="B79" s="90">
        <v>32.4</v>
      </c>
      <c r="C79" s="61">
        <v>110.25</v>
      </c>
      <c r="D79" s="61">
        <v>1143</v>
      </c>
      <c r="E79" s="61">
        <v>36.14</v>
      </c>
      <c r="F79" s="61">
        <v>28.81</v>
      </c>
      <c r="G79" s="61">
        <v>54.07</v>
      </c>
      <c r="H79" s="61">
        <v>195.03</v>
      </c>
      <c r="I79" s="61">
        <v>612.46</v>
      </c>
      <c r="J79" s="61">
        <v>589.07000000000005</v>
      </c>
      <c r="K79" s="61">
        <v>935.99</v>
      </c>
      <c r="L79" s="82">
        <v>654.66</v>
      </c>
      <c r="M79" s="42">
        <f t="shared" si="37"/>
        <v>-0.30056945052831763</v>
      </c>
      <c r="O79" s="361">
        <f t="shared" si="40"/>
        <v>3.7930759973214328E-3</v>
      </c>
      <c r="P79" s="362">
        <f t="shared" si="41"/>
        <v>6.4885427479404525E-3</v>
      </c>
      <c r="Q79" s="362">
        <f t="shared" si="42"/>
        <v>0.10962855901323876</v>
      </c>
      <c r="R79" s="363">
        <f t="shared" si="43"/>
        <v>5.8374127277104594E-2</v>
      </c>
      <c r="T79" s="97">
        <v>9.26</v>
      </c>
      <c r="U79" s="61">
        <v>26.777999999999999</v>
      </c>
      <c r="V79" s="61">
        <v>356.64</v>
      </c>
      <c r="W79" s="61">
        <v>17.790000000000003</v>
      </c>
      <c r="X79" s="61">
        <v>7.8780000000000001</v>
      </c>
      <c r="Y79" s="61">
        <v>30.006</v>
      </c>
      <c r="Z79" s="61">
        <v>34.072000000000003</v>
      </c>
      <c r="AA79" s="61">
        <v>109.53099999999999</v>
      </c>
      <c r="AB79" s="61">
        <v>163.702</v>
      </c>
      <c r="AC79" s="61">
        <v>265.44600000000003</v>
      </c>
      <c r="AD79" s="38">
        <v>175.221</v>
      </c>
      <c r="AE79" s="42">
        <f t="shared" si="38"/>
        <v>-0.33989964060486882</v>
      </c>
      <c r="AG79" s="361">
        <f t="shared" si="44"/>
        <v>1.7852625994040374E-3</v>
      </c>
      <c r="AH79" s="362">
        <f t="shared" si="45"/>
        <v>5.4284614854402486E-3</v>
      </c>
      <c r="AI79" s="362">
        <f t="shared" si="46"/>
        <v>5.3412548888460983E-2</v>
      </c>
      <c r="AJ79" s="363">
        <f t="shared" si="47"/>
        <v>3.2999734451774738E-2</v>
      </c>
      <c r="AL79" s="52">
        <f t="shared" si="39"/>
        <v>2.8580246913580249</v>
      </c>
      <c r="AM79" s="74">
        <f t="shared" si="39"/>
        <v>2.4288435374149659</v>
      </c>
      <c r="AN79" s="74">
        <f t="shared" si="39"/>
        <v>3.1202099737532807</v>
      </c>
      <c r="AO79" s="74">
        <f t="shared" si="39"/>
        <v>4.9225235196458224</v>
      </c>
      <c r="AP79" s="74">
        <f t="shared" si="39"/>
        <v>2.7344671988892748</v>
      </c>
      <c r="AQ79" s="74">
        <f t="shared" si="39"/>
        <v>5.5494729054928795</v>
      </c>
      <c r="AR79" s="74">
        <f t="shared" si="39"/>
        <v>1.7470132800082039</v>
      </c>
      <c r="AS79" s="74">
        <f t="shared" si="39"/>
        <v>1.7883780165235277</v>
      </c>
      <c r="AT79" s="74">
        <f t="shared" si="39"/>
        <v>2.7789906123211159</v>
      </c>
      <c r="AU79" s="74">
        <f t="shared" si="39"/>
        <v>2.8359918375196318</v>
      </c>
      <c r="AV79" s="111">
        <f t="shared" si="39"/>
        <v>2.6765191091558975</v>
      </c>
      <c r="AW79" s="42">
        <f t="shared" si="48"/>
        <v>-5.6231730378748082E-2</v>
      </c>
    </row>
    <row r="80" spans="1:49" ht="20.100000000000001" customHeight="1">
      <c r="A80" s="88" t="s">
        <v>145</v>
      </c>
      <c r="B80" s="90">
        <v>25.32</v>
      </c>
      <c r="C80" s="61">
        <v>31.4</v>
      </c>
      <c r="D80" s="61">
        <v>140.47999999999999</v>
      </c>
      <c r="E80" s="61">
        <v>154.62</v>
      </c>
      <c r="F80" s="61">
        <v>94.6</v>
      </c>
      <c r="G80" s="61">
        <v>120.43</v>
      </c>
      <c r="H80" s="61">
        <v>79.350000000000009</v>
      </c>
      <c r="I80" s="61">
        <v>179.07</v>
      </c>
      <c r="J80" s="61">
        <v>70.929999999999993</v>
      </c>
      <c r="K80" s="61">
        <v>73.63</v>
      </c>
      <c r="L80" s="82">
        <v>249.8</v>
      </c>
      <c r="M80" s="42">
        <f t="shared" si="37"/>
        <v>2.392638870025805</v>
      </c>
      <c r="O80" s="361">
        <f t="shared" si="40"/>
        <v>2.9642186497586013E-3</v>
      </c>
      <c r="P80" s="362">
        <f t="shared" si="41"/>
        <v>1.4451917942194723E-2</v>
      </c>
      <c r="Q80" s="362">
        <f t="shared" si="42"/>
        <v>8.6239711964281335E-3</v>
      </c>
      <c r="R80" s="363">
        <f t="shared" si="43"/>
        <v>2.2273939134544236E-2</v>
      </c>
      <c r="T80" s="97">
        <v>9.5150000000000006</v>
      </c>
      <c r="U80" s="61">
        <v>9.6869999999999994</v>
      </c>
      <c r="V80" s="61">
        <v>75.346000000000004</v>
      </c>
      <c r="W80" s="61">
        <v>90.407000000000011</v>
      </c>
      <c r="X80" s="61">
        <v>63.322000000000003</v>
      </c>
      <c r="Y80" s="61">
        <v>81.736000000000004</v>
      </c>
      <c r="Z80" s="61">
        <v>54.131000000000007</v>
      </c>
      <c r="AA80" s="61">
        <v>95.311000000000007</v>
      </c>
      <c r="AB80" s="61">
        <v>43.966000000000001</v>
      </c>
      <c r="AC80" s="61">
        <v>49.248000000000005</v>
      </c>
      <c r="AD80" s="38">
        <v>173.86</v>
      </c>
      <c r="AE80" s="42">
        <f t="shared" si="38"/>
        <v>2.5302956465237165</v>
      </c>
      <c r="AG80" s="361">
        <f t="shared" si="44"/>
        <v>1.8344247984157039E-3</v>
      </c>
      <c r="AH80" s="362">
        <f t="shared" si="45"/>
        <v>1.4787066852427654E-2</v>
      </c>
      <c r="AI80" s="362">
        <f t="shared" si="46"/>
        <v>9.9095906800589443E-3</v>
      </c>
      <c r="AJ80" s="363">
        <f t="shared" si="47"/>
        <v>3.2743414498179767E-2</v>
      </c>
      <c r="AL80" s="52">
        <f t="shared" si="39"/>
        <v>3.7578988941548186</v>
      </c>
      <c r="AM80" s="74">
        <f t="shared" si="39"/>
        <v>3.0850318471337577</v>
      </c>
      <c r="AN80" s="74">
        <f t="shared" si="39"/>
        <v>5.3634681093394088</v>
      </c>
      <c r="AO80" s="74">
        <f t="shared" si="39"/>
        <v>5.8470443668348215</v>
      </c>
      <c r="AP80" s="74">
        <f t="shared" si="39"/>
        <v>6.6936575052854135</v>
      </c>
      <c r="AQ80" s="74">
        <f t="shared" si="39"/>
        <v>6.7870132026903596</v>
      </c>
      <c r="AR80" s="74">
        <f t="shared" si="39"/>
        <v>6.8218021424070576</v>
      </c>
      <c r="AS80" s="74">
        <f t="shared" si="39"/>
        <v>5.3225554252526948</v>
      </c>
      <c r="AT80" s="74">
        <f t="shared" si="39"/>
        <v>6.1985055688707185</v>
      </c>
      <c r="AU80" s="74">
        <f t="shared" si="39"/>
        <v>6.6885780252614433</v>
      </c>
      <c r="AV80" s="111">
        <f t="shared" si="39"/>
        <v>6.959967974379504</v>
      </c>
      <c r="AW80" s="42">
        <f t="shared" si="48"/>
        <v>4.0575133921301992E-2</v>
      </c>
    </row>
    <row r="81" spans="1:49" ht="20.100000000000001" customHeight="1">
      <c r="A81" s="88" t="s">
        <v>169</v>
      </c>
      <c r="B81" s="90">
        <v>19.479999999999997</v>
      </c>
      <c r="C81" s="61">
        <v>23.67</v>
      </c>
      <c r="D81" s="61">
        <v>32.56</v>
      </c>
      <c r="E81" s="61">
        <v>36.04</v>
      </c>
      <c r="F81" s="61">
        <v>54.48</v>
      </c>
      <c r="G81" s="61">
        <v>26.91</v>
      </c>
      <c r="H81" s="61">
        <v>32.590000000000003</v>
      </c>
      <c r="I81" s="61">
        <v>58.35</v>
      </c>
      <c r="J81" s="61">
        <v>43.7</v>
      </c>
      <c r="K81" s="61">
        <v>54.260000000000005</v>
      </c>
      <c r="L81" s="82">
        <v>30.29</v>
      </c>
      <c r="M81" s="42">
        <f t="shared" si="37"/>
        <v>-0.44176188720973097</v>
      </c>
      <c r="O81" s="361">
        <f t="shared" si="40"/>
        <v>2.2805284082660958E-3</v>
      </c>
      <c r="P81" s="362">
        <f t="shared" si="41"/>
        <v>3.2292710439629658E-3</v>
      </c>
      <c r="Q81" s="362">
        <f t="shared" si="42"/>
        <v>6.355244833874652E-3</v>
      </c>
      <c r="R81" s="363">
        <f t="shared" si="43"/>
        <v>2.7008711624713563E-3</v>
      </c>
      <c r="T81" s="97">
        <v>82.248999999999995</v>
      </c>
      <c r="U81" s="61">
        <v>108.17700000000001</v>
      </c>
      <c r="V81" s="61">
        <v>150.13399999999999</v>
      </c>
      <c r="W81" s="61">
        <v>182.74700000000001</v>
      </c>
      <c r="X81" s="61">
        <v>196.66800000000001</v>
      </c>
      <c r="Y81" s="61">
        <v>152.708</v>
      </c>
      <c r="Z81" s="61">
        <v>151.09699999999998</v>
      </c>
      <c r="AA81" s="61">
        <v>230.33500000000001</v>
      </c>
      <c r="AB81" s="61">
        <v>204.44800000000001</v>
      </c>
      <c r="AC81" s="61">
        <v>229.74200000000002</v>
      </c>
      <c r="AD81" s="38">
        <v>138.001</v>
      </c>
      <c r="AE81" s="42">
        <f t="shared" si="38"/>
        <v>-0.39932184798600173</v>
      </c>
      <c r="AG81" s="361">
        <f t="shared" si="44"/>
        <v>1.5857026300041325E-2</v>
      </c>
      <c r="AH81" s="362">
        <f t="shared" si="45"/>
        <v>2.7626791192381837E-2</v>
      </c>
      <c r="AI81" s="362">
        <f t="shared" si="46"/>
        <v>4.6228256619925717E-2</v>
      </c>
      <c r="AJ81" s="363">
        <f t="shared" si="47"/>
        <v>2.5990014633402194E-2</v>
      </c>
      <c r="AL81" s="52">
        <f t="shared" si="39"/>
        <v>42.222279260780297</v>
      </c>
      <c r="AM81" s="74">
        <f t="shared" si="39"/>
        <v>45.702154626108999</v>
      </c>
      <c r="AN81" s="74">
        <f t="shared" si="39"/>
        <v>46.109950859950857</v>
      </c>
      <c r="AO81" s="74">
        <f t="shared" si="39"/>
        <v>50.706714761376254</v>
      </c>
      <c r="AP81" s="74">
        <f t="shared" si="39"/>
        <v>36.09911894273128</v>
      </c>
      <c r="AQ81" s="74">
        <f t="shared" si="39"/>
        <v>56.747677443329614</v>
      </c>
      <c r="AR81" s="74">
        <f t="shared" si="39"/>
        <v>46.362994783675965</v>
      </c>
      <c r="AS81" s="74">
        <f t="shared" si="39"/>
        <v>39.474721508140533</v>
      </c>
      <c r="AT81" s="74">
        <f t="shared" si="39"/>
        <v>46.784439359267729</v>
      </c>
      <c r="AU81" s="74">
        <f t="shared" si="39"/>
        <v>42.340950976778473</v>
      </c>
      <c r="AV81" s="111">
        <f t="shared" si="39"/>
        <v>45.559920765929355</v>
      </c>
      <c r="AW81" s="42">
        <f t="shared" si="48"/>
        <v>7.6024976172979652E-2</v>
      </c>
    </row>
    <row r="82" spans="1:49" ht="20.100000000000001" customHeight="1">
      <c r="A82" s="88" t="s">
        <v>153</v>
      </c>
      <c r="B82" s="90">
        <v>94.99</v>
      </c>
      <c r="C82" s="61">
        <v>63.65</v>
      </c>
      <c r="D82" s="61">
        <v>181.72</v>
      </c>
      <c r="E82" s="61">
        <v>29.3</v>
      </c>
      <c r="F82" s="61">
        <v>123.13</v>
      </c>
      <c r="G82" s="61">
        <v>224.19</v>
      </c>
      <c r="H82" s="61">
        <v>394.82</v>
      </c>
      <c r="I82" s="61">
        <v>87.87</v>
      </c>
      <c r="J82" s="61">
        <v>771.21</v>
      </c>
      <c r="K82" s="61">
        <v>378.11</v>
      </c>
      <c r="L82" s="82">
        <v>391.59</v>
      </c>
      <c r="M82" s="42">
        <f t="shared" si="37"/>
        <v>3.5651001031445771E-2</v>
      </c>
      <c r="O82" s="361">
        <f t="shared" si="40"/>
        <v>1.1120502746467991E-2</v>
      </c>
      <c r="P82" s="362">
        <f t="shared" si="41"/>
        <v>2.6903391874621232E-2</v>
      </c>
      <c r="Q82" s="362">
        <f t="shared" si="42"/>
        <v>4.428642875297354E-2</v>
      </c>
      <c r="R82" s="363">
        <f t="shared" si="43"/>
        <v>3.4916940855469078E-2</v>
      </c>
      <c r="T82" s="97">
        <v>24.137999999999998</v>
      </c>
      <c r="U82" s="61">
        <v>33.259</v>
      </c>
      <c r="V82" s="61">
        <v>32.652999999999999</v>
      </c>
      <c r="W82" s="61">
        <v>27.579000000000001</v>
      </c>
      <c r="X82" s="61">
        <v>56.781000000000006</v>
      </c>
      <c r="Y82" s="61">
        <v>74.384</v>
      </c>
      <c r="Z82" s="61">
        <v>117.89999999999999</v>
      </c>
      <c r="AA82" s="61">
        <v>59.781000000000006</v>
      </c>
      <c r="AB82" s="61">
        <v>178.31700000000004</v>
      </c>
      <c r="AC82" s="61">
        <v>103.297</v>
      </c>
      <c r="AD82" s="38">
        <v>115.962</v>
      </c>
      <c r="AE82" s="42">
        <f t="shared" si="38"/>
        <v>0.12260762655256209</v>
      </c>
      <c r="AG82" s="361">
        <f t="shared" si="44"/>
        <v>4.6536359205631376E-3</v>
      </c>
      <c r="AH82" s="362">
        <f t="shared" si="45"/>
        <v>1.3456997904851945E-2</v>
      </c>
      <c r="AI82" s="362">
        <f t="shared" si="46"/>
        <v>2.0785229623092281E-2</v>
      </c>
      <c r="AJ82" s="363">
        <f t="shared" si="47"/>
        <v>2.1839364040250327E-2</v>
      </c>
      <c r="AL82" s="52">
        <f t="shared" si="39"/>
        <v>2.5411095904832086</v>
      </c>
      <c r="AM82" s="74">
        <f t="shared" si="39"/>
        <v>5.225294579732914</v>
      </c>
      <c r="AN82" s="74">
        <f t="shared" si="39"/>
        <v>1.7968853180717588</v>
      </c>
      <c r="AO82" s="74">
        <f t="shared" si="39"/>
        <v>9.4126279863481237</v>
      </c>
      <c r="AP82" s="74">
        <f t="shared" si="39"/>
        <v>4.6114675546170716</v>
      </c>
      <c r="AQ82" s="74">
        <f t="shared" si="39"/>
        <v>3.3178999955394977</v>
      </c>
      <c r="AR82" s="74">
        <f t="shared" si="39"/>
        <v>2.9861709133275922</v>
      </c>
      <c r="AS82" s="74">
        <f t="shared" si="39"/>
        <v>6.8033458518265624</v>
      </c>
      <c r="AT82" s="74">
        <f t="shared" si="39"/>
        <v>2.3121717820049019</v>
      </c>
      <c r="AU82" s="74">
        <f t="shared" si="39"/>
        <v>2.731929861680463</v>
      </c>
      <c r="AV82" s="111">
        <f t="shared" si="39"/>
        <v>2.9613115758829389</v>
      </c>
      <c r="AW82" s="42">
        <f t="shared" si="48"/>
        <v>8.396325155338312E-2</v>
      </c>
    </row>
    <row r="83" spans="1:49" ht="20.100000000000001" customHeight="1">
      <c r="A83" s="88" t="s">
        <v>204</v>
      </c>
      <c r="B83" s="90">
        <v>34.770000000000003</v>
      </c>
      <c r="C83" s="61">
        <v>76.94</v>
      </c>
      <c r="D83" s="61">
        <v>90.88</v>
      </c>
      <c r="E83" s="61">
        <v>187.45</v>
      </c>
      <c r="F83" s="61">
        <v>317.88</v>
      </c>
      <c r="G83" s="61">
        <v>174.60000000000002</v>
      </c>
      <c r="H83" s="61">
        <v>267.69</v>
      </c>
      <c r="I83" s="61">
        <v>225.35</v>
      </c>
      <c r="J83" s="61">
        <v>93.61</v>
      </c>
      <c r="K83" s="61">
        <v>90.21</v>
      </c>
      <c r="L83" s="82">
        <v>95.919999999999987</v>
      </c>
      <c r="M83" s="42">
        <f t="shared" si="37"/>
        <v>6.3296752023057248E-2</v>
      </c>
      <c r="O83" s="361">
        <f t="shared" si="40"/>
        <v>4.0705324823106862E-3</v>
      </c>
      <c r="P83" s="362">
        <f t="shared" si="41"/>
        <v>2.0952460954140984E-2</v>
      </c>
      <c r="Q83" s="362">
        <f t="shared" si="42"/>
        <v>1.0565916632212168E-2</v>
      </c>
      <c r="R83" s="363">
        <f t="shared" si="43"/>
        <v>8.5529072929763118E-3</v>
      </c>
      <c r="T83" s="97">
        <v>15.172999999999998</v>
      </c>
      <c r="U83" s="61">
        <v>25.028999999999996</v>
      </c>
      <c r="V83" s="61">
        <v>33.952000000000005</v>
      </c>
      <c r="W83" s="61">
        <v>74.244</v>
      </c>
      <c r="X83" s="61">
        <v>113.49499999999998</v>
      </c>
      <c r="Y83" s="61">
        <v>66.497000000000014</v>
      </c>
      <c r="Z83" s="61">
        <v>90.611999999999995</v>
      </c>
      <c r="AA83" s="61">
        <v>87.224999999999994</v>
      </c>
      <c r="AB83" s="61">
        <v>31.518000000000001</v>
      </c>
      <c r="AC83" s="61">
        <v>34.083000000000006</v>
      </c>
      <c r="AD83" s="38">
        <v>50.129999999999995</v>
      </c>
      <c r="AE83" s="42">
        <f t="shared" si="38"/>
        <v>0.47082123052548153</v>
      </c>
      <c r="AG83" s="361">
        <f t="shared" si="44"/>
        <v>2.9252472376627924E-3</v>
      </c>
      <c r="AH83" s="362">
        <f t="shared" si="45"/>
        <v>1.2030140751760324E-2</v>
      </c>
      <c r="AI83" s="362">
        <f t="shared" si="46"/>
        <v>6.8581176727674021E-3</v>
      </c>
      <c r="AJ83" s="363">
        <f t="shared" si="47"/>
        <v>9.4410869020692019E-3</v>
      </c>
      <c r="AL83" s="52">
        <f t="shared" si="39"/>
        <v>4.3638193845268898</v>
      </c>
      <c r="AM83" s="74">
        <f t="shared" si="39"/>
        <v>3.253054328047829</v>
      </c>
      <c r="AN83" s="74">
        <f t="shared" si="39"/>
        <v>3.7359154929577469</v>
      </c>
      <c r="AO83" s="74">
        <f t="shared" si="39"/>
        <v>3.9607361963190186</v>
      </c>
      <c r="AP83" s="74">
        <f t="shared" si="39"/>
        <v>3.570372467597835</v>
      </c>
      <c r="AQ83" s="74">
        <f t="shared" si="39"/>
        <v>3.8085337915234825</v>
      </c>
      <c r="AR83" s="74">
        <f t="shared" si="39"/>
        <v>3.3849602151742686</v>
      </c>
      <c r="AS83" s="74">
        <f t="shared" si="39"/>
        <v>3.870645662303084</v>
      </c>
      <c r="AT83" s="74">
        <f t="shared" si="39"/>
        <v>3.3669479756436278</v>
      </c>
      <c r="AU83" s="74">
        <f t="shared" si="39"/>
        <v>3.7781842367808456</v>
      </c>
      <c r="AV83" s="111">
        <f t="shared" si="39"/>
        <v>5.2262301918265219</v>
      </c>
      <c r="AW83" s="42">
        <f t="shared" si="48"/>
        <v>0.38326504593102262</v>
      </c>
    </row>
    <row r="84" spans="1:49" ht="20.100000000000001" customHeight="1">
      <c r="A84" s="88" t="s">
        <v>146</v>
      </c>
      <c r="B84" s="90">
        <v>52.459999999999994</v>
      </c>
      <c r="C84" s="61">
        <v>80.75</v>
      </c>
      <c r="D84" s="61">
        <v>104.07000000000001</v>
      </c>
      <c r="E84" s="61">
        <v>603.97</v>
      </c>
      <c r="F84" s="61">
        <v>289.14999999999998</v>
      </c>
      <c r="G84" s="61">
        <v>450.3</v>
      </c>
      <c r="H84" s="61">
        <v>762.31000000000006</v>
      </c>
      <c r="I84" s="61">
        <v>257.18</v>
      </c>
      <c r="J84" s="61">
        <v>507.84000000000003</v>
      </c>
      <c r="K84" s="61">
        <v>203.33000000000004</v>
      </c>
      <c r="L84" s="82">
        <v>94.889999999999986</v>
      </c>
      <c r="M84" s="42">
        <f t="shared" si="37"/>
        <v>-0.5333202183642356</v>
      </c>
      <c r="O84" s="361">
        <f t="shared" si="40"/>
        <v>6.1415051487494557E-3</v>
      </c>
      <c r="P84" s="362">
        <f t="shared" si="41"/>
        <v>5.4037188818153982E-2</v>
      </c>
      <c r="Q84" s="362">
        <f t="shared" si="42"/>
        <v>2.3815184888900352E-2</v>
      </c>
      <c r="R84" s="363">
        <f t="shared" si="43"/>
        <v>8.4610651900596558E-3</v>
      </c>
      <c r="T84" s="97">
        <v>22.387999999999998</v>
      </c>
      <c r="U84" s="61">
        <v>32.118000000000002</v>
      </c>
      <c r="V84" s="61">
        <v>46.103999999999999</v>
      </c>
      <c r="W84" s="61">
        <v>115.84399999999999</v>
      </c>
      <c r="X84" s="61">
        <v>80.877999999999986</v>
      </c>
      <c r="Y84" s="61">
        <v>154.042</v>
      </c>
      <c r="Z84" s="61">
        <v>213.55700000000002</v>
      </c>
      <c r="AA84" s="61">
        <v>106.854</v>
      </c>
      <c r="AB84" s="61">
        <v>247.97499999999999</v>
      </c>
      <c r="AC84" s="61">
        <v>84.92</v>
      </c>
      <c r="AD84" s="38">
        <v>49.557000000000002</v>
      </c>
      <c r="AE84" s="42">
        <f t="shared" si="38"/>
        <v>-0.41642722562411683</v>
      </c>
      <c r="AG84" s="361">
        <f t="shared" si="44"/>
        <v>4.3162482802869967E-3</v>
      </c>
      <c r="AH84" s="362">
        <f t="shared" si="45"/>
        <v>2.7868128512303764E-2</v>
      </c>
      <c r="AI84" s="362">
        <f t="shared" si="46"/>
        <v>1.7087443968295271E-2</v>
      </c>
      <c r="AJ84" s="363">
        <f t="shared" si="47"/>
        <v>9.3331726232962989E-3</v>
      </c>
      <c r="AL84" s="52">
        <f t="shared" si="39"/>
        <v>4.2676324818909643</v>
      </c>
      <c r="AM84" s="74">
        <f t="shared" si="39"/>
        <v>3.9774613003095975</v>
      </c>
      <c r="AN84" s="74">
        <f t="shared" si="39"/>
        <v>4.4300951282790422</v>
      </c>
      <c r="AO84" s="74">
        <f t="shared" si="39"/>
        <v>1.9180422868685529</v>
      </c>
      <c r="AP84" s="74">
        <f t="shared" si="39"/>
        <v>2.7970949334255573</v>
      </c>
      <c r="AQ84" s="74">
        <f t="shared" si="39"/>
        <v>3.4208749722407283</v>
      </c>
      <c r="AR84" s="74">
        <f t="shared" si="39"/>
        <v>2.8014456061182456</v>
      </c>
      <c r="AS84" s="74">
        <f t="shared" si="39"/>
        <v>4.1548331907613347</v>
      </c>
      <c r="AT84" s="74">
        <f t="shared" si="39"/>
        <v>4.8829355702583488</v>
      </c>
      <c r="AU84" s="74">
        <f t="shared" si="39"/>
        <v>4.1764619092116257</v>
      </c>
      <c r="AV84" s="111">
        <f t="shared" si="39"/>
        <v>5.2225735061650349</v>
      </c>
      <c r="AW84" s="42">
        <f t="shared" si="48"/>
        <v>0.25047794513487603</v>
      </c>
    </row>
    <row r="85" spans="1:49" ht="20.100000000000001" customHeight="1">
      <c r="A85" s="88" t="s">
        <v>152</v>
      </c>
      <c r="B85" s="90">
        <v>112.31</v>
      </c>
      <c r="C85" s="61">
        <v>127.77999999999999</v>
      </c>
      <c r="D85" s="61">
        <v>182.03</v>
      </c>
      <c r="E85" s="61">
        <v>84</v>
      </c>
      <c r="F85" s="61">
        <v>174.7</v>
      </c>
      <c r="G85" s="61">
        <v>175.71999999999997</v>
      </c>
      <c r="H85" s="61">
        <v>154.46</v>
      </c>
      <c r="I85" s="61">
        <v>105.89999999999998</v>
      </c>
      <c r="J85" s="61">
        <v>195.76000000000002</v>
      </c>
      <c r="K85" s="61">
        <v>131</v>
      </c>
      <c r="L85" s="82">
        <v>108.24</v>
      </c>
      <c r="M85" s="42">
        <f t="shared" si="37"/>
        <v>-0.17374045801526722</v>
      </c>
      <c r="O85" s="361">
        <f t="shared" si="40"/>
        <v>1.3148159421579327E-2</v>
      </c>
      <c r="P85" s="362">
        <f t="shared" si="41"/>
        <v>2.1086863911006032E-2</v>
      </c>
      <c r="Q85" s="362">
        <f t="shared" si="42"/>
        <v>1.5343477206737547E-2</v>
      </c>
      <c r="R85" s="363">
        <f t="shared" si="43"/>
        <v>9.6514458443677648E-3</v>
      </c>
      <c r="T85" s="97">
        <v>48.634</v>
      </c>
      <c r="U85" s="61">
        <v>60.04999999999999</v>
      </c>
      <c r="V85" s="61">
        <v>82.3</v>
      </c>
      <c r="W85" s="61">
        <v>40.616</v>
      </c>
      <c r="X85" s="61">
        <v>87.034999999999997</v>
      </c>
      <c r="Y85" s="61">
        <v>97.927999999999997</v>
      </c>
      <c r="Z85" s="61">
        <v>98.021999999999991</v>
      </c>
      <c r="AA85" s="61">
        <v>59.459000000000003</v>
      </c>
      <c r="AB85" s="61">
        <v>87.558000000000007</v>
      </c>
      <c r="AC85" s="61">
        <v>68.756999999999991</v>
      </c>
      <c r="AD85" s="38">
        <v>47.427</v>
      </c>
      <c r="AE85" s="42">
        <f t="shared" si="38"/>
        <v>-0.31022295911688985</v>
      </c>
      <c r="AG85" s="361">
        <f t="shared" si="44"/>
        <v>9.3762917126799083E-3</v>
      </c>
      <c r="AH85" s="362">
        <f t="shared" si="45"/>
        <v>1.7716402597686885E-2</v>
      </c>
      <c r="AI85" s="362">
        <f t="shared" si="46"/>
        <v>1.3835155262930731E-2</v>
      </c>
      <c r="AJ85" s="363">
        <f t="shared" si="47"/>
        <v>8.9320253042975469E-3</v>
      </c>
      <c r="AL85" s="52">
        <f t="shared" si="39"/>
        <v>4.3303356780340128</v>
      </c>
      <c r="AM85" s="74">
        <f t="shared" si="39"/>
        <v>4.6994834872436995</v>
      </c>
      <c r="AN85" s="74">
        <f t="shared" si="39"/>
        <v>4.5212327638301373</v>
      </c>
      <c r="AO85" s="74">
        <f t="shared" si="39"/>
        <v>4.8352380952380951</v>
      </c>
      <c r="AP85" s="74">
        <f t="shared" si="39"/>
        <v>4.981969089868346</v>
      </c>
      <c r="AQ85" s="74">
        <f t="shared" si="39"/>
        <v>5.5729569770088787</v>
      </c>
      <c r="AR85" s="74">
        <f t="shared" si="39"/>
        <v>6.3461090249902874</v>
      </c>
      <c r="AS85" s="74">
        <f t="shared" si="39"/>
        <v>5.6146364494806438</v>
      </c>
      <c r="AT85" s="74">
        <f t="shared" si="39"/>
        <v>4.4727217000408661</v>
      </c>
      <c r="AU85" s="74">
        <f t="shared" si="39"/>
        <v>5.2486259541984728</v>
      </c>
      <c r="AV85" s="111">
        <f t="shared" si="39"/>
        <v>4.3816518847006654</v>
      </c>
      <c r="AW85" s="42">
        <f t="shared" si="48"/>
        <v>-0.1651811497072484</v>
      </c>
    </row>
    <row r="86" spans="1:49" ht="20.100000000000001" customHeight="1">
      <c r="A86" s="88" t="s">
        <v>167</v>
      </c>
      <c r="B86" s="90">
        <v>110.44999999999999</v>
      </c>
      <c r="C86" s="61">
        <v>120.94000000000001</v>
      </c>
      <c r="D86" s="61">
        <v>142.69999999999999</v>
      </c>
      <c r="E86" s="61">
        <v>213.39</v>
      </c>
      <c r="F86" s="61">
        <v>140.76</v>
      </c>
      <c r="G86" s="61">
        <v>170.09</v>
      </c>
      <c r="H86" s="61">
        <v>209.17999999999998</v>
      </c>
      <c r="I86" s="61">
        <v>173.67000000000002</v>
      </c>
      <c r="J86" s="61">
        <v>192.85000000000002</v>
      </c>
      <c r="K86" s="61">
        <v>187.58000000000004</v>
      </c>
      <c r="L86" s="82">
        <v>176.6</v>
      </c>
      <c r="M86" s="42">
        <f t="shared" si="37"/>
        <v>-5.8535025055976353E-2</v>
      </c>
      <c r="O86" s="361">
        <f t="shared" si="40"/>
        <v>1.2930408762473835E-2</v>
      </c>
      <c r="P86" s="362">
        <f t="shared" si="41"/>
        <v>2.0411249047479037E-2</v>
      </c>
      <c r="Q86" s="362">
        <f t="shared" si="42"/>
        <v>2.1970453850685724E-2</v>
      </c>
      <c r="R86" s="363">
        <f t="shared" si="43"/>
        <v>1.5746908131146965E-2</v>
      </c>
      <c r="T86" s="97">
        <v>49.076000000000001</v>
      </c>
      <c r="U86" s="61">
        <v>66.814999999999998</v>
      </c>
      <c r="V86" s="61">
        <v>63.652999999999999</v>
      </c>
      <c r="W86" s="61">
        <v>84.497</v>
      </c>
      <c r="X86" s="61">
        <v>57.404000000000003</v>
      </c>
      <c r="Y86" s="61">
        <v>84.397000000000006</v>
      </c>
      <c r="Z86" s="61">
        <v>70.040999999999997</v>
      </c>
      <c r="AA86" s="61">
        <v>60.503</v>
      </c>
      <c r="AB86" s="61">
        <v>59.512</v>
      </c>
      <c r="AC86" s="61">
        <v>61.117999999999995</v>
      </c>
      <c r="AD86" s="38">
        <v>44.398000000000003</v>
      </c>
      <c r="AE86" s="42">
        <f t="shared" si="38"/>
        <v>-0.27356916129454489</v>
      </c>
      <c r="AG86" s="361">
        <f t="shared" si="44"/>
        <v>9.4615061909667977E-3</v>
      </c>
      <c r="AH86" s="362">
        <f t="shared" si="45"/>
        <v>1.5268475104535783E-2</v>
      </c>
      <c r="AI86" s="362">
        <f t="shared" si="46"/>
        <v>1.2298049934694657E-2</v>
      </c>
      <c r="AJ86" s="363">
        <f t="shared" si="47"/>
        <v>8.3615674501908727E-3</v>
      </c>
      <c r="AL86" s="52">
        <f t="shared" si="39"/>
        <v>4.4432775011317345</v>
      </c>
      <c r="AM86" s="74">
        <f t="shared" si="39"/>
        <v>5.5246403175128158</v>
      </c>
      <c r="AN86" s="74">
        <f t="shared" si="39"/>
        <v>4.4606166783461809</v>
      </c>
      <c r="AO86" s="74">
        <f t="shared" si="39"/>
        <v>3.9597450677163879</v>
      </c>
      <c r="AP86" s="74">
        <f t="shared" si="39"/>
        <v>4.07814720090935</v>
      </c>
      <c r="AQ86" s="74">
        <f t="shared" si="39"/>
        <v>4.9619025221941326</v>
      </c>
      <c r="AR86" s="74">
        <f t="shared" si="39"/>
        <v>3.3483602638875611</v>
      </c>
      <c r="AS86" s="74">
        <f t="shared" si="39"/>
        <v>3.4837910980595375</v>
      </c>
      <c r="AT86" s="74">
        <f t="shared" si="39"/>
        <v>3.0859217008037332</v>
      </c>
      <c r="AU86" s="74">
        <f t="shared" si="39"/>
        <v>3.2582364857660724</v>
      </c>
      <c r="AV86" s="111">
        <f t="shared" si="39"/>
        <v>2.514043035107588</v>
      </c>
      <c r="AW86" s="42">
        <f t="shared" si="48"/>
        <v>-0.22840375580764838</v>
      </c>
    </row>
    <row r="87" spans="1:49" ht="20.100000000000001" customHeight="1">
      <c r="A87" s="88" t="s">
        <v>168</v>
      </c>
      <c r="B87" s="90">
        <v>75.89</v>
      </c>
      <c r="C87" s="61">
        <v>150.29999999999998</v>
      </c>
      <c r="D87" s="61">
        <v>135.43</v>
      </c>
      <c r="E87" s="61">
        <v>73.22</v>
      </c>
      <c r="F87" s="61">
        <v>118.39999999999999</v>
      </c>
      <c r="G87" s="61">
        <v>143.56</v>
      </c>
      <c r="H87" s="61">
        <v>65.22</v>
      </c>
      <c r="I87" s="61">
        <v>73.690000000000012</v>
      </c>
      <c r="J87" s="61">
        <v>98.47</v>
      </c>
      <c r="K87" s="61">
        <v>107.68</v>
      </c>
      <c r="L87" s="82">
        <v>161.22999999999999</v>
      </c>
      <c r="M87" s="42">
        <f t="shared" si="37"/>
        <v>0.49730683506686457</v>
      </c>
      <c r="O87" s="361">
        <f t="shared" si="40"/>
        <v>8.8844610319976404E-3</v>
      </c>
      <c r="P87" s="362">
        <f t="shared" si="41"/>
        <v>1.7227579006738141E-2</v>
      </c>
      <c r="Q87" s="362">
        <f t="shared" si="42"/>
        <v>1.2612104012377856E-2</v>
      </c>
      <c r="R87" s="363">
        <f t="shared" si="43"/>
        <v>1.4376409954613957E-2</v>
      </c>
      <c r="T87" s="97">
        <v>33.578000000000003</v>
      </c>
      <c r="U87" s="61">
        <v>51.04</v>
      </c>
      <c r="V87" s="61">
        <v>39.510999999999996</v>
      </c>
      <c r="W87" s="61">
        <v>27.035999999999998</v>
      </c>
      <c r="X87" s="61">
        <v>43.28</v>
      </c>
      <c r="Y87" s="61">
        <v>60.974000000000004</v>
      </c>
      <c r="Z87" s="61">
        <v>23.786000000000001</v>
      </c>
      <c r="AA87" s="61">
        <v>27.391999999999999</v>
      </c>
      <c r="AB87" s="61">
        <v>45.998000000000005</v>
      </c>
      <c r="AC87" s="61">
        <v>45.72</v>
      </c>
      <c r="AD87" s="38">
        <v>42.611999999999995</v>
      </c>
      <c r="AE87" s="42">
        <f t="shared" si="38"/>
        <v>-6.7979002624672005E-2</v>
      </c>
      <c r="AG87" s="361">
        <f t="shared" si="44"/>
        <v>6.4736012486812933E-3</v>
      </c>
      <c r="AH87" s="362">
        <f t="shared" si="45"/>
        <v>1.103096082827547E-2</v>
      </c>
      <c r="AI87" s="362">
        <f t="shared" si="46"/>
        <v>9.1996931021015044E-3</v>
      </c>
      <c r="AJ87" s="363">
        <f t="shared" si="47"/>
        <v>8.0252063648707916E-3</v>
      </c>
      <c r="AL87" s="52">
        <f t="shared" si="39"/>
        <v>4.4245618658584798</v>
      </c>
      <c r="AM87" s="74">
        <f t="shared" si="39"/>
        <v>3.3958749168330011</v>
      </c>
      <c r="AN87" s="74">
        <f t="shared" si="39"/>
        <v>2.9174481281843012</v>
      </c>
      <c r="AO87" s="74">
        <f t="shared" si="39"/>
        <v>3.692433761267413</v>
      </c>
      <c r="AP87" s="74">
        <f t="shared" si="39"/>
        <v>3.6554054054054057</v>
      </c>
      <c r="AQ87" s="74">
        <f t="shared" si="39"/>
        <v>4.247283365840067</v>
      </c>
      <c r="AR87" s="74">
        <f t="shared" si="39"/>
        <v>3.6470407850352653</v>
      </c>
      <c r="AS87" s="74">
        <f t="shared" si="39"/>
        <v>3.7171936490704294</v>
      </c>
      <c r="AT87" s="74">
        <f t="shared" si="39"/>
        <v>4.6712704376967613</v>
      </c>
      <c r="AU87" s="74">
        <f t="shared" si="39"/>
        <v>4.2459138187221388</v>
      </c>
      <c r="AV87" s="111">
        <f t="shared" si="39"/>
        <v>2.6429324567388202</v>
      </c>
      <c r="AW87" s="42">
        <f t="shared" si="48"/>
        <v>-0.37753506793167935</v>
      </c>
    </row>
    <row r="88" spans="1:49" ht="20.100000000000001" customHeight="1">
      <c r="A88" s="88" t="s">
        <v>171</v>
      </c>
      <c r="B88" s="90">
        <v>374.09000000000003</v>
      </c>
      <c r="C88" s="61">
        <v>636.67000000000007</v>
      </c>
      <c r="D88" s="61">
        <v>473.53999999999996</v>
      </c>
      <c r="E88" s="61">
        <v>212.32</v>
      </c>
      <c r="F88" s="61">
        <v>189.85</v>
      </c>
      <c r="G88" s="61">
        <v>226.01</v>
      </c>
      <c r="H88" s="61">
        <v>167.84</v>
      </c>
      <c r="I88" s="61">
        <v>364.06</v>
      </c>
      <c r="J88" s="61">
        <v>277.23</v>
      </c>
      <c r="K88" s="61">
        <v>260.69</v>
      </c>
      <c r="L88" s="82">
        <v>196.05</v>
      </c>
      <c r="M88" s="42">
        <f t="shared" si="37"/>
        <v>-0.24795734397176719</v>
      </c>
      <c r="O88" s="361">
        <f t="shared" si="40"/>
        <v>4.379480863697454E-2</v>
      </c>
      <c r="P88" s="362">
        <f t="shared" si="41"/>
        <v>2.7121796679526938E-2</v>
      </c>
      <c r="Q88" s="362">
        <f t="shared" si="42"/>
        <v>3.0533519641407717E-2</v>
      </c>
      <c r="R88" s="363">
        <f t="shared" si="43"/>
        <v>1.7481208035738181E-2</v>
      </c>
      <c r="T88" s="97">
        <v>100.452</v>
      </c>
      <c r="U88" s="61">
        <v>132.99700000000001</v>
      </c>
      <c r="V88" s="61">
        <v>104.10599999999999</v>
      </c>
      <c r="W88" s="61">
        <v>38.578000000000003</v>
      </c>
      <c r="X88" s="61">
        <v>42.699999999999996</v>
      </c>
      <c r="Y88" s="61">
        <v>55.808</v>
      </c>
      <c r="Z88" s="61">
        <v>35.167000000000002</v>
      </c>
      <c r="AA88" s="61">
        <v>60.516000000000005</v>
      </c>
      <c r="AB88" s="61">
        <v>54.406999999999996</v>
      </c>
      <c r="AC88" s="61">
        <v>50.749999999999993</v>
      </c>
      <c r="AD88" s="38">
        <v>32.399000000000001</v>
      </c>
      <c r="AE88" s="42">
        <f t="shared" si="38"/>
        <v>-0.36159605911330039</v>
      </c>
      <c r="AG88" s="361">
        <f t="shared" si="44"/>
        <v>1.9366436137725093E-2</v>
      </c>
      <c r="AH88" s="362">
        <f t="shared" si="45"/>
        <v>1.0096366679312451E-2</v>
      </c>
      <c r="AI88" s="362">
        <f t="shared" si="46"/>
        <v>1.0211820317840141E-2</v>
      </c>
      <c r="AJ88" s="363">
        <f t="shared" si="47"/>
        <v>6.1017708864979075E-3</v>
      </c>
      <c r="AL88" s="52">
        <f t="shared" si="39"/>
        <v>2.6852361731134216</v>
      </c>
      <c r="AM88" s="74">
        <f t="shared" si="39"/>
        <v>2.0889471782870248</v>
      </c>
      <c r="AN88" s="74">
        <f t="shared" si="39"/>
        <v>2.198462643071335</v>
      </c>
      <c r="AO88" s="74">
        <f t="shared" si="39"/>
        <v>1.8169743782969106</v>
      </c>
      <c r="AP88" s="74">
        <f t="shared" si="39"/>
        <v>2.2491440611008691</v>
      </c>
      <c r="AQ88" s="74">
        <f t="shared" si="39"/>
        <v>2.469271271182691</v>
      </c>
      <c r="AR88" s="74">
        <f t="shared" si="39"/>
        <v>2.0952693040991424</v>
      </c>
      <c r="AS88" s="74">
        <f t="shared" si="39"/>
        <v>1.6622534747019724</v>
      </c>
      <c r="AT88" s="74">
        <f t="shared" si="39"/>
        <v>1.962522093568517</v>
      </c>
      <c r="AU88" s="74">
        <f t="shared" si="39"/>
        <v>1.9467566841842798</v>
      </c>
      <c r="AV88" s="111">
        <f t="shared" si="39"/>
        <v>1.6525886253506759</v>
      </c>
      <c r="AW88" s="42">
        <f t="shared" si="48"/>
        <v>-0.1511067413937581</v>
      </c>
    </row>
    <row r="89" spans="1:49" ht="20.100000000000001" customHeight="1">
      <c r="A89" s="88" t="s">
        <v>185</v>
      </c>
      <c r="B89" s="90">
        <v>0.14000000000000001</v>
      </c>
      <c r="C89" s="61">
        <v>0.30000000000000004</v>
      </c>
      <c r="D89" s="61">
        <v>0.19</v>
      </c>
      <c r="E89" s="61"/>
      <c r="F89" s="61">
        <v>15.17</v>
      </c>
      <c r="G89" s="61">
        <v>136.52000000000001</v>
      </c>
      <c r="H89" s="61">
        <v>0.96</v>
      </c>
      <c r="I89" s="61">
        <v>0.68</v>
      </c>
      <c r="J89" s="61">
        <v>0.47000000000000003</v>
      </c>
      <c r="K89" s="61">
        <v>2.73</v>
      </c>
      <c r="L89" s="82">
        <v>70.97999999999999</v>
      </c>
      <c r="M89" s="42">
        <f t="shared" si="37"/>
        <v>24.999999999999996</v>
      </c>
      <c r="O89" s="361">
        <f t="shared" si="40"/>
        <v>1.6389834556327181E-5</v>
      </c>
      <c r="P89" s="362">
        <f t="shared" si="41"/>
        <v>1.638276042072925E-2</v>
      </c>
      <c r="Q89" s="362">
        <f t="shared" si="42"/>
        <v>3.197533799572023E-4</v>
      </c>
      <c r="R89" s="363">
        <f t="shared" si="43"/>
        <v>6.3290800631303022E-3</v>
      </c>
      <c r="T89" s="97">
        <v>9.5000000000000001E-2</v>
      </c>
      <c r="U89" s="61">
        <v>0.216</v>
      </c>
      <c r="V89" s="61">
        <v>0.124</v>
      </c>
      <c r="W89" s="61"/>
      <c r="X89" s="61">
        <v>5.3980000000000006</v>
      </c>
      <c r="Y89" s="61">
        <v>19.106999999999999</v>
      </c>
      <c r="Z89" s="61">
        <v>1.2930000000000001</v>
      </c>
      <c r="AA89" s="61">
        <v>0.56000000000000005</v>
      </c>
      <c r="AB89" s="61">
        <v>0.376</v>
      </c>
      <c r="AC89" s="61">
        <v>1.1479999999999999</v>
      </c>
      <c r="AD89" s="38">
        <v>28.195999999999998</v>
      </c>
      <c r="AE89" s="42">
        <f t="shared" si="38"/>
        <v>23.560975609756099</v>
      </c>
      <c r="AG89" s="361">
        <f t="shared" si="44"/>
        <v>1.8315329043561939E-5</v>
      </c>
      <c r="AH89" s="362">
        <f t="shared" si="45"/>
        <v>3.4566957809207101E-3</v>
      </c>
      <c r="AI89" s="362">
        <f t="shared" si="46"/>
        <v>2.3099841822424598E-4</v>
      </c>
      <c r="AJ89" s="363">
        <f t="shared" si="47"/>
        <v>5.3102111767553001E-3</v>
      </c>
      <c r="AL89" s="52">
        <f t="shared" si="39"/>
        <v>6.7857142857142847</v>
      </c>
      <c r="AM89" s="74">
        <f t="shared" si="39"/>
        <v>7.1999999999999984</v>
      </c>
      <c r="AN89" s="74">
        <f t="shared" si="39"/>
        <v>6.526315789473685</v>
      </c>
      <c r="AO89" s="74" t="e">
        <f t="shared" si="39"/>
        <v>#DIV/0!</v>
      </c>
      <c r="AP89" s="74">
        <f t="shared" si="39"/>
        <v>3.5583388266315099</v>
      </c>
      <c r="AQ89" s="74">
        <f t="shared" si="39"/>
        <v>1.3995751538236154</v>
      </c>
      <c r="AR89" s="74">
        <f t="shared" si="39"/>
        <v>13.468750000000004</v>
      </c>
      <c r="AS89" s="74">
        <f t="shared" si="39"/>
        <v>8.2352941176470598</v>
      </c>
      <c r="AT89" s="74">
        <f t="shared" si="39"/>
        <v>7.9999999999999991</v>
      </c>
      <c r="AU89" s="74">
        <f t="shared" si="39"/>
        <v>4.2051282051282044</v>
      </c>
      <c r="AV89" s="111">
        <f t="shared" si="39"/>
        <v>3.9723865877712035</v>
      </c>
      <c r="AW89" s="42">
        <f t="shared" si="48"/>
        <v>-5.534709193245755E-2</v>
      </c>
    </row>
    <row r="90" spans="1:49" ht="20.100000000000001" customHeight="1">
      <c r="A90" s="88" t="s">
        <v>210</v>
      </c>
      <c r="B90" s="90"/>
      <c r="C90" s="61"/>
      <c r="D90" s="61"/>
      <c r="E90" s="61"/>
      <c r="F90" s="61"/>
      <c r="G90" s="61"/>
      <c r="H90" s="61"/>
      <c r="I90" s="61">
        <v>0.23</v>
      </c>
      <c r="J90" s="61">
        <v>0.63</v>
      </c>
      <c r="K90" s="61">
        <v>0.01</v>
      </c>
      <c r="L90" s="82">
        <v>156.24</v>
      </c>
      <c r="M90" s="42">
        <f t="shared" si="37"/>
        <v>15623.000000000002</v>
      </c>
      <c r="O90" s="361">
        <f t="shared" si="40"/>
        <v>0</v>
      </c>
      <c r="P90" s="362">
        <f t="shared" si="41"/>
        <v>0</v>
      </c>
      <c r="Q90" s="362">
        <f t="shared" si="42"/>
        <v>1.1712578020410342E-6</v>
      </c>
      <c r="R90" s="363">
        <f t="shared" si="43"/>
        <v>1.3931466174464337E-2</v>
      </c>
      <c r="T90" s="97"/>
      <c r="U90" s="61"/>
      <c r="V90" s="61"/>
      <c r="W90" s="61"/>
      <c r="X90" s="61"/>
      <c r="Y90" s="61"/>
      <c r="Z90" s="61"/>
      <c r="AA90" s="61">
        <v>0.36</v>
      </c>
      <c r="AB90" s="61">
        <v>2.2589999999999999</v>
      </c>
      <c r="AC90" s="61">
        <v>1.7999999999999999E-2</v>
      </c>
      <c r="AD90" s="38">
        <v>28.138000000000002</v>
      </c>
      <c r="AE90" s="42">
        <f t="shared" si="38"/>
        <v>1562.2222222222224</v>
      </c>
      <c r="AG90" s="361">
        <f t="shared" si="44"/>
        <v>0</v>
      </c>
      <c r="AH90" s="362">
        <f t="shared" si="45"/>
        <v>0</v>
      </c>
      <c r="AI90" s="362">
        <f t="shared" si="46"/>
        <v>3.6219264181501983E-6</v>
      </c>
      <c r="AJ90" s="363">
        <f t="shared" si="47"/>
        <v>5.2992879164257579E-3</v>
      </c>
      <c r="AL90" s="52"/>
      <c r="AM90" s="74"/>
      <c r="AN90" s="74"/>
      <c r="AO90" s="74"/>
      <c r="AP90" s="74"/>
      <c r="AQ90" s="74"/>
      <c r="AR90" s="74"/>
      <c r="AS90" s="74">
        <f t="shared" si="39"/>
        <v>15.652173913043477</v>
      </c>
      <c r="AT90" s="74">
        <f t="shared" si="39"/>
        <v>35.857142857142854</v>
      </c>
      <c r="AU90" s="74">
        <f t="shared" si="39"/>
        <v>18</v>
      </c>
      <c r="AV90" s="111">
        <f t="shared" si="39"/>
        <v>1.8009472606246799</v>
      </c>
      <c r="AW90" s="42">
        <f t="shared" si="48"/>
        <v>-0.89994737440973993</v>
      </c>
    </row>
    <row r="91" spans="1:49" ht="20.100000000000001" customHeight="1">
      <c r="A91" s="88" t="s">
        <v>177</v>
      </c>
      <c r="B91" s="90"/>
      <c r="C91" s="61"/>
      <c r="D91" s="61"/>
      <c r="E91" s="61"/>
      <c r="F91" s="61"/>
      <c r="G91" s="61">
        <v>0.01</v>
      </c>
      <c r="H91" s="61">
        <v>10.8</v>
      </c>
      <c r="I91" s="61">
        <v>10.8</v>
      </c>
      <c r="J91" s="61">
        <v>43.2</v>
      </c>
      <c r="K91" s="61">
        <v>61.2</v>
      </c>
      <c r="L91" s="82">
        <v>83.25</v>
      </c>
      <c r="M91" s="42">
        <f t="shared" si="37"/>
        <v>0.36029411764705876</v>
      </c>
      <c r="O91" s="361">
        <f t="shared" si="40"/>
        <v>0</v>
      </c>
      <c r="P91" s="362">
        <f t="shared" si="41"/>
        <v>1.2000264005808124E-6</v>
      </c>
      <c r="Q91" s="362">
        <f t="shared" si="42"/>
        <v>7.1680977484911293E-3</v>
      </c>
      <c r="R91" s="363">
        <f t="shared" si="43"/>
        <v>7.4231602600112389E-3</v>
      </c>
      <c r="T91" s="97"/>
      <c r="U91" s="61"/>
      <c r="V91" s="61"/>
      <c r="W91" s="61"/>
      <c r="X91" s="61"/>
      <c r="Y91" s="61">
        <v>0.05</v>
      </c>
      <c r="Z91" s="61">
        <v>3.665</v>
      </c>
      <c r="AA91" s="61">
        <v>3.9729999999999999</v>
      </c>
      <c r="AB91" s="61">
        <v>14.840999999999999</v>
      </c>
      <c r="AC91" s="61">
        <v>21.248000000000001</v>
      </c>
      <c r="AD91" s="38">
        <v>25.994</v>
      </c>
      <c r="AE91" s="42">
        <f t="shared" si="38"/>
        <v>0.22336219879518066</v>
      </c>
      <c r="AG91" s="361">
        <f t="shared" si="44"/>
        <v>0</v>
      </c>
      <c r="AH91" s="362">
        <f t="shared" si="45"/>
        <v>9.0456266837303344E-6</v>
      </c>
      <c r="AI91" s="362">
        <f t="shared" si="46"/>
        <v>4.275482918491968E-3</v>
      </c>
      <c r="AJ91" s="363">
        <f t="shared" si="47"/>
        <v>4.895503948381944E-3</v>
      </c>
      <c r="AL91" s="52"/>
      <c r="AM91" s="74"/>
      <c r="AN91" s="74"/>
      <c r="AO91" s="74"/>
      <c r="AP91" s="74"/>
      <c r="AQ91" s="74">
        <f t="shared" si="39"/>
        <v>50</v>
      </c>
      <c r="AR91" s="74">
        <f t="shared" si="39"/>
        <v>3.3935185185185186</v>
      </c>
      <c r="AS91" s="74">
        <f t="shared" si="39"/>
        <v>3.6787037037037034</v>
      </c>
      <c r="AT91" s="74">
        <f t="shared" si="39"/>
        <v>3.4354166666666663</v>
      </c>
      <c r="AU91" s="74">
        <f t="shared" si="39"/>
        <v>3.4718954248366014</v>
      </c>
      <c r="AV91" s="111">
        <f t="shared" si="39"/>
        <v>3.1224024024024022</v>
      </c>
      <c r="AW91" s="42">
        <f t="shared" si="48"/>
        <v>-0.10066346466948885</v>
      </c>
    </row>
    <row r="92" spans="1:49" ht="20.100000000000001" customHeight="1">
      <c r="A92" s="88" t="s">
        <v>173</v>
      </c>
      <c r="B92" s="90">
        <v>0.23</v>
      </c>
      <c r="C92" s="61">
        <v>1.84</v>
      </c>
      <c r="D92" s="61">
        <v>1.47</v>
      </c>
      <c r="E92" s="61">
        <v>1.4</v>
      </c>
      <c r="F92" s="61">
        <v>4.67</v>
      </c>
      <c r="G92" s="61">
        <v>2.09</v>
      </c>
      <c r="H92" s="61">
        <v>4.34</v>
      </c>
      <c r="I92" s="61">
        <v>0.12000000000000001</v>
      </c>
      <c r="J92" s="61">
        <v>1.26</v>
      </c>
      <c r="K92" s="61">
        <v>1.9</v>
      </c>
      <c r="L92" s="82">
        <v>17.52</v>
      </c>
      <c r="M92" s="42">
        <f t="shared" si="37"/>
        <v>8.2210526315789476</v>
      </c>
      <c r="O92" s="361">
        <f t="shared" si="40"/>
        <v>2.6926156771108938E-5</v>
      </c>
      <c r="P92" s="362">
        <f t="shared" si="41"/>
        <v>2.5080551772138973E-4</v>
      </c>
      <c r="Q92" s="362">
        <f t="shared" si="42"/>
        <v>2.2253898238779648E-4</v>
      </c>
      <c r="R92" s="363">
        <f t="shared" si="43"/>
        <v>1.5622074204852481E-3</v>
      </c>
      <c r="T92" s="97">
        <v>0.22700000000000001</v>
      </c>
      <c r="U92" s="61">
        <v>1.2970000000000002</v>
      </c>
      <c r="V92" s="61">
        <v>0.63600000000000001</v>
      </c>
      <c r="W92" s="61">
        <v>0.496</v>
      </c>
      <c r="X92" s="61">
        <v>2.3689999999999998</v>
      </c>
      <c r="Y92" s="61">
        <v>0.88500000000000001</v>
      </c>
      <c r="Z92" s="61">
        <v>1.8099999999999998</v>
      </c>
      <c r="AA92" s="61">
        <v>1.0629999999999999</v>
      </c>
      <c r="AB92" s="61">
        <v>1.7679999999999998</v>
      </c>
      <c r="AC92" s="61">
        <v>1.222</v>
      </c>
      <c r="AD92" s="38">
        <v>23.823999999999998</v>
      </c>
      <c r="AE92" s="42">
        <f t="shared" si="38"/>
        <v>18.495908346972175</v>
      </c>
      <c r="AG92" s="361">
        <f t="shared" si="44"/>
        <v>4.3763996767248006E-5</v>
      </c>
      <c r="AH92" s="362">
        <f t="shared" si="45"/>
        <v>1.6010759230202691E-4</v>
      </c>
      <c r="AI92" s="362">
        <f t="shared" si="46"/>
        <v>2.4588856016553016E-4</v>
      </c>
      <c r="AJ92" s="363">
        <f t="shared" si="47"/>
        <v>4.4868233463972998E-3</v>
      </c>
      <c r="AL92" s="52">
        <f t="shared" si="39"/>
        <v>9.8695652173913047</v>
      </c>
      <c r="AM92" s="74">
        <f t="shared" si="39"/>
        <v>7.0489130434782608</v>
      </c>
      <c r="AN92" s="74">
        <f t="shared" si="39"/>
        <v>4.3265306122448983</v>
      </c>
      <c r="AO92" s="74">
        <f t="shared" si="39"/>
        <v>3.5428571428571431</v>
      </c>
      <c r="AP92" s="74">
        <f t="shared" si="39"/>
        <v>5.0728051391862952</v>
      </c>
      <c r="AQ92" s="74">
        <f t="shared" si="39"/>
        <v>4.2344497607655507</v>
      </c>
      <c r="AR92" s="74">
        <f t="shared" si="39"/>
        <v>4.1705069124423959</v>
      </c>
      <c r="AS92" s="74">
        <f t="shared" si="39"/>
        <v>88.583333333333329</v>
      </c>
      <c r="AT92" s="74">
        <f t="shared" si="39"/>
        <v>14.031746031746032</v>
      </c>
      <c r="AU92" s="74">
        <f t="shared" si="39"/>
        <v>6.431578947368422</v>
      </c>
      <c r="AV92" s="111">
        <f t="shared" si="39"/>
        <v>13.598173515981735</v>
      </c>
      <c r="AW92" s="42">
        <f t="shared" si="48"/>
        <v>1.1142822979022333</v>
      </c>
    </row>
    <row r="93" spans="1:49" ht="20.100000000000001" customHeight="1">
      <c r="A93" s="88" t="s">
        <v>211</v>
      </c>
      <c r="B93" s="90">
        <v>0.02</v>
      </c>
      <c r="C93" s="61">
        <v>0.73</v>
      </c>
      <c r="D93" s="61">
        <v>0.32</v>
      </c>
      <c r="E93" s="61">
        <v>3.58</v>
      </c>
      <c r="F93" s="61">
        <v>4.4400000000000004</v>
      </c>
      <c r="G93" s="61">
        <v>24.27</v>
      </c>
      <c r="H93" s="61">
        <v>9.25</v>
      </c>
      <c r="I93" s="61">
        <v>1.87</v>
      </c>
      <c r="J93" s="61">
        <v>2.4300000000000002</v>
      </c>
      <c r="K93" s="61">
        <v>1.63</v>
      </c>
      <c r="L93" s="82">
        <v>141.28</v>
      </c>
      <c r="M93" s="42">
        <f t="shared" si="37"/>
        <v>85.674846625766875</v>
      </c>
      <c r="O93" s="361">
        <f t="shared" si="40"/>
        <v>2.3414049366181687E-6</v>
      </c>
      <c r="P93" s="362">
        <f t="shared" si="41"/>
        <v>2.9124640742096315E-3</v>
      </c>
      <c r="Q93" s="362">
        <f t="shared" si="42"/>
        <v>1.9091502173268854E-4</v>
      </c>
      <c r="R93" s="363">
        <f t="shared" si="43"/>
        <v>1.2597526504917571E-2</v>
      </c>
      <c r="T93" s="97">
        <v>0.01</v>
      </c>
      <c r="U93" s="61">
        <v>0.64400000000000002</v>
      </c>
      <c r="V93" s="61">
        <v>0.183</v>
      </c>
      <c r="W93" s="61">
        <v>1.456</v>
      </c>
      <c r="X93" s="61">
        <v>4.0430000000000001</v>
      </c>
      <c r="Y93" s="61">
        <v>13.187000000000001</v>
      </c>
      <c r="Z93" s="61">
        <v>6.1899999999999995</v>
      </c>
      <c r="AA93" s="61">
        <v>2.7320000000000002</v>
      </c>
      <c r="AB93" s="61">
        <v>2.262</v>
      </c>
      <c r="AC93" s="61">
        <v>6.69</v>
      </c>
      <c r="AD93" s="38">
        <v>21.329000000000001</v>
      </c>
      <c r="AE93" s="42">
        <f t="shared" si="38"/>
        <v>2.1881913303437965</v>
      </c>
      <c r="AG93" s="361">
        <f t="shared" si="44"/>
        <v>1.92792937300652E-6</v>
      </c>
      <c r="AH93" s="362">
        <f t="shared" si="45"/>
        <v>2.3856935815670388E-3</v>
      </c>
      <c r="AI93" s="362">
        <f t="shared" si="46"/>
        <v>1.3461493187458238E-3</v>
      </c>
      <c r="AJ93" s="363">
        <f t="shared" si="47"/>
        <v>4.0169348201522844E-3</v>
      </c>
      <c r="AL93" s="52">
        <f t="shared" si="39"/>
        <v>5</v>
      </c>
      <c r="AM93" s="74">
        <f t="shared" si="39"/>
        <v>8.8219178082191778</v>
      </c>
      <c r="AN93" s="74">
        <f t="shared" si="39"/>
        <v>5.71875</v>
      </c>
      <c r="AO93" s="74">
        <f t="shared" si="39"/>
        <v>4.0670391061452511</v>
      </c>
      <c r="AP93" s="74">
        <f t="shared" si="39"/>
        <v>9.1058558558558556</v>
      </c>
      <c r="AQ93" s="74">
        <f t="shared" si="39"/>
        <v>5.4334569427276485</v>
      </c>
      <c r="AR93" s="74">
        <f t="shared" si="39"/>
        <v>6.691891891891891</v>
      </c>
      <c r="AS93" s="74">
        <f t="shared" si="39"/>
        <v>14.609625668449198</v>
      </c>
      <c r="AT93" s="74">
        <f t="shared" si="39"/>
        <v>9.3086419753086407</v>
      </c>
      <c r="AU93" s="74">
        <f t="shared" si="39"/>
        <v>41.042944785276077</v>
      </c>
      <c r="AV93" s="111">
        <f t="shared" si="39"/>
        <v>1.5096970554926386</v>
      </c>
      <c r="AW93" s="42">
        <f t="shared" si="48"/>
        <v>-0.96321664872267565</v>
      </c>
    </row>
    <row r="94" spans="1:49" ht="20.100000000000001" customHeight="1">
      <c r="A94" s="88" t="s">
        <v>179</v>
      </c>
      <c r="B94" s="90">
        <v>6.75</v>
      </c>
      <c r="C94" s="61">
        <v>10.119999999999999</v>
      </c>
      <c r="D94" s="61">
        <v>7.2</v>
      </c>
      <c r="E94" s="61">
        <v>21.61</v>
      </c>
      <c r="F94" s="61">
        <v>18.7</v>
      </c>
      <c r="G94" s="61">
        <v>9.0299999999999994</v>
      </c>
      <c r="H94" s="61">
        <v>7.61</v>
      </c>
      <c r="I94" s="61">
        <v>11.47</v>
      </c>
      <c r="J94" s="61">
        <v>2.93</v>
      </c>
      <c r="K94" s="61">
        <v>11.45</v>
      </c>
      <c r="L94" s="82">
        <v>83.25</v>
      </c>
      <c r="M94" s="42">
        <f t="shared" si="37"/>
        <v>6.2707423580786026</v>
      </c>
      <c r="O94" s="361">
        <f t="shared" si="40"/>
        <v>7.9022416610863191E-4</v>
      </c>
      <c r="P94" s="362">
        <f t="shared" si="41"/>
        <v>1.0836238397244735E-3</v>
      </c>
      <c r="Q94" s="362">
        <f t="shared" si="42"/>
        <v>1.3410901833369839E-3</v>
      </c>
      <c r="R94" s="363">
        <f t="shared" si="43"/>
        <v>7.4231602600112389E-3</v>
      </c>
      <c r="T94" s="97">
        <v>2.7650000000000001</v>
      </c>
      <c r="U94" s="61">
        <v>4.1909999999999998</v>
      </c>
      <c r="V94" s="61">
        <v>3.0640000000000001</v>
      </c>
      <c r="W94" s="61">
        <v>7.29</v>
      </c>
      <c r="X94" s="61">
        <v>6.5679999999999996</v>
      </c>
      <c r="Y94" s="61">
        <v>3.24</v>
      </c>
      <c r="Z94" s="61">
        <v>2.9940000000000002</v>
      </c>
      <c r="AA94" s="61">
        <v>4.3449999999999998</v>
      </c>
      <c r="AB94" s="61">
        <v>2.1680000000000001</v>
      </c>
      <c r="AC94" s="61">
        <v>6.1470000000000002</v>
      </c>
      <c r="AD94" s="38">
        <v>17.128</v>
      </c>
      <c r="AE94" s="42">
        <f t="shared" si="38"/>
        <v>1.7863998698552139</v>
      </c>
      <c r="AG94" s="361">
        <f t="shared" si="44"/>
        <v>5.3307247163630282E-4</v>
      </c>
      <c r="AH94" s="362">
        <f t="shared" si="45"/>
        <v>5.8615660910572571E-4</v>
      </c>
      <c r="AI94" s="362">
        <f t="shared" si="46"/>
        <v>1.2368878717982929E-3</v>
      </c>
      <c r="AJ94" s="363">
        <f t="shared" si="47"/>
        <v>3.2257517745589727E-3</v>
      </c>
      <c r="AL94" s="52">
        <f t="shared" si="39"/>
        <v>4.0962962962962965</v>
      </c>
      <c r="AM94" s="74">
        <f t="shared" si="39"/>
        <v>4.1413043478260869</v>
      </c>
      <c r="AN94" s="74">
        <f t="shared" ref="AN94:AV99" si="49">(V94/D94)*10</f>
        <v>4.2555555555555555</v>
      </c>
      <c r="AO94" s="74">
        <f t="shared" si="49"/>
        <v>3.3734382230448867</v>
      </c>
      <c r="AP94" s="74">
        <f t="shared" si="49"/>
        <v>3.5122994652406412</v>
      </c>
      <c r="AQ94" s="74">
        <f t="shared" si="49"/>
        <v>3.5880398671096354</v>
      </c>
      <c r="AR94" s="74">
        <f t="shared" si="49"/>
        <v>3.9342969776609724</v>
      </c>
      <c r="AS94" s="74">
        <f t="shared" si="49"/>
        <v>3.7881429816913679</v>
      </c>
      <c r="AT94" s="74">
        <f t="shared" si="49"/>
        <v>7.3993174061433455</v>
      </c>
      <c r="AU94" s="74">
        <f t="shared" si="49"/>
        <v>5.3685589519650652</v>
      </c>
      <c r="AV94" s="111">
        <f t="shared" si="49"/>
        <v>2.0574174174174171</v>
      </c>
      <c r="AW94" s="42">
        <f t="shared" si="48"/>
        <v>-0.61676542330519879</v>
      </c>
    </row>
    <row r="95" spans="1:49" ht="20.100000000000001" customHeight="1">
      <c r="A95" s="88" t="s">
        <v>212</v>
      </c>
      <c r="B95" s="90">
        <v>1.35</v>
      </c>
      <c r="C95" s="61">
        <v>2.25</v>
      </c>
      <c r="D95" s="61">
        <v>12.6</v>
      </c>
      <c r="E95" s="61">
        <v>7.2</v>
      </c>
      <c r="F95" s="61">
        <v>12.6</v>
      </c>
      <c r="G95" s="61">
        <v>13.28</v>
      </c>
      <c r="H95" s="61">
        <v>26.55</v>
      </c>
      <c r="I95" s="61">
        <v>14.4</v>
      </c>
      <c r="J95" s="61">
        <v>18</v>
      </c>
      <c r="K95" s="61">
        <v>19.350000000000001</v>
      </c>
      <c r="L95" s="82">
        <v>36</v>
      </c>
      <c r="M95" s="42">
        <f t="shared" si="37"/>
        <v>0.86046511627906963</v>
      </c>
      <c r="O95" s="361">
        <f t="shared" si="40"/>
        <v>1.5804483322172638E-4</v>
      </c>
      <c r="P95" s="362">
        <f t="shared" si="41"/>
        <v>1.5936350599713186E-3</v>
      </c>
      <c r="Q95" s="362">
        <f t="shared" si="42"/>
        <v>2.2663838469494011E-3</v>
      </c>
      <c r="R95" s="363">
        <f t="shared" si="43"/>
        <v>3.2100152475724275E-3</v>
      </c>
      <c r="T95" s="97">
        <v>0.42</v>
      </c>
      <c r="U95" s="61">
        <v>0.69299999999999995</v>
      </c>
      <c r="V95" s="61">
        <v>3.9820000000000002</v>
      </c>
      <c r="W95" s="61">
        <v>2.2850000000000001</v>
      </c>
      <c r="X95" s="61">
        <v>4.0599999999999996</v>
      </c>
      <c r="Y95" s="61">
        <v>4.3840000000000003</v>
      </c>
      <c r="Z95" s="61">
        <v>8.7669999999999995</v>
      </c>
      <c r="AA95" s="61">
        <v>4.7549999999999999</v>
      </c>
      <c r="AB95" s="61">
        <v>5.944</v>
      </c>
      <c r="AC95" s="61">
        <v>7.74</v>
      </c>
      <c r="AD95" s="38">
        <v>15.2</v>
      </c>
      <c r="AE95" s="42">
        <f t="shared" si="38"/>
        <v>0.96382428940568465</v>
      </c>
      <c r="AG95" s="361">
        <f t="shared" si="44"/>
        <v>8.0973033666273828E-5</v>
      </c>
      <c r="AH95" s="362">
        <f t="shared" si="45"/>
        <v>7.9312054762947586E-4</v>
      </c>
      <c r="AI95" s="362">
        <f t="shared" si="46"/>
        <v>1.5574283598045855E-3</v>
      </c>
      <c r="AJ95" s="363">
        <f t="shared" si="47"/>
        <v>2.8626475346389762E-3</v>
      </c>
      <c r="AL95" s="52">
        <f t="shared" ref="AL95:AM99" si="50">(T95/B95)*10</f>
        <v>3.1111111111111107</v>
      </c>
      <c r="AM95" s="74">
        <f t="shared" si="50"/>
        <v>3.08</v>
      </c>
      <c r="AN95" s="74">
        <f t="shared" si="49"/>
        <v>3.1603174603174606</v>
      </c>
      <c r="AO95" s="74">
        <f t="shared" si="49"/>
        <v>3.1736111111111116</v>
      </c>
      <c r="AP95" s="74">
        <f t="shared" si="49"/>
        <v>3.2222222222222219</v>
      </c>
      <c r="AQ95" s="74">
        <f t="shared" si="49"/>
        <v>3.3012048192771086</v>
      </c>
      <c r="AR95" s="74">
        <f t="shared" si="49"/>
        <v>3.3020715630885116</v>
      </c>
      <c r="AS95" s="74">
        <f t="shared" si="49"/>
        <v>3.302083333333333</v>
      </c>
      <c r="AT95" s="74">
        <f t="shared" si="49"/>
        <v>3.3022222222222219</v>
      </c>
      <c r="AU95" s="74">
        <f t="shared" si="49"/>
        <v>3.9999999999999996</v>
      </c>
      <c r="AV95" s="111">
        <f t="shared" si="49"/>
        <v>4.2222222222222223</v>
      </c>
      <c r="AW95" s="42">
        <f t="shared" si="48"/>
        <v>5.5555555555555698E-2</v>
      </c>
    </row>
    <row r="96" spans="1:49" ht="20.100000000000001" customHeight="1">
      <c r="A96" s="88" t="s">
        <v>213</v>
      </c>
      <c r="B96" s="90">
        <v>27.63</v>
      </c>
      <c r="C96" s="61">
        <v>53.830000000000005</v>
      </c>
      <c r="D96" s="61">
        <v>117.5</v>
      </c>
      <c r="E96" s="61">
        <v>31.459999999999997</v>
      </c>
      <c r="F96" s="61">
        <v>117.54</v>
      </c>
      <c r="G96" s="61">
        <v>11.25</v>
      </c>
      <c r="H96" s="61">
        <v>102.02</v>
      </c>
      <c r="I96" s="61">
        <v>13.5</v>
      </c>
      <c r="J96" s="61">
        <v>45.230000000000004</v>
      </c>
      <c r="K96" s="61">
        <v>47.47</v>
      </c>
      <c r="L96" s="82">
        <v>40.68</v>
      </c>
      <c r="M96" s="42">
        <f t="shared" si="37"/>
        <v>-0.14303770802612176</v>
      </c>
      <c r="O96" s="361">
        <f t="shared" si="40"/>
        <v>3.2346509199379998E-3</v>
      </c>
      <c r="P96" s="362">
        <f t="shared" si="41"/>
        <v>1.3500297006534137E-3</v>
      </c>
      <c r="Q96" s="362">
        <f t="shared" si="42"/>
        <v>5.5599607862887885E-3</v>
      </c>
      <c r="R96" s="363">
        <f t="shared" si="43"/>
        <v>3.627317229756843E-3</v>
      </c>
      <c r="T96" s="97">
        <v>6.9779999999999998</v>
      </c>
      <c r="U96" s="61">
        <v>21.477</v>
      </c>
      <c r="V96" s="61">
        <v>31.959</v>
      </c>
      <c r="W96" s="61">
        <v>12.208</v>
      </c>
      <c r="X96" s="61">
        <v>29.937000000000001</v>
      </c>
      <c r="Y96" s="61">
        <v>3.1589999999999998</v>
      </c>
      <c r="Z96" s="61">
        <v>29.434999999999999</v>
      </c>
      <c r="AA96" s="61">
        <v>3.8519999999999999</v>
      </c>
      <c r="AB96" s="61">
        <v>15.997</v>
      </c>
      <c r="AC96" s="61">
        <v>15.725</v>
      </c>
      <c r="AD96" s="38">
        <v>14.141999999999999</v>
      </c>
      <c r="AE96" s="42">
        <f t="shared" si="38"/>
        <v>-0.10066772655007951</v>
      </c>
      <c r="AG96" s="361">
        <f t="shared" si="44"/>
        <v>1.3453091164839495E-3</v>
      </c>
      <c r="AH96" s="362">
        <f t="shared" si="45"/>
        <v>5.7150269387808248E-4</v>
      </c>
      <c r="AI96" s="362">
        <f t="shared" si="46"/>
        <v>3.1641551625228815E-3</v>
      </c>
      <c r="AJ96" s="363">
        <f t="shared" si="47"/>
        <v>2.6633921996621315E-3</v>
      </c>
      <c r="AL96" s="52">
        <f t="shared" si="50"/>
        <v>2.5255157437567859</v>
      </c>
      <c r="AM96" s="74">
        <f t="shared" si="50"/>
        <v>3.9897826490804382</v>
      </c>
      <c r="AN96" s="74">
        <f t="shared" si="49"/>
        <v>2.7199148936170214</v>
      </c>
      <c r="AO96" s="74">
        <f t="shared" si="49"/>
        <v>3.880483153210426</v>
      </c>
      <c r="AP96" s="74">
        <f t="shared" si="49"/>
        <v>2.5469627360898417</v>
      </c>
      <c r="AQ96" s="74">
        <f t="shared" si="49"/>
        <v>2.8079999999999998</v>
      </c>
      <c r="AR96" s="74">
        <f t="shared" si="49"/>
        <v>2.8852185845912564</v>
      </c>
      <c r="AS96" s="74">
        <f t="shared" si="49"/>
        <v>2.8533333333333335</v>
      </c>
      <c r="AT96" s="74">
        <f t="shared" si="49"/>
        <v>3.5368118505416755</v>
      </c>
      <c r="AU96" s="74">
        <f t="shared" si="49"/>
        <v>3.3126184958921421</v>
      </c>
      <c r="AV96" s="111">
        <f t="shared" si="49"/>
        <v>3.4764011799410026</v>
      </c>
      <c r="AW96" s="42">
        <f t="shared" si="48"/>
        <v>4.9442060488390525E-2</v>
      </c>
    </row>
    <row r="97" spans="1:49" ht="20.100000000000001" customHeight="1">
      <c r="A97" s="88" t="s">
        <v>178</v>
      </c>
      <c r="B97" s="90">
        <v>26.77</v>
      </c>
      <c r="C97" s="61">
        <v>24.490000000000002</v>
      </c>
      <c r="D97" s="61">
        <v>36.42</v>
      </c>
      <c r="E97" s="61">
        <v>13.97</v>
      </c>
      <c r="F97" s="61">
        <v>34.07</v>
      </c>
      <c r="G97" s="61">
        <v>33.450000000000003</v>
      </c>
      <c r="H97" s="61">
        <v>136.96</v>
      </c>
      <c r="I97" s="61">
        <v>69.42</v>
      </c>
      <c r="J97" s="61">
        <v>131.64999999999998</v>
      </c>
      <c r="K97" s="61">
        <v>76.11</v>
      </c>
      <c r="L97" s="82">
        <v>12.97</v>
      </c>
      <c r="M97" s="42">
        <f t="shared" si="37"/>
        <v>-0.82958875312048352</v>
      </c>
      <c r="O97" s="361">
        <f t="shared" si="40"/>
        <v>3.1339705076634185E-3</v>
      </c>
      <c r="P97" s="362">
        <f t="shared" si="41"/>
        <v>4.0140883099428178E-3</v>
      </c>
      <c r="Q97" s="362">
        <f t="shared" si="42"/>
        <v>8.9144431313343108E-3</v>
      </c>
      <c r="R97" s="363">
        <f t="shared" si="43"/>
        <v>1.1564971600281774E-3</v>
      </c>
      <c r="T97" s="97">
        <v>11.361000000000001</v>
      </c>
      <c r="U97" s="61">
        <v>10.062999999999999</v>
      </c>
      <c r="V97" s="61">
        <v>18.12</v>
      </c>
      <c r="W97" s="61">
        <v>6.2040000000000006</v>
      </c>
      <c r="X97" s="61">
        <v>22.712</v>
      </c>
      <c r="Y97" s="61">
        <v>117.11</v>
      </c>
      <c r="Z97" s="61">
        <v>263.52300000000002</v>
      </c>
      <c r="AA97" s="61">
        <v>161.714</v>
      </c>
      <c r="AB97" s="61">
        <v>144.411</v>
      </c>
      <c r="AC97" s="61">
        <v>80.50200000000001</v>
      </c>
      <c r="AD97" s="38">
        <v>13.871</v>
      </c>
      <c r="AE97" s="42">
        <f t="shared" si="38"/>
        <v>-0.82769372189510826</v>
      </c>
      <c r="AG97" s="361">
        <f t="shared" si="44"/>
        <v>2.1903205606727074E-3</v>
      </c>
      <c r="AH97" s="362">
        <f t="shared" si="45"/>
        <v>2.1186666818633189E-2</v>
      </c>
      <c r="AI97" s="362">
        <f t="shared" si="46"/>
        <v>1.6198462250773739E-2</v>
      </c>
      <c r="AJ97" s="363">
        <f t="shared" si="47"/>
        <v>2.6123542074327133E-3</v>
      </c>
      <c r="AL97" s="52">
        <f t="shared" si="50"/>
        <v>4.2439297721329847</v>
      </c>
      <c r="AM97" s="74">
        <f t="shared" si="50"/>
        <v>4.109024091465904</v>
      </c>
      <c r="AN97" s="74">
        <f t="shared" si="49"/>
        <v>4.9752883031301485</v>
      </c>
      <c r="AO97" s="74">
        <f t="shared" si="49"/>
        <v>4.4409448818897639</v>
      </c>
      <c r="AP97" s="74">
        <f t="shared" si="49"/>
        <v>6.6662753155268559</v>
      </c>
      <c r="AQ97" s="74">
        <f t="shared" si="49"/>
        <v>35.010463378176382</v>
      </c>
      <c r="AR97" s="74">
        <f t="shared" si="49"/>
        <v>19.240873247663551</v>
      </c>
      <c r="AS97" s="74">
        <f t="shared" si="49"/>
        <v>23.295015845577645</v>
      </c>
      <c r="AT97" s="74">
        <f t="shared" si="49"/>
        <v>10.969312571211546</v>
      </c>
      <c r="AU97" s="74">
        <f t="shared" si="49"/>
        <v>10.57705951911707</v>
      </c>
      <c r="AV97" s="111">
        <f t="shared" si="49"/>
        <v>10.6946800308404</v>
      </c>
      <c r="AW97" s="42">
        <f t="shared" si="48"/>
        <v>1.1120341292468151E-2</v>
      </c>
    </row>
    <row r="98" spans="1:49" ht="20.100000000000001" customHeight="1" thickBot="1">
      <c r="A98" s="48" t="s">
        <v>33</v>
      </c>
      <c r="B98" s="91">
        <f t="shared" ref="B98:J98" si="51">B99-SUM(B71:B97)</f>
        <v>2241.6499999999969</v>
      </c>
      <c r="C98" s="67">
        <f t="shared" si="51"/>
        <v>1812.1000000000058</v>
      </c>
      <c r="D98" s="67">
        <f t="shared" si="51"/>
        <v>3922.0599999999995</v>
      </c>
      <c r="E98" s="67">
        <f t="shared" si="51"/>
        <v>5208.1000000000022</v>
      </c>
      <c r="F98" s="67">
        <f t="shared" si="51"/>
        <v>1459.1000000000004</v>
      </c>
      <c r="G98" s="67">
        <f t="shared" si="51"/>
        <v>432.23000000000047</v>
      </c>
      <c r="H98" s="67">
        <f t="shared" si="51"/>
        <v>684.7300000000032</v>
      </c>
      <c r="I98" s="67">
        <f t="shared" si="51"/>
        <v>384.46000000000458</v>
      </c>
      <c r="J98" s="67">
        <f t="shared" si="51"/>
        <v>619.97999999999774</v>
      </c>
      <c r="K98" s="67">
        <f t="shared" ref="K98:L98" si="52">K99-SUM(K71:K97)</f>
        <v>578.33999999999924</v>
      </c>
      <c r="L98" s="107">
        <f t="shared" si="52"/>
        <v>275.59999999999673</v>
      </c>
      <c r="M98" s="42">
        <f t="shared" si="37"/>
        <v>-0.52346370647024743</v>
      </c>
      <c r="O98" s="361">
        <f t="shared" si="40"/>
        <v>0.26243051880850554</v>
      </c>
      <c r="P98" s="370">
        <f t="shared" si="41"/>
        <v>5.1868741112304509E-2</v>
      </c>
      <c r="Q98" s="370">
        <f t="shared" si="42"/>
        <v>6.7738523723241073E-2</v>
      </c>
      <c r="R98" s="363">
        <f t="shared" si="43"/>
        <v>2.457445006197085E-2</v>
      </c>
      <c r="T98" s="97">
        <f t="shared" ref="T98:AD98" si="53">T99-SUM(T71:T97)</f>
        <v>272.17100000000119</v>
      </c>
      <c r="U98" s="61">
        <f t="shared" si="53"/>
        <v>264.26500000000215</v>
      </c>
      <c r="V98" s="61">
        <f t="shared" si="53"/>
        <v>502.55700000000252</v>
      </c>
      <c r="W98" s="61">
        <f t="shared" si="53"/>
        <v>689.69400000000496</v>
      </c>
      <c r="X98" s="61">
        <f t="shared" si="53"/>
        <v>332.6190000000006</v>
      </c>
      <c r="Y98" s="61">
        <f t="shared" si="53"/>
        <v>164.52900000000045</v>
      </c>
      <c r="Z98" s="61">
        <f t="shared" si="53"/>
        <v>223.39499999999862</v>
      </c>
      <c r="AA98" s="61">
        <f t="shared" si="53"/>
        <v>214.62700000000041</v>
      </c>
      <c r="AB98" s="61">
        <f t="shared" si="53"/>
        <v>257.05299999999897</v>
      </c>
      <c r="AC98" s="61">
        <f t="shared" si="53"/>
        <v>275.72299999999996</v>
      </c>
      <c r="AD98" s="38">
        <f t="shared" si="53"/>
        <v>120.47800000000279</v>
      </c>
      <c r="AE98" s="42">
        <f t="shared" si="38"/>
        <v>-0.56304697105427248</v>
      </c>
      <c r="AG98" s="361">
        <f t="shared" si="44"/>
        <v>5.247264653805598E-2</v>
      </c>
      <c r="AH98" s="370">
        <f t="shared" si="45"/>
        <v>2.9765358252949448E-2</v>
      </c>
      <c r="AI98" s="370">
        <f t="shared" si="46"/>
        <v>5.548046765509039E-2</v>
      </c>
      <c r="AJ98" s="363">
        <f t="shared" si="47"/>
        <v>2.2689871689358064E-2</v>
      </c>
      <c r="AL98" s="112">
        <f t="shared" si="50"/>
        <v>1.2141547520799481</v>
      </c>
      <c r="AM98" s="76">
        <f t="shared" si="50"/>
        <v>1.4583356326913597</v>
      </c>
      <c r="AN98" s="76">
        <f t="shared" si="49"/>
        <v>1.2813597956176157</v>
      </c>
      <c r="AO98" s="76">
        <f t="shared" si="49"/>
        <v>1.3242718073769795</v>
      </c>
      <c r="AP98" s="76">
        <f t="shared" si="49"/>
        <v>2.2796175724761873</v>
      </c>
      <c r="AQ98" s="76">
        <f t="shared" si="49"/>
        <v>3.8065150498577212</v>
      </c>
      <c r="AR98" s="76">
        <f t="shared" si="49"/>
        <v>3.2625268353949375</v>
      </c>
      <c r="AS98" s="76">
        <f t="shared" si="49"/>
        <v>5.5825573531706247</v>
      </c>
      <c r="AT98" s="76">
        <f t="shared" si="49"/>
        <v>4.1461498758024442</v>
      </c>
      <c r="AU98" s="76">
        <f t="shared" si="49"/>
        <v>4.7674897119341617</v>
      </c>
      <c r="AV98" s="113">
        <f t="shared" si="49"/>
        <v>4.3714804063862198</v>
      </c>
      <c r="AW98" s="42">
        <f t="shared" si="48"/>
        <v>-8.3064532799438734E-2</v>
      </c>
    </row>
    <row r="99" spans="1:49" s="6" customFormat="1" ht="26.25" customHeight="1" thickBot="1">
      <c r="A99" s="58" t="s">
        <v>34</v>
      </c>
      <c r="B99" s="94">
        <v>8541.8799999999992</v>
      </c>
      <c r="C99" s="95">
        <v>10867.960000000003</v>
      </c>
      <c r="D99" s="95">
        <v>14654.26</v>
      </c>
      <c r="E99" s="95">
        <v>14833.510000000002</v>
      </c>
      <c r="F99" s="95">
        <v>11454.050000000001</v>
      </c>
      <c r="G99" s="95">
        <v>8333.1500000000033</v>
      </c>
      <c r="H99" s="95">
        <v>9150.8000000000047</v>
      </c>
      <c r="I99" s="95">
        <v>9840.2000000000044</v>
      </c>
      <c r="J99" s="95">
        <v>12202.909999999996</v>
      </c>
      <c r="K99" s="95">
        <v>8537.8299999999981</v>
      </c>
      <c r="L99" s="96">
        <v>11214.899999999994</v>
      </c>
      <c r="M99" s="140">
        <f t="shared" si="37"/>
        <v>0.31355391241099867</v>
      </c>
      <c r="N99"/>
      <c r="O99" s="355">
        <f>SUM(O71:O98)</f>
        <v>1</v>
      </c>
      <c r="P99" s="359">
        <f t="shared" ref="P99:R99" si="54">SUM(P71:P98)</f>
        <v>0.99999999999999978</v>
      </c>
      <c r="Q99" s="359">
        <f t="shared" si="54"/>
        <v>1</v>
      </c>
      <c r="R99" s="356">
        <f t="shared" si="54"/>
        <v>1.0000000000000002</v>
      </c>
      <c r="T99" s="99">
        <v>5186.912000000003</v>
      </c>
      <c r="U99" s="69">
        <v>6901.8550000000023</v>
      </c>
      <c r="V99" s="69">
        <v>9422.9650000000038</v>
      </c>
      <c r="W99" s="69">
        <v>8271.0440000000053</v>
      </c>
      <c r="X99" s="69">
        <v>8982.6560000000009</v>
      </c>
      <c r="Y99" s="69">
        <v>5527.5330000000013</v>
      </c>
      <c r="Z99" s="69">
        <v>5641.0759999999991</v>
      </c>
      <c r="AA99" s="69">
        <v>5698.0459999999994</v>
      </c>
      <c r="AB99" s="69">
        <v>6316.7910000000002</v>
      </c>
      <c r="AC99" s="69">
        <v>4969.7309999999989</v>
      </c>
      <c r="AD99" s="85">
        <v>5309.7700000000013</v>
      </c>
      <c r="AE99" s="86">
        <f t="shared" si="38"/>
        <v>6.8422013183410249E-2</v>
      </c>
      <c r="AF99"/>
      <c r="AG99" s="355">
        <f>SUM(AG71:AG98)</f>
        <v>0.99999999999999956</v>
      </c>
      <c r="AH99" s="359">
        <f t="shared" ref="AH99:AJ99" si="55">SUM(AH71:AH98)</f>
        <v>1.0000000000000002</v>
      </c>
      <c r="AI99" s="359">
        <f t="shared" si="55"/>
        <v>1.0000000000000002</v>
      </c>
      <c r="AJ99" s="356">
        <f t="shared" si="55"/>
        <v>1.0000000000000002</v>
      </c>
      <c r="AL99" s="72">
        <f t="shared" si="50"/>
        <v>6.072330681302013</v>
      </c>
      <c r="AM99" s="77">
        <f t="shared" si="50"/>
        <v>6.350644463174322</v>
      </c>
      <c r="AN99" s="77">
        <f t="shared" si="49"/>
        <v>6.4301882183064887</v>
      </c>
      <c r="AO99" s="77">
        <f t="shared" si="49"/>
        <v>5.5759183092875553</v>
      </c>
      <c r="AP99" s="77">
        <f t="shared" si="49"/>
        <v>7.8423404821875229</v>
      </c>
      <c r="AQ99" s="77">
        <f t="shared" si="49"/>
        <v>6.6331855300816613</v>
      </c>
      <c r="AR99" s="77">
        <f t="shared" si="49"/>
        <v>6.1645714035931238</v>
      </c>
      <c r="AS99" s="77">
        <f t="shared" si="49"/>
        <v>5.7905794597670743</v>
      </c>
      <c r="AT99" s="77">
        <f t="shared" si="49"/>
        <v>5.1764628273092246</v>
      </c>
      <c r="AU99" s="77">
        <f t="shared" si="49"/>
        <v>5.820836207795189</v>
      </c>
      <c r="AV99" s="87">
        <f t="shared" si="49"/>
        <v>4.7345674058618483</v>
      </c>
      <c r="AW99" s="86">
        <f t="shared" si="48"/>
        <v>-0.18661731118264818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8:A70"/>
    <mergeCell ref="B68:L68"/>
    <mergeCell ref="M68:M70"/>
    <mergeCell ref="O68:R69"/>
    <mergeCell ref="T68:AD68"/>
    <mergeCell ref="AG68:AJ69"/>
    <mergeCell ref="AL68:AV68"/>
    <mergeCell ref="AW68:AW70"/>
    <mergeCell ref="B69:L69"/>
    <mergeCell ref="T69:AD69"/>
    <mergeCell ref="AL69:AV69"/>
    <mergeCell ref="AE68:AE70"/>
  </mergeCells>
  <conditionalFormatting sqref="AX7:AX33">
    <cfRule type="cellIs" dxfId="5" priority="15" operator="greaterThan">
      <formula>0</formula>
    </cfRule>
    <cfRule type="cellIs" dxfId="4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32:L32 T64:AD64 T98:AC9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5AEE2FCE-90CE-4E38-8108-D6635F6D58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1E0750B6-F0AC-4272-85A8-4F4C7D8217A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E01FFE9A-CCDC-4A0B-9926-1F4E6A41EF5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82798E04-4826-418A-A0A2-EA200BF434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AW65</xm:sqref>
        </x14:conditionalFormatting>
        <x14:conditionalFormatting xmlns:xm="http://schemas.microsoft.com/office/excel/2006/main">
          <x14:cfRule type="iconSet" priority="10" id="{58F10815-427E-4EEE-8A18-4AF94654E3B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AE65</xm:sqref>
        </x14:conditionalFormatting>
        <x14:conditionalFormatting xmlns:xm="http://schemas.microsoft.com/office/excel/2006/main">
          <x14:cfRule type="iconSet" priority="9" id="{A03DE416-0BBA-42BE-8DD5-7825357259B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AW99</xm:sqref>
        </x14:conditionalFormatting>
        <x14:conditionalFormatting xmlns:xm="http://schemas.microsoft.com/office/excel/2006/main">
          <x14:cfRule type="iconSet" priority="8" id="{13B4D04C-5B3A-402E-80D7-4F63162671A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M99</xm:sqref>
        </x14:conditionalFormatting>
        <x14:conditionalFormatting xmlns:xm="http://schemas.microsoft.com/office/excel/2006/main">
          <x14:cfRule type="iconSet" priority="7" id="{3C592D8D-F2C1-4999-A843-7EA5F888B83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AE99</xm:sqref>
        </x14:conditionalFormatting>
        <x14:conditionalFormatting xmlns:xm="http://schemas.microsoft.com/office/excel/2006/main">
          <x14:cfRule type="iconSet" priority="3" id="{484CAB43-88BD-44EC-AA10-D75F88EA2E9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M71:M98</xm:sqref>
        </x14:conditionalFormatting>
        <x14:conditionalFormatting xmlns:xm="http://schemas.microsoft.com/office/excel/2006/main">
          <x14:cfRule type="iconSet" priority="2" id="{9D3ADE94-2029-42D6-8B41-19E78551A8D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AE71:AE98</xm:sqref>
        </x14:conditionalFormatting>
        <x14:conditionalFormatting xmlns:xm="http://schemas.microsoft.com/office/excel/2006/main">
          <x14:cfRule type="iconSet" priority="1" id="{52B11D8C-88B9-4878-9262-128FEA6884A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AW71:AW98</xm:sqref>
        </x14:conditionalFormatting>
        <x14:conditionalFormatting xmlns:xm="http://schemas.microsoft.com/office/excel/2006/main">
          <x14:cfRule type="iconSet" priority="136" id="{156BCAE7-0075-443B-B7AA-C0454920AA0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M39:M65</xm:sqref>
        </x14:conditionalFormatting>
        <x14:conditionalFormatting xmlns:xm="http://schemas.microsoft.com/office/excel/2006/main">
          <x14:cfRule type="iconSet" priority="138" id="{91C003FA-1798-4C66-900C-40074D6D55C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AE39:AE64</xm:sqref>
        </x14:conditionalFormatting>
        <x14:conditionalFormatting xmlns:xm="http://schemas.microsoft.com/office/excel/2006/main">
          <x14:cfRule type="iconSet" priority="140" id="{50CCD8CD-4F2A-4436-9FAF-748F57AB494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F22"/>
  <sheetViews>
    <sheetView showGridLines="0" workbookViewId="0"/>
  </sheetViews>
  <sheetFormatPr defaultRowHeight="15"/>
  <cols>
    <col min="1" max="1" width="2.85546875" customWidth="1"/>
    <col min="2" max="2" width="2.28515625" customWidth="1"/>
    <col min="3" max="3" width="22" customWidth="1"/>
    <col min="4" max="12" width="9.140625" customWidth="1"/>
    <col min="15" max="15" width="10.42578125" customWidth="1"/>
    <col min="16" max="16" width="1.140625" customWidth="1"/>
    <col min="17" max="26" width="9.140625" customWidth="1"/>
    <col min="29" max="29" width="10.42578125" customWidth="1"/>
    <col min="30" max="30" width="1.140625" customWidth="1"/>
    <col min="31" max="31" width="10.42578125" customWidth="1"/>
    <col min="32" max="32" width="2" customWidth="1"/>
    <col min="33" max="40" width="9.140625" customWidth="1"/>
    <col min="43" max="43" width="10.42578125" customWidth="1"/>
  </cols>
  <sheetData>
    <row r="1" spans="1:32" ht="15.75">
      <c r="A1" s="18" t="s">
        <v>41</v>
      </c>
    </row>
    <row r="2" spans="1:32" ht="15.75" thickBot="1"/>
    <row r="3" spans="1:32" ht="15" customHeight="1">
      <c r="A3" s="489" t="s">
        <v>32</v>
      </c>
      <c r="B3" s="502"/>
      <c r="C3" s="525"/>
      <c r="D3" s="505" t="s">
        <v>19</v>
      </c>
      <c r="E3" s="506"/>
      <c r="F3" s="506"/>
      <c r="G3" s="506"/>
      <c r="H3" s="506"/>
      <c r="I3" s="506"/>
      <c r="J3" s="506"/>
      <c r="K3" s="506"/>
      <c r="L3" s="506"/>
      <c r="M3" s="506"/>
      <c r="N3" s="507"/>
      <c r="O3" s="510" t="s">
        <v>121</v>
      </c>
      <c r="Q3" s="480" t="s">
        <v>122</v>
      </c>
      <c r="R3" s="474"/>
      <c r="S3" s="474"/>
      <c r="T3" s="519"/>
    </row>
    <row r="4" spans="1:32" ht="15.75" thickBot="1">
      <c r="A4" s="503"/>
      <c r="B4" s="504"/>
      <c r="C4" s="526"/>
      <c r="D4" s="501" t="s">
        <v>70</v>
      </c>
      <c r="E4" s="499"/>
      <c r="F4" s="499"/>
      <c r="G4" s="499"/>
      <c r="H4" s="499"/>
      <c r="I4" s="499"/>
      <c r="J4" s="499"/>
      <c r="K4" s="499"/>
      <c r="L4" s="499"/>
      <c r="M4" s="499"/>
      <c r="N4" s="500"/>
      <c r="O4" s="511"/>
      <c r="Q4" s="520"/>
      <c r="R4" s="521"/>
      <c r="S4" s="521"/>
      <c r="T4" s="522"/>
    </row>
    <row r="5" spans="1:32" ht="23.25" customHeight="1" thickBot="1">
      <c r="A5" s="503"/>
      <c r="B5" s="504"/>
      <c r="C5" s="526"/>
      <c r="D5" s="31">
        <v>2010</v>
      </c>
      <c r="E5" s="78">
        <v>2011</v>
      </c>
      <c r="F5" s="78">
        <v>2012</v>
      </c>
      <c r="G5" s="78">
        <v>2013</v>
      </c>
      <c r="H5" s="78">
        <v>2014</v>
      </c>
      <c r="I5" s="78">
        <v>2015</v>
      </c>
      <c r="J5" s="78">
        <v>2016</v>
      </c>
      <c r="K5" s="78">
        <v>2017</v>
      </c>
      <c r="L5" s="78">
        <v>2018</v>
      </c>
      <c r="M5" s="78">
        <v>2019</v>
      </c>
      <c r="N5" s="30">
        <v>2020</v>
      </c>
      <c r="O5" s="512"/>
      <c r="Q5" s="298">
        <v>2010</v>
      </c>
      <c r="R5" s="360">
        <v>2015</v>
      </c>
      <c r="S5" s="408">
        <v>2019</v>
      </c>
      <c r="T5" s="302">
        <v>2020</v>
      </c>
    </row>
    <row r="6" spans="1:32" ht="20.100000000000001" customHeight="1">
      <c r="A6" s="10" t="s">
        <v>36</v>
      </c>
      <c r="B6" s="11"/>
      <c r="C6" s="11"/>
      <c r="D6" s="145">
        <v>583389.58999999973</v>
      </c>
      <c r="E6" s="146">
        <v>641027.09000000008</v>
      </c>
      <c r="F6" s="146">
        <v>633780.20000000019</v>
      </c>
      <c r="G6" s="146">
        <v>611887.39</v>
      </c>
      <c r="H6" s="146">
        <v>591323.95000000007</v>
      </c>
      <c r="I6" s="146">
        <v>593651.6</v>
      </c>
      <c r="J6" s="146">
        <v>571803.38</v>
      </c>
      <c r="K6" s="146">
        <v>558770.54</v>
      </c>
      <c r="L6" s="146">
        <v>527863.27</v>
      </c>
      <c r="M6" s="146">
        <v>534923.89</v>
      </c>
      <c r="N6" s="147">
        <v>442437.55999999988</v>
      </c>
      <c r="O6" s="42">
        <f>(N6-M6)/M6</f>
        <v>-0.17289624136996412</v>
      </c>
      <c r="Q6" s="353">
        <f>D6/D8</f>
        <v>0.87979193167842829</v>
      </c>
      <c r="R6" s="441">
        <f>I6/I8</f>
        <v>0.88343537320464172</v>
      </c>
      <c r="S6" s="357">
        <f>M6/M8</f>
        <v>0.86690639687899107</v>
      </c>
      <c r="T6" s="354">
        <f>N6/N8</f>
        <v>0.72305254714167133</v>
      </c>
    </row>
    <row r="7" spans="1:32" ht="20.100000000000001" customHeight="1" thickBot="1">
      <c r="A7" s="10" t="s">
        <v>39</v>
      </c>
      <c r="B7" s="11"/>
      <c r="C7" s="11"/>
      <c r="D7" s="148">
        <v>79709.910000000062</v>
      </c>
      <c r="E7" s="149">
        <v>85634.580000000016</v>
      </c>
      <c r="F7" s="149">
        <v>86232.51</v>
      </c>
      <c r="G7" s="149">
        <v>84690.72</v>
      </c>
      <c r="H7" s="149">
        <v>83054.510000000009</v>
      </c>
      <c r="I7" s="149">
        <v>78329.19</v>
      </c>
      <c r="J7" s="149">
        <v>79536.340000000011</v>
      </c>
      <c r="K7" s="149">
        <v>81256.039999999979</v>
      </c>
      <c r="L7" s="149">
        <v>79463.790000000008</v>
      </c>
      <c r="M7" s="149">
        <v>82125.300000000047</v>
      </c>
      <c r="N7" s="150">
        <v>169464.79999999996</v>
      </c>
      <c r="O7" s="42">
        <f>(N7-M7)/M7</f>
        <v>1.0634907878570898</v>
      </c>
      <c r="Q7" s="353">
        <f>D7/D8</f>
        <v>0.12020806832157178</v>
      </c>
      <c r="R7" s="358">
        <f>I7/I8</f>
        <v>0.11656462679535824</v>
      </c>
      <c r="S7" s="358">
        <f>M7/M8</f>
        <v>0.13309360312100893</v>
      </c>
      <c r="T7" s="354">
        <f>N7/N8</f>
        <v>0.27694745285832856</v>
      </c>
    </row>
    <row r="8" spans="1:32" ht="24" customHeight="1" thickBot="1">
      <c r="A8" s="56" t="s">
        <v>30</v>
      </c>
      <c r="B8" s="151"/>
      <c r="C8" s="152"/>
      <c r="D8" s="94">
        <v>663099.49999999977</v>
      </c>
      <c r="E8" s="95">
        <v>726661.67000000016</v>
      </c>
      <c r="F8" s="95">
        <v>720012.7100000002</v>
      </c>
      <c r="G8" s="95">
        <v>696578.11</v>
      </c>
      <c r="H8" s="95">
        <v>674378.46000000008</v>
      </c>
      <c r="I8" s="95">
        <v>671980.79</v>
      </c>
      <c r="J8" s="95">
        <v>651339.72</v>
      </c>
      <c r="K8" s="95">
        <v>640026.58000000007</v>
      </c>
      <c r="L8" s="95">
        <v>607327.06000000006</v>
      </c>
      <c r="M8" s="95">
        <v>617049.19000000006</v>
      </c>
      <c r="N8" s="96">
        <v>611902.35999999987</v>
      </c>
      <c r="O8" s="140">
        <f>(N8-M8)/M8</f>
        <v>-8.3410367980552586E-3</v>
      </c>
      <c r="Q8" s="355">
        <f>SUM(Q6:Q7)</f>
        <v>1</v>
      </c>
      <c r="R8" s="359">
        <f t="shared" ref="R8:T8" si="0">SUM(R6:R7)</f>
        <v>1</v>
      </c>
      <c r="S8" s="359">
        <f t="shared" si="0"/>
        <v>1</v>
      </c>
      <c r="T8" s="356">
        <f t="shared" si="0"/>
        <v>0.99999999999999989</v>
      </c>
      <c r="AF8" s="6"/>
    </row>
    <row r="9" spans="1:32" ht="15.75" thickBot="1"/>
    <row r="10" spans="1:32">
      <c r="A10" s="489" t="s">
        <v>32</v>
      </c>
      <c r="B10" s="502"/>
      <c r="C10" s="525"/>
      <c r="D10" s="542" t="s">
        <v>35</v>
      </c>
      <c r="E10" s="543"/>
      <c r="F10" s="543"/>
      <c r="G10" s="543"/>
      <c r="H10" s="543"/>
      <c r="I10" s="543"/>
      <c r="J10" s="543"/>
      <c r="K10" s="543"/>
      <c r="L10" s="543"/>
      <c r="M10" s="543"/>
      <c r="N10" s="544"/>
      <c r="O10" s="510" t="s">
        <v>121</v>
      </c>
      <c r="Q10" s="480" t="s">
        <v>122</v>
      </c>
      <c r="R10" s="474"/>
      <c r="S10" s="474"/>
      <c r="T10" s="519"/>
    </row>
    <row r="11" spans="1:32" ht="15.75" thickBot="1">
      <c r="A11" s="503"/>
      <c r="B11" s="504"/>
      <c r="C11" s="526"/>
      <c r="D11" s="536" t="str">
        <f>D4</f>
        <v>jan-dez</v>
      </c>
      <c r="E11" s="537"/>
      <c r="F11" s="537"/>
      <c r="G11" s="537"/>
      <c r="H11" s="537"/>
      <c r="I11" s="537"/>
      <c r="J11" s="537"/>
      <c r="K11" s="537"/>
      <c r="L11" s="537"/>
      <c r="M11" s="537"/>
      <c r="N11" s="538"/>
      <c r="O11" s="511"/>
      <c r="Q11" s="520"/>
      <c r="R11" s="521"/>
      <c r="S11" s="521"/>
      <c r="T11" s="522"/>
    </row>
    <row r="12" spans="1:32" ht="23.25" customHeight="1" thickBot="1">
      <c r="A12" s="503"/>
      <c r="B12" s="504"/>
      <c r="C12" s="526"/>
      <c r="D12" s="29">
        <v>2010</v>
      </c>
      <c r="E12" s="70">
        <v>2011</v>
      </c>
      <c r="F12" s="70">
        <v>2012</v>
      </c>
      <c r="G12" s="70">
        <v>2013</v>
      </c>
      <c r="H12" s="70">
        <v>2014</v>
      </c>
      <c r="I12" s="70">
        <v>2015</v>
      </c>
      <c r="J12" s="70">
        <v>2016</v>
      </c>
      <c r="K12" s="70">
        <v>2017</v>
      </c>
      <c r="L12" s="70">
        <v>2018</v>
      </c>
      <c r="M12" s="70">
        <v>2019</v>
      </c>
      <c r="N12" s="30">
        <v>2020</v>
      </c>
      <c r="O12" s="512"/>
      <c r="Q12" s="298">
        <v>2010</v>
      </c>
      <c r="R12" s="360">
        <v>2015</v>
      </c>
      <c r="S12" s="408">
        <v>2019</v>
      </c>
      <c r="T12" s="302">
        <v>2020</v>
      </c>
    </row>
    <row r="13" spans="1:32" ht="20.100000000000001" customHeight="1">
      <c r="A13" s="10" t="s">
        <v>36</v>
      </c>
      <c r="B13" s="11"/>
      <c r="C13" s="11"/>
      <c r="D13" s="145">
        <v>224496.58100000001</v>
      </c>
      <c r="E13" s="146">
        <v>245154.70299999998</v>
      </c>
      <c r="F13" s="146">
        <v>244649.60500000004</v>
      </c>
      <c r="G13" s="146">
        <v>246516.17099999997</v>
      </c>
      <c r="H13" s="146">
        <v>246027.53499999997</v>
      </c>
      <c r="I13" s="146">
        <v>251621.19899999996</v>
      </c>
      <c r="J13" s="146">
        <v>243253.34199999998</v>
      </c>
      <c r="K13" s="146">
        <v>240460.77099999998</v>
      </c>
      <c r="L13" s="146">
        <v>233527.783</v>
      </c>
      <c r="M13" s="146">
        <v>238910.90500000003</v>
      </c>
      <c r="N13" s="147">
        <v>187260.30400000003</v>
      </c>
      <c r="O13" s="131">
        <f>(N13-M13)/M13</f>
        <v>-0.21619189379404841</v>
      </c>
      <c r="Q13" s="353">
        <f>D13/D15</f>
        <v>0.79892213620086094</v>
      </c>
      <c r="R13" s="441">
        <f>I13/I15</f>
        <v>0.79792292601667691</v>
      </c>
      <c r="S13" s="357">
        <f>M13/M15</f>
        <v>0.7676057508261378</v>
      </c>
      <c r="T13" s="354">
        <f>N13/N15</f>
        <v>0.62576213132458169</v>
      </c>
    </row>
    <row r="14" spans="1:32" ht="20.100000000000001" customHeight="1" thickBot="1">
      <c r="A14" s="10" t="s">
        <v>39</v>
      </c>
      <c r="B14" s="11"/>
      <c r="C14" s="11"/>
      <c r="D14" s="81">
        <v>56502.743999999999</v>
      </c>
      <c r="E14" s="61">
        <v>62426.003999999972</v>
      </c>
      <c r="F14" s="153">
        <v>64017.688000000002</v>
      </c>
      <c r="G14" s="153">
        <v>69792.22099999999</v>
      </c>
      <c r="H14" s="153">
        <v>64875.915000000015</v>
      </c>
      <c r="I14" s="153">
        <v>63724.044000000009</v>
      </c>
      <c r="J14" s="153">
        <v>68210.301999999981</v>
      </c>
      <c r="K14" s="153">
        <v>69828.113999999987</v>
      </c>
      <c r="L14" s="153">
        <v>69610.073000000004</v>
      </c>
      <c r="M14" s="153">
        <v>72330.777000000016</v>
      </c>
      <c r="N14" s="154">
        <v>111991.272</v>
      </c>
      <c r="O14" s="131">
        <f>(N14-M14)/M14</f>
        <v>0.54832115241897617</v>
      </c>
      <c r="Q14" s="353">
        <f>D14/D15</f>
        <v>0.201077863799139</v>
      </c>
      <c r="R14" s="358">
        <f>I14/I15</f>
        <v>0.20207707398332314</v>
      </c>
      <c r="S14" s="358">
        <f>M14/M15</f>
        <v>0.23239424917386228</v>
      </c>
      <c r="T14" s="354">
        <f>N14/N15</f>
        <v>0.37423786867541842</v>
      </c>
    </row>
    <row r="15" spans="1:32" ht="24" customHeight="1" thickBot="1">
      <c r="A15" s="56" t="s">
        <v>30</v>
      </c>
      <c r="B15" s="151"/>
      <c r="C15" s="152"/>
      <c r="D15" s="442">
        <v>280999.32500000001</v>
      </c>
      <c r="E15" s="95">
        <v>307580.70699999994</v>
      </c>
      <c r="F15" s="95">
        <v>308667.29300000006</v>
      </c>
      <c r="G15" s="95">
        <v>316308.39199999999</v>
      </c>
      <c r="H15" s="95">
        <v>310903.45</v>
      </c>
      <c r="I15" s="95">
        <v>315345.24299999996</v>
      </c>
      <c r="J15" s="95">
        <v>311463.64399999997</v>
      </c>
      <c r="K15" s="95">
        <v>310288.88499999995</v>
      </c>
      <c r="L15" s="95">
        <v>303137.85600000003</v>
      </c>
      <c r="M15" s="95">
        <v>311241.68200000003</v>
      </c>
      <c r="N15" s="96">
        <v>299251.576</v>
      </c>
      <c r="O15" s="188">
        <f>(N15-M15)/M15</f>
        <v>-3.8523458435750349E-2</v>
      </c>
      <c r="Q15" s="355">
        <f>SUM(Q13:Q14)</f>
        <v>1</v>
      </c>
      <c r="R15" s="359">
        <f t="shared" ref="R15" si="1">SUM(R13:R14)</f>
        <v>1</v>
      </c>
      <c r="S15" s="359">
        <f t="shared" ref="S15" si="2">SUM(S13:S14)</f>
        <v>1</v>
      </c>
      <c r="T15" s="356">
        <f t="shared" ref="T15" si="3">SUM(T13:T14)</f>
        <v>1</v>
      </c>
    </row>
    <row r="16" spans="1:32" ht="15.75" thickBot="1"/>
    <row r="17" spans="1:15">
      <c r="A17" s="489" t="s">
        <v>32</v>
      </c>
      <c r="B17" s="502"/>
      <c r="C17" s="525"/>
      <c r="D17" s="545" t="s">
        <v>42</v>
      </c>
      <c r="E17" s="546"/>
      <c r="F17" s="546"/>
      <c r="G17" s="546"/>
      <c r="H17" s="546"/>
      <c r="I17" s="546"/>
      <c r="J17" s="546"/>
      <c r="K17" s="546"/>
      <c r="L17" s="546"/>
      <c r="M17" s="546"/>
      <c r="N17" s="547"/>
      <c r="O17" s="510" t="s">
        <v>121</v>
      </c>
    </row>
    <row r="18" spans="1:15" ht="15.75" thickBot="1">
      <c r="A18" s="503"/>
      <c r="B18" s="504"/>
      <c r="C18" s="526"/>
      <c r="D18" s="539" t="str">
        <f>D4</f>
        <v>jan-dez</v>
      </c>
      <c r="E18" s="540"/>
      <c r="F18" s="540"/>
      <c r="G18" s="540"/>
      <c r="H18" s="540"/>
      <c r="I18" s="540"/>
      <c r="J18" s="540"/>
      <c r="K18" s="540"/>
      <c r="L18" s="540"/>
      <c r="M18" s="540"/>
      <c r="N18" s="541"/>
      <c r="O18" s="511"/>
    </row>
    <row r="19" spans="1:15" ht="23.25" customHeight="1" thickBot="1">
      <c r="A19" s="503"/>
      <c r="B19" s="504"/>
      <c r="C19" s="526"/>
      <c r="D19" s="443">
        <v>2010</v>
      </c>
      <c r="E19" s="132">
        <v>2011</v>
      </c>
      <c r="F19" s="132">
        <v>2012</v>
      </c>
      <c r="G19" s="132">
        <v>2013</v>
      </c>
      <c r="H19" s="132">
        <v>2014</v>
      </c>
      <c r="I19" s="132">
        <v>2015</v>
      </c>
      <c r="J19" s="132">
        <v>2016</v>
      </c>
      <c r="K19" s="132">
        <v>2017</v>
      </c>
      <c r="L19" s="132">
        <v>2018</v>
      </c>
      <c r="M19" s="132">
        <v>2019</v>
      </c>
      <c r="N19" s="138">
        <v>2020</v>
      </c>
      <c r="O19" s="512"/>
    </row>
    <row r="20" spans="1:15" ht="20.100000000000001" customHeight="1">
      <c r="A20" s="10" t="s">
        <v>36</v>
      </c>
      <c r="B20" s="11"/>
      <c r="C20" s="11"/>
      <c r="D20" s="109">
        <f>(D13/D6)*10</f>
        <v>3.8481417023570836</v>
      </c>
      <c r="E20" s="73">
        <f t="shared" ref="E20:N20" si="4">(E13/E6)*10</f>
        <v>3.824404722115565</v>
      </c>
      <c r="F20" s="73">
        <f t="shared" si="4"/>
        <v>3.8601648489492089</v>
      </c>
      <c r="G20" s="73">
        <f t="shared" si="4"/>
        <v>4.0287833191005937</v>
      </c>
      <c r="H20" s="73">
        <f t="shared" si="4"/>
        <v>4.1606218554144467</v>
      </c>
      <c r="I20" s="73">
        <f t="shared" si="4"/>
        <v>4.2385331564843751</v>
      </c>
      <c r="J20" s="73">
        <f t="shared" si="4"/>
        <v>4.2541431287097318</v>
      </c>
      <c r="K20" s="73">
        <f t="shared" si="4"/>
        <v>4.3033902789506397</v>
      </c>
      <c r="L20" s="73">
        <f t="shared" si="4"/>
        <v>4.4240203149576978</v>
      </c>
      <c r="M20" s="73">
        <f t="shared" si="4"/>
        <v>4.4662597701516011</v>
      </c>
      <c r="N20" s="101">
        <f t="shared" si="4"/>
        <v>4.2324685092287391</v>
      </c>
      <c r="O20" s="131">
        <f>(N20-M20)/M20</f>
        <v>-5.2346095604494214E-2</v>
      </c>
    </row>
    <row r="21" spans="1:15" ht="20.100000000000001" customHeight="1" thickBot="1">
      <c r="A21" s="10" t="s">
        <v>39</v>
      </c>
      <c r="B21" s="11"/>
      <c r="C21" s="11"/>
      <c r="D21" s="112">
        <f>(D14/D7)*10</f>
        <v>7.0885469573356632</v>
      </c>
      <c r="E21" s="76">
        <f t="shared" ref="E21:N21" si="5">(E14/E7)*10</f>
        <v>7.2898125967336984</v>
      </c>
      <c r="F21" s="76">
        <f t="shared" si="5"/>
        <v>7.4238460645526851</v>
      </c>
      <c r="G21" s="76">
        <f t="shared" si="5"/>
        <v>8.2408345329925154</v>
      </c>
      <c r="H21" s="76">
        <f t="shared" si="5"/>
        <v>7.8112452893888618</v>
      </c>
      <c r="I21" s="76">
        <f t="shared" si="5"/>
        <v>8.1354146519324413</v>
      </c>
      <c r="J21" s="76">
        <f t="shared" si="5"/>
        <v>8.5759920559583165</v>
      </c>
      <c r="K21" s="76">
        <f t="shared" si="5"/>
        <v>8.5935905810817275</v>
      </c>
      <c r="L21" s="76">
        <f t="shared" si="5"/>
        <v>8.7599739453655552</v>
      </c>
      <c r="M21" s="76">
        <f t="shared" si="5"/>
        <v>8.8073683749100429</v>
      </c>
      <c r="N21" s="105">
        <f t="shared" si="5"/>
        <v>6.6085270805500631</v>
      </c>
      <c r="O21" s="131">
        <f>(N21-M21)/M21</f>
        <v>-0.24965928535746507</v>
      </c>
    </row>
    <row r="22" spans="1:15" ht="24" customHeight="1" thickBot="1">
      <c r="A22" s="56" t="s">
        <v>30</v>
      </c>
      <c r="B22" s="151"/>
      <c r="C22" s="152"/>
      <c r="D22" s="444">
        <f>(D15/D8)*10</f>
        <v>4.2376645586371291</v>
      </c>
      <c r="E22" s="444">
        <f t="shared" ref="E22:N22" si="6">(E15/E8)*10</f>
        <v>4.2327911282289028</v>
      </c>
      <c r="F22" s="444">
        <f t="shared" si="6"/>
        <v>4.286970059181316</v>
      </c>
      <c r="G22" s="444">
        <f t="shared" si="6"/>
        <v>4.5408890612425363</v>
      </c>
      <c r="H22" s="444">
        <f t="shared" si="6"/>
        <v>4.6102221295739483</v>
      </c>
      <c r="I22" s="444">
        <f t="shared" si="6"/>
        <v>4.6927716936670159</v>
      </c>
      <c r="J22" s="444">
        <f t="shared" si="6"/>
        <v>4.7818923740747756</v>
      </c>
      <c r="K22" s="444">
        <f t="shared" si="6"/>
        <v>4.8480624820300413</v>
      </c>
      <c r="L22" s="444">
        <f t="shared" si="6"/>
        <v>4.9913444660279094</v>
      </c>
      <c r="M22" s="444">
        <f t="shared" si="6"/>
        <v>5.0440335558985172</v>
      </c>
      <c r="N22" s="444">
        <f t="shared" si="6"/>
        <v>4.8905118783983781</v>
      </c>
      <c r="O22" s="140">
        <f>(N22-M22)/M22</f>
        <v>-3.043629186816375E-2</v>
      </c>
    </row>
  </sheetData>
  <mergeCells count="14">
    <mergeCell ref="A17:C19"/>
    <mergeCell ref="Q3:T4"/>
    <mergeCell ref="Q10:T11"/>
    <mergeCell ref="D17:N17"/>
    <mergeCell ref="O17:O19"/>
    <mergeCell ref="D4:N4"/>
    <mergeCell ref="D11:N11"/>
    <mergeCell ref="D18:N18"/>
    <mergeCell ref="O10:O12"/>
    <mergeCell ref="A3:C5"/>
    <mergeCell ref="D3:N3"/>
    <mergeCell ref="O3:O5"/>
    <mergeCell ref="D10:N10"/>
    <mergeCell ref="A10:C12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5BADD89A-101C-44D4-A14C-02C483676CB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O22</xm:sqref>
        </x14:conditionalFormatting>
        <x14:conditionalFormatting xmlns:xm="http://schemas.microsoft.com/office/excel/2006/main">
          <x14:cfRule type="iconSet" priority="5" id="{102D1273-3606-4457-8602-D5BC8451C20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O8</xm:sqref>
        </x14:conditionalFormatting>
        <x14:conditionalFormatting xmlns:xm="http://schemas.microsoft.com/office/excel/2006/main">
          <x14:cfRule type="iconSet" priority="4" id="{98078444-AA66-43A2-9145-C2C28F09E12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O15</xm:sqref>
        </x14:conditionalFormatting>
        <x14:conditionalFormatting xmlns:xm="http://schemas.microsoft.com/office/excel/2006/main">
          <x14:cfRule type="iconSet" priority="3" id="{15A7123F-33F4-4BF9-956E-A440BC2C528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O6:O7</xm:sqref>
        </x14:conditionalFormatting>
        <x14:conditionalFormatting xmlns:xm="http://schemas.microsoft.com/office/excel/2006/main">
          <x14:cfRule type="iconSet" priority="2" id="{2D0041DF-23F6-44E9-8A41-A56D49D8A13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O13:O14</xm:sqref>
        </x14:conditionalFormatting>
        <x14:conditionalFormatting xmlns:xm="http://schemas.microsoft.com/office/excel/2006/main">
          <x14:cfRule type="iconSet" priority="1" id="{15EC5EEE-816B-444D-BA50-C57043583E4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O20:O21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5DE37-DE50-433E-A6A3-93C4715F3CCE}">
  <sheetPr>
    <pageSetUpPr fitToPage="1"/>
  </sheetPr>
  <dimension ref="A1:AX99"/>
  <sheetViews>
    <sheetView showGridLines="0" workbookViewId="0">
      <pane xSplit="1" topLeftCell="B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104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131</v>
      </c>
      <c r="B7" s="79">
        <v>230426.61</v>
      </c>
      <c r="C7" s="60">
        <v>236904.2</v>
      </c>
      <c r="D7" s="60">
        <v>232429.03</v>
      </c>
      <c r="E7" s="60">
        <v>223159.83</v>
      </c>
      <c r="F7" s="60">
        <v>220239.52</v>
      </c>
      <c r="G7" s="60">
        <v>220034.14</v>
      </c>
      <c r="H7" s="60">
        <v>209965.45</v>
      </c>
      <c r="I7" s="60">
        <v>204240.28</v>
      </c>
      <c r="J7" s="60">
        <v>199668.21</v>
      </c>
      <c r="K7" s="60">
        <v>196406.71</v>
      </c>
      <c r="L7" s="80">
        <v>183555.1</v>
      </c>
      <c r="M7" s="42">
        <f t="shared" ref="M7:M33" si="0">(L7-K7)/K7</f>
        <v>-6.5433660591331058E-2</v>
      </c>
      <c r="O7" s="361">
        <f>B7/$B$33</f>
        <v>0.34749929686268832</v>
      </c>
      <c r="P7" s="362">
        <f>G7/$G$33</f>
        <v>0.32744111628548184</v>
      </c>
      <c r="Q7" s="362">
        <f>K7/$K$33</f>
        <v>0.31829992354418279</v>
      </c>
      <c r="R7" s="363">
        <f>L7/$L$33</f>
        <v>0.29997449266252202</v>
      </c>
      <c r="T7" s="79">
        <v>80383.233999999997</v>
      </c>
      <c r="U7" s="60">
        <v>83177.607999999993</v>
      </c>
      <c r="V7" s="60">
        <v>80925.919999999998</v>
      </c>
      <c r="W7" s="60">
        <v>80108.507999999987</v>
      </c>
      <c r="X7" s="60">
        <v>82197.794999999998</v>
      </c>
      <c r="Y7" s="60">
        <v>81523.106</v>
      </c>
      <c r="Z7" s="60">
        <v>78620.096000000005</v>
      </c>
      <c r="AA7" s="60">
        <v>76895.194000000003</v>
      </c>
      <c r="AB7" s="60">
        <v>77046.926000000007</v>
      </c>
      <c r="AC7" s="60">
        <v>75929.718999999997</v>
      </c>
      <c r="AD7" s="80">
        <v>71777.490000000005</v>
      </c>
      <c r="AE7" s="42">
        <f t="shared" ref="AE7:AE33" si="1">(AD7-AC7)/AC7</f>
        <v>-5.4685162209015842E-2</v>
      </c>
      <c r="AG7" s="361">
        <f>T7/$T$33</f>
        <v>0.28606201812050613</v>
      </c>
      <c r="AH7" s="362">
        <f>Y7/$Y$33</f>
        <v>0.25852017054210014</v>
      </c>
      <c r="AI7" s="362">
        <f>AC7/$AC$33</f>
        <v>0.24395742405736023</v>
      </c>
      <c r="AJ7" s="363">
        <f>AD7/$AD$33</f>
        <v>0.23985668165704174</v>
      </c>
      <c r="AL7" s="52">
        <f t="shared" ref="AL7:AQ33" si="2">(T7/B7)*10</f>
        <v>3.4884527442381765</v>
      </c>
      <c r="AM7" s="73">
        <f t="shared" si="2"/>
        <v>3.5110229366976182</v>
      </c>
      <c r="AN7" s="73">
        <f t="shared" si="2"/>
        <v>3.4817475252553436</v>
      </c>
      <c r="AO7" s="73">
        <f t="shared" si="2"/>
        <v>3.5897369163616943</v>
      </c>
      <c r="AP7" s="73">
        <f t="shared" si="2"/>
        <v>3.7322000610971182</v>
      </c>
      <c r="AQ7" s="73">
        <f t="shared" si="2"/>
        <v>3.7050207754123972</v>
      </c>
      <c r="AR7" s="73">
        <f t="shared" ref="AR7:AR33" si="3">(Z7/H7)*10</f>
        <v>3.7444301431497422</v>
      </c>
      <c r="AS7" s="73">
        <f t="shared" ref="AS7:AS33" si="4">(AA7/I7)*10</f>
        <v>3.7649377488123301</v>
      </c>
      <c r="AT7" s="73">
        <f t="shared" ref="AT7:AV22" si="5">(AB7/J7)*10</f>
        <v>3.8587477696123988</v>
      </c>
      <c r="AU7" s="73">
        <f t="shared" si="5"/>
        <v>3.8659432256667809</v>
      </c>
      <c r="AV7" s="17">
        <f t="shared" si="5"/>
        <v>3.9104056493118415</v>
      </c>
      <c r="AW7" s="42">
        <f>(AV7-AU7)/AU7</f>
        <v>1.1501054477434004E-2</v>
      </c>
      <c r="AX7" s="8"/>
    </row>
    <row r="8" spans="1:50" ht="20.100000000000001" customHeight="1">
      <c r="A8" s="47" t="s">
        <v>132</v>
      </c>
      <c r="B8" s="81">
        <v>56350.939999999995</v>
      </c>
      <c r="C8" s="61">
        <v>89609.55</v>
      </c>
      <c r="D8" s="61">
        <v>96654.57</v>
      </c>
      <c r="E8" s="61">
        <v>101962.47</v>
      </c>
      <c r="F8" s="61">
        <v>88492.25</v>
      </c>
      <c r="G8" s="61">
        <v>93046.27</v>
      </c>
      <c r="H8" s="61">
        <v>87891.43</v>
      </c>
      <c r="I8" s="61">
        <v>91326.52</v>
      </c>
      <c r="J8" s="61">
        <v>72646.06</v>
      </c>
      <c r="K8" s="61">
        <v>79416.52</v>
      </c>
      <c r="L8" s="82">
        <v>89577.2</v>
      </c>
      <c r="M8" s="42">
        <f t="shared" si="0"/>
        <v>0.12794164236861541</v>
      </c>
      <c r="O8" s="361">
        <f t="shared" ref="O8:O32" si="6">B8/$B$33</f>
        <v>8.498112274251457E-2</v>
      </c>
      <c r="P8" s="362">
        <f t="shared" ref="P8:P32" si="7">G8/$G$33</f>
        <v>0.13846566953201145</v>
      </c>
      <c r="Q8" s="362">
        <f t="shared" ref="Q8:Q32" si="8">K8/$K$33</f>
        <v>0.12870370999109484</v>
      </c>
      <c r="R8" s="363">
        <f t="shared" ref="R8:R32" si="9">L8/$L$33</f>
        <v>0.14639132949250261</v>
      </c>
      <c r="T8" s="81">
        <v>28067.644</v>
      </c>
      <c r="U8" s="61">
        <v>41569.803</v>
      </c>
      <c r="V8" s="61">
        <v>47938.501000000004</v>
      </c>
      <c r="W8" s="61">
        <v>51621.622000000003</v>
      </c>
      <c r="X8" s="61">
        <v>46906.248</v>
      </c>
      <c r="Y8" s="61">
        <v>52940.008999999998</v>
      </c>
      <c r="Z8" s="61">
        <v>46969.383000000002</v>
      </c>
      <c r="AA8" s="61">
        <v>48338.472999999998</v>
      </c>
      <c r="AB8" s="61">
        <v>41218.366999999998</v>
      </c>
      <c r="AC8" s="61">
        <v>44252.34</v>
      </c>
      <c r="AD8" s="82">
        <v>46847.118999999999</v>
      </c>
      <c r="AE8" s="42">
        <f t="shared" si="1"/>
        <v>5.8635972696585138E-2</v>
      </c>
      <c r="AG8" s="361">
        <f t="shared" ref="AG8:AG32" si="10">T8/$T$33</f>
        <v>9.9885094030030139E-2</v>
      </c>
      <c r="AH8" s="362">
        <f t="shared" ref="AH8:AH32" si="11">Y8/$Y$33</f>
        <v>0.16787952307877371</v>
      </c>
      <c r="AI8" s="362">
        <f t="shared" ref="AI8:AI32" si="12">AC8/$AC$33</f>
        <v>0.14217999246000745</v>
      </c>
      <c r="AJ8" s="363">
        <f t="shared" ref="AJ8:AJ32" si="13">AD8/$AD$33</f>
        <v>0.15654760996145936</v>
      </c>
      <c r="AL8" s="52">
        <f t="shared" si="2"/>
        <v>4.9808652703930054</v>
      </c>
      <c r="AM8" s="74">
        <f t="shared" si="2"/>
        <v>4.638992495777515</v>
      </c>
      <c r="AN8" s="74">
        <f t="shared" si="2"/>
        <v>4.9597759319605892</v>
      </c>
      <c r="AO8" s="74">
        <f t="shared" si="2"/>
        <v>5.0628061481837383</v>
      </c>
      <c r="AP8" s="74">
        <f t="shared" si="2"/>
        <v>5.3006051942401733</v>
      </c>
      <c r="AQ8" s="74">
        <f t="shared" si="2"/>
        <v>5.6896433355146847</v>
      </c>
      <c r="AR8" s="74">
        <f t="shared" si="3"/>
        <v>5.3440230748322115</v>
      </c>
      <c r="AS8" s="74">
        <f t="shared" si="4"/>
        <v>5.2929283848765944</v>
      </c>
      <c r="AT8" s="74">
        <f t="shared" si="5"/>
        <v>5.6738613215912883</v>
      </c>
      <c r="AU8" s="74">
        <f t="shared" si="5"/>
        <v>5.5721832183026896</v>
      </c>
      <c r="AV8" s="17">
        <f t="shared" si="5"/>
        <v>5.2298039009926631</v>
      </c>
      <c r="AW8" s="42">
        <f t="shared" ref="AW8:AW33" si="14">(AV8-AU8)/AU8</f>
        <v>-6.1444375372552207E-2</v>
      </c>
      <c r="AX8" s="8"/>
    </row>
    <row r="9" spans="1:50" ht="20.100000000000001" customHeight="1">
      <c r="A9" s="47" t="s">
        <v>137</v>
      </c>
      <c r="B9" s="81">
        <v>113788.35</v>
      </c>
      <c r="C9" s="61">
        <v>122580.75</v>
      </c>
      <c r="D9" s="61">
        <v>125530.98</v>
      </c>
      <c r="E9" s="61">
        <v>114688.87</v>
      </c>
      <c r="F9" s="61">
        <v>103375.54</v>
      </c>
      <c r="G9" s="61">
        <v>105678.43000000001</v>
      </c>
      <c r="H9" s="61">
        <v>111275.25</v>
      </c>
      <c r="I9" s="61">
        <v>99408.06</v>
      </c>
      <c r="J9" s="61">
        <v>81546.84</v>
      </c>
      <c r="K9" s="61">
        <v>94038.2</v>
      </c>
      <c r="L9" s="82">
        <v>93348.7</v>
      </c>
      <c r="M9" s="42">
        <f t="shared" si="0"/>
        <v>-7.3321267314772082E-3</v>
      </c>
      <c r="O9" s="361">
        <f t="shared" si="6"/>
        <v>0.17160071753937398</v>
      </c>
      <c r="P9" s="362">
        <f t="shared" si="7"/>
        <v>0.15726406405159288</v>
      </c>
      <c r="Q9" s="362">
        <f t="shared" si="8"/>
        <v>0.15239984351976862</v>
      </c>
      <c r="R9" s="363">
        <f t="shared" si="9"/>
        <v>0.15255489454232526</v>
      </c>
      <c r="T9" s="81">
        <v>39825.192999999999</v>
      </c>
      <c r="U9" s="61">
        <v>42706.021999999997</v>
      </c>
      <c r="V9" s="61">
        <v>43295.368999999999</v>
      </c>
      <c r="W9" s="61">
        <v>41969.974999999999</v>
      </c>
      <c r="X9" s="61">
        <v>39303.713000000003</v>
      </c>
      <c r="Y9" s="61">
        <v>40005.073999999993</v>
      </c>
      <c r="Z9" s="61">
        <v>42643.074999999997</v>
      </c>
      <c r="AA9" s="61">
        <v>38352.667999999998</v>
      </c>
      <c r="AB9" s="61">
        <v>33266.487999999998</v>
      </c>
      <c r="AC9" s="61">
        <v>37206.360999999997</v>
      </c>
      <c r="AD9" s="82">
        <v>36982.379000000001</v>
      </c>
      <c r="AE9" s="42">
        <f t="shared" si="1"/>
        <v>-6.0199921190894311E-3</v>
      </c>
      <c r="AG9" s="361">
        <f t="shared" si="10"/>
        <v>0.14172700592786119</v>
      </c>
      <c r="AH9" s="362">
        <f t="shared" si="11"/>
        <v>0.12686119384398006</v>
      </c>
      <c r="AI9" s="362">
        <f t="shared" si="12"/>
        <v>0.11954170392897449</v>
      </c>
      <c r="AJ9" s="363">
        <f t="shared" si="13"/>
        <v>0.12358290470623959</v>
      </c>
      <c r="AL9" s="52">
        <f t="shared" si="2"/>
        <v>3.4999358897461819</v>
      </c>
      <c r="AM9" s="74">
        <f t="shared" si="2"/>
        <v>3.4839093413933266</v>
      </c>
      <c r="AN9" s="74">
        <f t="shared" si="2"/>
        <v>3.4489788098523566</v>
      </c>
      <c r="AO9" s="74">
        <f t="shared" si="2"/>
        <v>3.6594636428103264</v>
      </c>
      <c r="AP9" s="74">
        <f t="shared" si="2"/>
        <v>3.8020321828548616</v>
      </c>
      <c r="AQ9" s="74">
        <f t="shared" si="2"/>
        <v>3.7855477224633249</v>
      </c>
      <c r="AR9" s="74">
        <f t="shared" si="3"/>
        <v>3.8322156094908792</v>
      </c>
      <c r="AS9" s="74">
        <f t="shared" si="4"/>
        <v>3.8581044635616064</v>
      </c>
      <c r="AT9" s="74">
        <f t="shared" si="5"/>
        <v>4.0794331208910117</v>
      </c>
      <c r="AU9" s="74">
        <f t="shared" si="5"/>
        <v>3.9565156500230758</v>
      </c>
      <c r="AV9" s="17">
        <f t="shared" si="5"/>
        <v>3.9617454769054095</v>
      </c>
      <c r="AW9" s="42">
        <f t="shared" si="14"/>
        <v>1.3218264111512213E-3</v>
      </c>
      <c r="AX9" s="8"/>
    </row>
    <row r="10" spans="1:50" ht="20.100000000000001" customHeight="1">
      <c r="A10" s="47" t="s">
        <v>138</v>
      </c>
      <c r="B10" s="81">
        <v>101923.02</v>
      </c>
      <c r="C10" s="61">
        <v>105263.8</v>
      </c>
      <c r="D10" s="61">
        <v>95934.16</v>
      </c>
      <c r="E10" s="61">
        <v>88670.080000000002</v>
      </c>
      <c r="F10" s="61">
        <v>86082.08</v>
      </c>
      <c r="G10" s="61">
        <v>86433.17</v>
      </c>
      <c r="H10" s="61">
        <v>78446.05</v>
      </c>
      <c r="I10" s="61">
        <v>80424.3</v>
      </c>
      <c r="J10" s="61">
        <v>88667.93</v>
      </c>
      <c r="K10" s="61">
        <v>77277.52</v>
      </c>
      <c r="L10" s="82">
        <v>77139.73</v>
      </c>
      <c r="M10" s="42">
        <f t="shared" si="0"/>
        <v>-1.7830541145731403E-3</v>
      </c>
      <c r="O10" s="361">
        <f t="shared" si="6"/>
        <v>0.15370697761044924</v>
      </c>
      <c r="P10" s="362">
        <f t="shared" si="7"/>
        <v>0.12862446558926183</v>
      </c>
      <c r="Q10" s="362">
        <f t="shared" si="8"/>
        <v>0.12523721163948046</v>
      </c>
      <c r="R10" s="363">
        <f t="shared" si="9"/>
        <v>0.12606542324824496</v>
      </c>
      <c r="T10" s="81">
        <v>36623.758000000002</v>
      </c>
      <c r="U10" s="61">
        <v>37819.913</v>
      </c>
      <c r="V10" s="61">
        <v>35473.288</v>
      </c>
      <c r="W10" s="61">
        <v>33688.330999999998</v>
      </c>
      <c r="X10" s="61">
        <v>33172.499000000003</v>
      </c>
      <c r="Y10" s="61">
        <v>33156.03</v>
      </c>
      <c r="Z10" s="61">
        <v>30420.702000000001</v>
      </c>
      <c r="AA10" s="61">
        <v>31271.827000000001</v>
      </c>
      <c r="AB10" s="61">
        <v>34414.139000000003</v>
      </c>
      <c r="AC10" s="61">
        <v>30671.52</v>
      </c>
      <c r="AD10" s="82">
        <v>30818.422999999999</v>
      </c>
      <c r="AE10" s="42">
        <f t="shared" si="1"/>
        <v>4.7895572179011154E-3</v>
      </c>
      <c r="AG10" s="361">
        <f t="shared" si="10"/>
        <v>0.13033397144281397</v>
      </c>
      <c r="AH10" s="362">
        <f t="shared" si="11"/>
        <v>0.10514200146028524</v>
      </c>
      <c r="AI10" s="362">
        <f t="shared" si="12"/>
        <v>9.8545669728131169E-2</v>
      </c>
      <c r="AJ10" s="363">
        <f t="shared" si="13"/>
        <v>0.10298499814751189</v>
      </c>
      <c r="AL10" s="52">
        <f t="shared" si="2"/>
        <v>3.5932763766222782</v>
      </c>
      <c r="AM10" s="74">
        <f t="shared" si="2"/>
        <v>3.592869818494107</v>
      </c>
      <c r="AN10" s="74">
        <f t="shared" si="2"/>
        <v>3.6976701521126571</v>
      </c>
      <c r="AO10" s="74">
        <f t="shared" si="2"/>
        <v>3.7992895687023176</v>
      </c>
      <c r="AP10" s="74">
        <f t="shared" si="2"/>
        <v>3.853589388174635</v>
      </c>
      <c r="AQ10" s="74">
        <f t="shared" si="2"/>
        <v>3.8360307738337029</v>
      </c>
      <c r="AR10" s="74">
        <f t="shared" si="3"/>
        <v>3.8779138019058959</v>
      </c>
      <c r="AS10" s="74">
        <f t="shared" si="4"/>
        <v>3.888355509466666</v>
      </c>
      <c r="AT10" s="74">
        <f t="shared" si="5"/>
        <v>3.8812385718263642</v>
      </c>
      <c r="AU10" s="74">
        <f t="shared" si="5"/>
        <v>3.9690093574431478</v>
      </c>
      <c r="AV10" s="17">
        <f t="shared" si="5"/>
        <v>3.9951427105072836</v>
      </c>
      <c r="AW10" s="42">
        <f t="shared" si="14"/>
        <v>6.5843515876644601E-3</v>
      </c>
      <c r="AX10" s="8"/>
    </row>
    <row r="11" spans="1:50" ht="20.100000000000001" customHeight="1">
      <c r="A11" s="47" t="s">
        <v>133</v>
      </c>
      <c r="B11" s="81">
        <v>29853.66</v>
      </c>
      <c r="C11" s="61">
        <v>33595</v>
      </c>
      <c r="D11" s="61">
        <v>34252.82</v>
      </c>
      <c r="E11" s="61">
        <v>34398.350000000006</v>
      </c>
      <c r="F11" s="61">
        <v>33833.71</v>
      </c>
      <c r="G11" s="61">
        <v>34813.96</v>
      </c>
      <c r="H11" s="61">
        <v>34918.120000000003</v>
      </c>
      <c r="I11" s="61">
        <v>34454.269999999997</v>
      </c>
      <c r="J11" s="61">
        <v>33177.74</v>
      </c>
      <c r="K11" s="61">
        <v>34078.6</v>
      </c>
      <c r="L11" s="82">
        <v>34231.870000000003</v>
      </c>
      <c r="M11" s="42">
        <f t="shared" si="0"/>
        <v>4.4975439131890414E-3</v>
      </c>
      <c r="O11" s="361">
        <f t="shared" si="6"/>
        <v>4.5021388192873053E-2</v>
      </c>
      <c r="P11" s="362">
        <f t="shared" si="7"/>
        <v>5.18079690938784E-2</v>
      </c>
      <c r="Q11" s="362">
        <f t="shared" si="8"/>
        <v>5.5228336009970271E-2</v>
      </c>
      <c r="R11" s="363">
        <f t="shared" si="9"/>
        <v>5.5943353446128212E-2</v>
      </c>
      <c r="T11" s="81">
        <v>21283.040000000001</v>
      </c>
      <c r="U11" s="61">
        <v>24423.363000000001</v>
      </c>
      <c r="V11" s="61">
        <v>25197.058999999997</v>
      </c>
      <c r="W11" s="61">
        <v>28181.565999999999</v>
      </c>
      <c r="X11" s="61">
        <v>27099.355</v>
      </c>
      <c r="Y11" s="61">
        <v>29792.826000000001</v>
      </c>
      <c r="Z11" s="61">
        <v>31961.773000000001</v>
      </c>
      <c r="AA11" s="61">
        <v>31361.758999999998</v>
      </c>
      <c r="AB11" s="61">
        <v>31240.347000000002</v>
      </c>
      <c r="AC11" s="61">
        <v>33399.315999999999</v>
      </c>
      <c r="AD11" s="82">
        <v>30759.175999999999</v>
      </c>
      <c r="AE11" s="42">
        <f t="shared" si="1"/>
        <v>-7.9047726606137667E-2</v>
      </c>
      <c r="AG11" s="361">
        <f t="shared" si="10"/>
        <v>7.5740537810900441E-2</v>
      </c>
      <c r="AH11" s="362">
        <f t="shared" si="11"/>
        <v>9.4476852469913442E-2</v>
      </c>
      <c r="AI11" s="362">
        <f t="shared" si="12"/>
        <v>0.10730990716082825</v>
      </c>
      <c r="AJ11" s="363">
        <f t="shared" si="13"/>
        <v>0.1027870142277881</v>
      </c>
      <c r="AL11" s="52">
        <f t="shared" si="2"/>
        <v>7.1291225263502032</v>
      </c>
      <c r="AM11" s="74">
        <f t="shared" si="2"/>
        <v>7.2699398720047625</v>
      </c>
      <c r="AN11" s="74">
        <f t="shared" si="2"/>
        <v>7.3561998690910704</v>
      </c>
      <c r="AO11" s="74">
        <f t="shared" si="2"/>
        <v>8.192708661898024</v>
      </c>
      <c r="AP11" s="74">
        <f t="shared" si="2"/>
        <v>8.0095724057456312</v>
      </c>
      <c r="AQ11" s="74">
        <f t="shared" si="2"/>
        <v>8.5577239704991914</v>
      </c>
      <c r="AR11" s="74">
        <f t="shared" si="3"/>
        <v>9.1533487484435021</v>
      </c>
      <c r="AS11" s="74">
        <f t="shared" si="4"/>
        <v>9.1024302648118809</v>
      </c>
      <c r="AT11" s="74">
        <f t="shared" si="5"/>
        <v>9.41605636791415</v>
      </c>
      <c r="AU11" s="74">
        <f t="shared" si="5"/>
        <v>9.8006713890828845</v>
      </c>
      <c r="AV11" s="17">
        <f t="shared" si="5"/>
        <v>8.9855377459659653</v>
      </c>
      <c r="AW11" s="42">
        <f t="shared" si="14"/>
        <v>-8.317120437533583E-2</v>
      </c>
      <c r="AX11" s="8"/>
    </row>
    <row r="12" spans="1:50" ht="20.100000000000001" customHeight="1">
      <c r="A12" s="47" t="s">
        <v>143</v>
      </c>
      <c r="B12" s="81">
        <v>14939.86</v>
      </c>
      <c r="C12" s="61">
        <v>15320.82</v>
      </c>
      <c r="D12" s="61">
        <v>10194.57</v>
      </c>
      <c r="E12" s="61">
        <v>12599.62</v>
      </c>
      <c r="F12" s="61">
        <v>13709.52</v>
      </c>
      <c r="G12" s="61">
        <v>16089.25</v>
      </c>
      <c r="H12" s="61">
        <v>15883.36</v>
      </c>
      <c r="I12" s="61">
        <v>15788.71</v>
      </c>
      <c r="J12" s="61">
        <v>17520.72</v>
      </c>
      <c r="K12" s="61">
        <v>18939.78</v>
      </c>
      <c r="L12" s="82">
        <v>20552.16</v>
      </c>
      <c r="M12" s="42">
        <f t="shared" si="0"/>
        <v>8.5131928670766036E-2</v>
      </c>
      <c r="O12" s="361">
        <f t="shared" si="6"/>
        <v>2.2530344239439198E-2</v>
      </c>
      <c r="P12" s="362">
        <f t="shared" si="7"/>
        <v>2.3943020752125958E-2</v>
      </c>
      <c r="Q12" s="362">
        <f t="shared" si="8"/>
        <v>3.0694116947143215E-2</v>
      </c>
      <c r="R12" s="363">
        <f t="shared" si="9"/>
        <v>3.3587319388668463E-2</v>
      </c>
      <c r="T12" s="81">
        <v>10981.922</v>
      </c>
      <c r="U12" s="61">
        <v>9238.2049999999999</v>
      </c>
      <c r="V12" s="61">
        <v>6039.326</v>
      </c>
      <c r="W12" s="61">
        <v>7629.59</v>
      </c>
      <c r="X12" s="61">
        <v>9531.4169999999995</v>
      </c>
      <c r="Y12" s="61">
        <v>11246.617</v>
      </c>
      <c r="Z12" s="61">
        <v>12523.802</v>
      </c>
      <c r="AA12" s="61">
        <v>12800.181</v>
      </c>
      <c r="AB12" s="61">
        <v>14595.960999999999</v>
      </c>
      <c r="AC12" s="61">
        <v>16573.937999999998</v>
      </c>
      <c r="AD12" s="82">
        <v>15265.718000000001</v>
      </c>
      <c r="AE12" s="42">
        <f t="shared" si="1"/>
        <v>-7.8932357536271563E-2</v>
      </c>
      <c r="AG12" s="361">
        <f t="shared" si="10"/>
        <v>3.9081666833185452E-2</v>
      </c>
      <c r="AH12" s="362">
        <f t="shared" si="11"/>
        <v>3.5664457446722926E-2</v>
      </c>
      <c r="AI12" s="362">
        <f t="shared" si="12"/>
        <v>5.3251023106860126E-2</v>
      </c>
      <c r="AJ12" s="363">
        <f t="shared" si="13"/>
        <v>5.101299115631059E-2</v>
      </c>
      <c r="AL12" s="52">
        <f t="shared" si="2"/>
        <v>7.3507529521695645</v>
      </c>
      <c r="AM12" s="74">
        <f t="shared" si="2"/>
        <v>6.0298371758169598</v>
      </c>
      <c r="AN12" s="74">
        <f t="shared" si="2"/>
        <v>5.9240615347189731</v>
      </c>
      <c r="AO12" s="74">
        <f t="shared" si="2"/>
        <v>6.0554127822902597</v>
      </c>
      <c r="AP12" s="74">
        <f t="shared" si="2"/>
        <v>6.952407524114629</v>
      </c>
      <c r="AQ12" s="74">
        <f t="shared" si="2"/>
        <v>6.9901437295088336</v>
      </c>
      <c r="AR12" s="74">
        <f t="shared" si="3"/>
        <v>7.8848568564837667</v>
      </c>
      <c r="AS12" s="74">
        <f t="shared" si="4"/>
        <v>8.107173416954268</v>
      </c>
      <c r="AT12" s="74">
        <f t="shared" si="5"/>
        <v>8.3306856110936067</v>
      </c>
      <c r="AU12" s="74">
        <f t="shared" si="5"/>
        <v>8.7508608864516901</v>
      </c>
      <c r="AV12" s="17">
        <f t="shared" si="5"/>
        <v>7.4277925045348034</v>
      </c>
      <c r="AW12" s="42">
        <f t="shared" si="14"/>
        <v>-0.15119293965297695</v>
      </c>
      <c r="AX12" s="8"/>
    </row>
    <row r="13" spans="1:50" ht="20.100000000000001" customHeight="1">
      <c r="A13" s="47" t="s">
        <v>136</v>
      </c>
      <c r="B13" s="81">
        <v>27560.89</v>
      </c>
      <c r="C13" s="61">
        <v>30149.439999999999</v>
      </c>
      <c r="D13" s="61">
        <v>30689.07</v>
      </c>
      <c r="E13" s="61">
        <v>30463.719999999998</v>
      </c>
      <c r="F13" s="61">
        <v>38231.46</v>
      </c>
      <c r="G13" s="61">
        <v>30294.87</v>
      </c>
      <c r="H13" s="61">
        <v>25164.29</v>
      </c>
      <c r="I13" s="61">
        <v>24535.27</v>
      </c>
      <c r="J13" s="61">
        <v>24786.49</v>
      </c>
      <c r="K13" s="61">
        <v>26147.87</v>
      </c>
      <c r="L13" s="82">
        <v>27837.7</v>
      </c>
      <c r="M13" s="42">
        <f t="shared" si="0"/>
        <v>6.4625914080190916E-2</v>
      </c>
      <c r="O13" s="361">
        <f t="shared" si="6"/>
        <v>4.1563732139746783E-2</v>
      </c>
      <c r="P13" s="362">
        <f t="shared" si="7"/>
        <v>4.5082940540606811E-2</v>
      </c>
      <c r="Q13" s="362">
        <f t="shared" si="8"/>
        <v>4.2375665382528079E-2</v>
      </c>
      <c r="R13" s="363">
        <f t="shared" si="9"/>
        <v>4.5493696085761107E-2</v>
      </c>
      <c r="T13" s="81">
        <v>10638.130999999999</v>
      </c>
      <c r="U13" s="61">
        <v>11679.718999999999</v>
      </c>
      <c r="V13" s="61">
        <v>11835.79</v>
      </c>
      <c r="W13" s="61">
        <v>12316.476999999999</v>
      </c>
      <c r="X13" s="61">
        <v>15150.299000000001</v>
      </c>
      <c r="Y13" s="61">
        <v>12579.757</v>
      </c>
      <c r="Z13" s="61">
        <v>11219.677</v>
      </c>
      <c r="AA13" s="61">
        <v>11659.102000000001</v>
      </c>
      <c r="AB13" s="61">
        <v>11808.95</v>
      </c>
      <c r="AC13" s="61">
        <v>13173.977000000001</v>
      </c>
      <c r="AD13" s="82">
        <v>12805.281999999999</v>
      </c>
      <c r="AE13" s="42">
        <f t="shared" si="1"/>
        <v>-2.7986613305913736E-2</v>
      </c>
      <c r="AG13" s="361">
        <f t="shared" si="10"/>
        <v>3.7858208378258554E-2</v>
      </c>
      <c r="AH13" s="362">
        <f t="shared" si="11"/>
        <v>3.9892014480142325E-2</v>
      </c>
      <c r="AI13" s="362">
        <f t="shared" si="12"/>
        <v>4.2327161694236094E-2</v>
      </c>
      <c r="AJ13" s="363">
        <f t="shared" si="13"/>
        <v>4.2791026103067217E-2</v>
      </c>
      <c r="AL13" s="52">
        <f t="shared" si="2"/>
        <v>3.859864830199605</v>
      </c>
      <c r="AM13" s="74">
        <f t="shared" si="2"/>
        <v>3.8739422689111307</v>
      </c>
      <c r="AN13" s="74">
        <f t="shared" si="2"/>
        <v>3.8566792672440058</v>
      </c>
      <c r="AO13" s="74">
        <f t="shared" si="2"/>
        <v>4.0429983600164396</v>
      </c>
      <c r="AP13" s="74">
        <f t="shared" si="2"/>
        <v>3.9627832680206305</v>
      </c>
      <c r="AQ13" s="74">
        <f t="shared" si="2"/>
        <v>4.1524380200344151</v>
      </c>
      <c r="AR13" s="74">
        <f t="shared" si="3"/>
        <v>4.4585708557642594</v>
      </c>
      <c r="AS13" s="74">
        <f t="shared" si="4"/>
        <v>4.7519762366584919</v>
      </c>
      <c r="AT13" s="74">
        <f t="shared" si="5"/>
        <v>4.7642687609258108</v>
      </c>
      <c r="AU13" s="74">
        <f t="shared" si="5"/>
        <v>5.0382600953729693</v>
      </c>
      <c r="AV13" s="17">
        <f t="shared" si="5"/>
        <v>4.5999784464952205</v>
      </c>
      <c r="AW13" s="42">
        <f t="shared" si="14"/>
        <v>-8.6990675467560188E-2</v>
      </c>
      <c r="AX13" s="8"/>
    </row>
    <row r="14" spans="1:50" ht="20.100000000000001" customHeight="1">
      <c r="A14" s="47" t="s">
        <v>135</v>
      </c>
      <c r="B14" s="81">
        <v>17863.27</v>
      </c>
      <c r="C14" s="61">
        <v>15864.74</v>
      </c>
      <c r="D14" s="61">
        <v>15228.55</v>
      </c>
      <c r="E14" s="61">
        <v>15376.59</v>
      </c>
      <c r="F14" s="61">
        <v>13387.03</v>
      </c>
      <c r="G14" s="61">
        <v>13588.15</v>
      </c>
      <c r="H14" s="61">
        <v>13555.86</v>
      </c>
      <c r="I14" s="61">
        <v>12799.42</v>
      </c>
      <c r="J14" s="61">
        <v>12591.08</v>
      </c>
      <c r="K14" s="61">
        <v>11848.6</v>
      </c>
      <c r="L14" s="82">
        <v>12484.16</v>
      </c>
      <c r="M14" s="42">
        <f t="shared" si="0"/>
        <v>5.3640092500379745E-2</v>
      </c>
      <c r="O14" s="361">
        <f t="shared" si="6"/>
        <v>2.693904911706315E-2</v>
      </c>
      <c r="P14" s="362">
        <f t="shared" si="7"/>
        <v>2.0221039354413682E-2</v>
      </c>
      <c r="Q14" s="362">
        <f t="shared" si="8"/>
        <v>1.9202034768087121E-2</v>
      </c>
      <c r="R14" s="363">
        <f t="shared" si="9"/>
        <v>2.0402209267504693E-2</v>
      </c>
      <c r="T14" s="81">
        <v>15766.815000000001</v>
      </c>
      <c r="U14" s="61">
        <v>14499.214</v>
      </c>
      <c r="V14" s="61">
        <v>14472.303</v>
      </c>
      <c r="W14" s="61">
        <v>14800.598999999998</v>
      </c>
      <c r="X14" s="61">
        <v>11941.995999999999</v>
      </c>
      <c r="Y14" s="61">
        <v>12002.472</v>
      </c>
      <c r="Z14" s="61">
        <v>12139.701999999999</v>
      </c>
      <c r="AA14" s="61">
        <v>12113.210999999999</v>
      </c>
      <c r="AB14" s="61">
        <v>11512.632</v>
      </c>
      <c r="AC14" s="61">
        <v>10546.761</v>
      </c>
      <c r="AD14" s="82">
        <v>11076.594999999999</v>
      </c>
      <c r="AE14" s="42">
        <f t="shared" si="1"/>
        <v>5.0236655595020961E-2</v>
      </c>
      <c r="AG14" s="361">
        <f t="shared" si="10"/>
        <v>5.6109796705027672E-2</v>
      </c>
      <c r="AH14" s="362">
        <f t="shared" si="11"/>
        <v>3.8061370090177647E-2</v>
      </c>
      <c r="AI14" s="362">
        <f t="shared" si="12"/>
        <v>3.3886081492131279E-2</v>
      </c>
      <c r="AJ14" s="363">
        <f t="shared" si="13"/>
        <v>3.7014324696488826E-2</v>
      </c>
      <c r="AL14" s="52">
        <f t="shared" si="2"/>
        <v>8.8263878897872559</v>
      </c>
      <c r="AM14" s="74">
        <f t="shared" si="2"/>
        <v>9.1392698525157048</v>
      </c>
      <c r="AN14" s="74">
        <f t="shared" si="2"/>
        <v>9.503401834055115</v>
      </c>
      <c r="AO14" s="74">
        <f t="shared" si="2"/>
        <v>9.6254104453588205</v>
      </c>
      <c r="AP14" s="74">
        <f t="shared" si="2"/>
        <v>8.9205716279114924</v>
      </c>
      <c r="AQ14" s="74">
        <f t="shared" si="2"/>
        <v>8.8330434974591832</v>
      </c>
      <c r="AR14" s="74">
        <f t="shared" si="3"/>
        <v>8.9553167412469588</v>
      </c>
      <c r="AS14" s="74">
        <f t="shared" si="4"/>
        <v>9.4638749255825658</v>
      </c>
      <c r="AT14" s="74">
        <f t="shared" si="5"/>
        <v>9.1434825289014121</v>
      </c>
      <c r="AU14" s="74">
        <f t="shared" si="5"/>
        <v>8.9012718802221364</v>
      </c>
      <c r="AV14" s="17">
        <f t="shared" si="5"/>
        <v>8.8725192564017128</v>
      </c>
      <c r="AW14" s="42">
        <f t="shared" si="14"/>
        <v>-3.2301702731167572E-3</v>
      </c>
      <c r="AX14" s="8"/>
    </row>
    <row r="15" spans="1:50" ht="20.100000000000001" customHeight="1">
      <c r="A15" s="47" t="s">
        <v>144</v>
      </c>
      <c r="B15" s="81">
        <v>9995.07</v>
      </c>
      <c r="C15" s="61">
        <v>12514.14</v>
      </c>
      <c r="D15" s="61">
        <v>13544.17</v>
      </c>
      <c r="E15" s="61">
        <v>12250.54</v>
      </c>
      <c r="F15" s="61">
        <v>12814.04</v>
      </c>
      <c r="G15" s="61">
        <v>13692.42</v>
      </c>
      <c r="H15" s="61">
        <v>13480.23</v>
      </c>
      <c r="I15" s="61">
        <v>14275.35</v>
      </c>
      <c r="J15" s="61">
        <v>11539.24</v>
      </c>
      <c r="K15" s="61">
        <v>12923.8</v>
      </c>
      <c r="L15" s="82">
        <v>10932.3</v>
      </c>
      <c r="M15" s="42">
        <f t="shared" si="0"/>
        <v>-0.15409554465404912</v>
      </c>
      <c r="O15" s="361">
        <f t="shared" si="6"/>
        <v>1.5073258236509013E-2</v>
      </c>
      <c r="P15" s="362">
        <f t="shared" si="7"/>
        <v>2.0376207480573956E-2</v>
      </c>
      <c r="Q15" s="362">
        <f t="shared" si="8"/>
        <v>2.0944521457033266E-2</v>
      </c>
      <c r="R15" s="363">
        <f t="shared" si="9"/>
        <v>1.7866085693802509E-2</v>
      </c>
      <c r="T15" s="81">
        <v>4196.723</v>
      </c>
      <c r="U15" s="61">
        <v>5042.9930000000004</v>
      </c>
      <c r="V15" s="61">
        <v>5318.5259999999998</v>
      </c>
      <c r="W15" s="61">
        <v>5244.7839999999997</v>
      </c>
      <c r="X15" s="61">
        <v>5406.6530000000002</v>
      </c>
      <c r="Y15" s="61">
        <v>5559.3249999999998</v>
      </c>
      <c r="Z15" s="61">
        <v>5639.9570000000003</v>
      </c>
      <c r="AA15" s="61">
        <v>6094.3</v>
      </c>
      <c r="AB15" s="61">
        <v>5016.5039999999999</v>
      </c>
      <c r="AC15" s="61">
        <v>5567.3710000000001</v>
      </c>
      <c r="AD15" s="82">
        <v>4505.96</v>
      </c>
      <c r="AE15" s="42">
        <f t="shared" si="1"/>
        <v>-0.19064851255646517</v>
      </c>
      <c r="AG15" s="361">
        <f t="shared" si="10"/>
        <v>1.4934993171246941E-2</v>
      </c>
      <c r="AH15" s="362">
        <f t="shared" si="11"/>
        <v>1.7629328881298523E-2</v>
      </c>
      <c r="AI15" s="362">
        <f t="shared" si="12"/>
        <v>1.7887613780470459E-2</v>
      </c>
      <c r="AJ15" s="363">
        <f t="shared" si="13"/>
        <v>1.5057431142818782E-2</v>
      </c>
      <c r="AL15" s="52">
        <f t="shared" si="2"/>
        <v>4.1987930049514413</v>
      </c>
      <c r="AM15" s="74">
        <f t="shared" si="2"/>
        <v>4.0298358496868349</v>
      </c>
      <c r="AN15" s="74">
        <f t="shared" si="2"/>
        <v>3.9268009778376967</v>
      </c>
      <c r="AO15" s="74">
        <f t="shared" si="2"/>
        <v>4.2812676012649229</v>
      </c>
      <c r="AP15" s="74">
        <f t="shared" si="2"/>
        <v>4.2193195900746367</v>
      </c>
      <c r="AQ15" s="74">
        <f t="shared" si="2"/>
        <v>4.0601478774387578</v>
      </c>
      <c r="AR15" s="74">
        <f t="shared" si="3"/>
        <v>4.1838729754611013</v>
      </c>
      <c r="AS15" s="74">
        <f t="shared" si="4"/>
        <v>4.2691072373006618</v>
      </c>
      <c r="AT15" s="74">
        <f t="shared" si="5"/>
        <v>4.3473434992252526</v>
      </c>
      <c r="AU15" s="74">
        <f t="shared" si="5"/>
        <v>4.3078436682709427</v>
      </c>
      <c r="AV15" s="17">
        <f t="shared" si="5"/>
        <v>4.1216944284368342</v>
      </c>
      <c r="AW15" s="42">
        <f t="shared" si="14"/>
        <v>-4.3211698048649008E-2</v>
      </c>
      <c r="AX15" s="8"/>
    </row>
    <row r="16" spans="1:50" ht="20.100000000000001" customHeight="1">
      <c r="A16" s="47" t="s">
        <v>139</v>
      </c>
      <c r="B16" s="81">
        <v>5930.22</v>
      </c>
      <c r="C16" s="61">
        <v>5952.7400000000007</v>
      </c>
      <c r="D16" s="61">
        <v>6002.4400000000005</v>
      </c>
      <c r="E16" s="61">
        <v>6074.79</v>
      </c>
      <c r="F16" s="61">
        <v>6153.0999999999995</v>
      </c>
      <c r="G16" s="61">
        <v>6120.36</v>
      </c>
      <c r="H16" s="61">
        <v>6035.84</v>
      </c>
      <c r="I16" s="61">
        <v>6308.34</v>
      </c>
      <c r="J16" s="61">
        <v>6389.93</v>
      </c>
      <c r="K16" s="61">
        <v>6934.54</v>
      </c>
      <c r="L16" s="82">
        <v>6656.36</v>
      </c>
      <c r="M16" s="42">
        <f t="shared" si="0"/>
        <v>-4.0115133808442997E-2</v>
      </c>
      <c r="O16" s="361">
        <f t="shared" si="6"/>
        <v>8.9431827350194126E-3</v>
      </c>
      <c r="P16" s="362">
        <f t="shared" si="7"/>
        <v>9.1079389337900534E-3</v>
      </c>
      <c r="Q16" s="362">
        <f t="shared" si="8"/>
        <v>1.1238228835532542E-2</v>
      </c>
      <c r="R16" s="363">
        <f t="shared" si="9"/>
        <v>1.0878140754351718E-2</v>
      </c>
      <c r="T16" s="81">
        <v>3274.4280000000003</v>
      </c>
      <c r="U16" s="61">
        <v>3604.7420000000002</v>
      </c>
      <c r="V16" s="61">
        <v>3545.9570000000003</v>
      </c>
      <c r="W16" s="61">
        <v>3664.442</v>
      </c>
      <c r="X16" s="61">
        <v>3795.2260000000001</v>
      </c>
      <c r="Y16" s="61">
        <v>3931.0790000000002</v>
      </c>
      <c r="Z16" s="61">
        <v>4015.3039999999996</v>
      </c>
      <c r="AA16" s="61">
        <v>3995.7289999999998</v>
      </c>
      <c r="AB16" s="61">
        <v>3953.1750000000002</v>
      </c>
      <c r="AC16" s="61">
        <v>4474.5349999999999</v>
      </c>
      <c r="AD16" s="82">
        <v>4251.8720000000003</v>
      </c>
      <c r="AE16" s="42">
        <f t="shared" si="1"/>
        <v>-4.9762265799686352E-2</v>
      </c>
      <c r="AG16" s="361">
        <f t="shared" si="10"/>
        <v>1.1652796674867459E-2</v>
      </c>
      <c r="AH16" s="362">
        <f t="shared" si="11"/>
        <v>1.2465953069728091E-2</v>
      </c>
      <c r="AI16" s="362">
        <f t="shared" si="12"/>
        <v>1.4376400266337089E-2</v>
      </c>
      <c r="AJ16" s="363">
        <f t="shared" si="13"/>
        <v>1.4208352907722037E-2</v>
      </c>
      <c r="AL16" s="52">
        <f t="shared" si="2"/>
        <v>5.5215961633801118</v>
      </c>
      <c r="AM16" s="74">
        <f t="shared" si="2"/>
        <v>6.05560128613042</v>
      </c>
      <c r="AN16" s="74">
        <f t="shared" si="2"/>
        <v>5.9075259394512898</v>
      </c>
      <c r="AO16" s="74">
        <f t="shared" si="2"/>
        <v>6.0322118130832507</v>
      </c>
      <c r="AP16" s="74">
        <f t="shared" si="2"/>
        <v>6.1679901188019057</v>
      </c>
      <c r="AQ16" s="74">
        <f t="shared" si="2"/>
        <v>6.4229538785300218</v>
      </c>
      <c r="AR16" s="74">
        <f t="shared" si="3"/>
        <v>6.6524361149400901</v>
      </c>
      <c r="AS16" s="74">
        <f t="shared" si="4"/>
        <v>6.3340419191102573</v>
      </c>
      <c r="AT16" s="74">
        <f t="shared" si="5"/>
        <v>6.186570118921491</v>
      </c>
      <c r="AU16" s="74">
        <f t="shared" si="5"/>
        <v>6.4525332610382229</v>
      </c>
      <c r="AV16" s="17">
        <f t="shared" si="5"/>
        <v>6.3876833584721995</v>
      </c>
      <c r="AW16" s="42">
        <f t="shared" si="14"/>
        <v>-1.0050301167388163E-2</v>
      </c>
      <c r="AX16" s="8"/>
    </row>
    <row r="17" spans="1:50" ht="20.100000000000001" customHeight="1">
      <c r="A17" s="47" t="s">
        <v>134</v>
      </c>
      <c r="B17" s="81">
        <v>10857.97</v>
      </c>
      <c r="C17" s="61">
        <v>11586.8</v>
      </c>
      <c r="D17" s="61">
        <v>9187.130000000001</v>
      </c>
      <c r="E17" s="61">
        <v>7921.54</v>
      </c>
      <c r="F17" s="61">
        <v>8079.03</v>
      </c>
      <c r="G17" s="61">
        <v>6057.28</v>
      </c>
      <c r="H17" s="61">
        <v>5757.83</v>
      </c>
      <c r="I17" s="61">
        <v>6607.72</v>
      </c>
      <c r="J17" s="61">
        <v>6676.97</v>
      </c>
      <c r="K17" s="61">
        <v>7301.76</v>
      </c>
      <c r="L17" s="82">
        <v>7121.22</v>
      </c>
      <c r="M17" s="42">
        <f t="shared" si="0"/>
        <v>-2.4725545621877461E-2</v>
      </c>
      <c r="O17" s="361">
        <f t="shared" si="6"/>
        <v>1.637457123704664E-2</v>
      </c>
      <c r="P17" s="362">
        <f t="shared" si="7"/>
        <v>9.0140672027246467E-3</v>
      </c>
      <c r="Q17" s="362">
        <f t="shared" si="8"/>
        <v>1.1833351567968184E-2</v>
      </c>
      <c r="R17" s="363">
        <f t="shared" si="9"/>
        <v>1.1637837121595667E-2</v>
      </c>
      <c r="T17" s="81">
        <v>4785.085</v>
      </c>
      <c r="U17" s="61">
        <v>5238.8620000000001</v>
      </c>
      <c r="V17" s="61">
        <v>4117.9229999999998</v>
      </c>
      <c r="W17" s="61">
        <v>3642.951</v>
      </c>
      <c r="X17" s="61">
        <v>3730.7220000000002</v>
      </c>
      <c r="Y17" s="61">
        <v>2921.4720000000002</v>
      </c>
      <c r="Z17" s="61">
        <v>2444.6030000000001</v>
      </c>
      <c r="AA17" s="61">
        <v>3007.5279999999998</v>
      </c>
      <c r="AB17" s="61">
        <v>3151.2350000000001</v>
      </c>
      <c r="AC17" s="61">
        <v>3370.261</v>
      </c>
      <c r="AD17" s="82">
        <v>3119.3209999999999</v>
      </c>
      <c r="AE17" s="42">
        <f t="shared" si="1"/>
        <v>-7.4457141449875863E-2</v>
      </c>
      <c r="AG17" s="361">
        <f t="shared" si="10"/>
        <v>1.7028813147504891E-2</v>
      </c>
      <c r="AH17" s="362">
        <f t="shared" si="11"/>
        <v>9.2643604584198552E-3</v>
      </c>
      <c r="AI17" s="362">
        <f t="shared" si="12"/>
        <v>1.0828437175712226E-2</v>
      </c>
      <c r="AJ17" s="363">
        <f t="shared" si="13"/>
        <v>1.0423741260430325E-2</v>
      </c>
      <c r="AL17" s="52">
        <f t="shared" si="2"/>
        <v>4.4069793893333653</v>
      </c>
      <c r="AM17" s="74">
        <f t="shared" si="2"/>
        <v>4.5214053923430111</v>
      </c>
      <c r="AN17" s="74">
        <f t="shared" si="2"/>
        <v>4.4822735718336402</v>
      </c>
      <c r="AO17" s="74">
        <f t="shared" si="2"/>
        <v>4.5987913966223744</v>
      </c>
      <c r="AP17" s="74">
        <f t="shared" si="2"/>
        <v>4.617784560770291</v>
      </c>
      <c r="AQ17" s="74">
        <f t="shared" si="2"/>
        <v>4.8230757039463263</v>
      </c>
      <c r="AR17" s="74">
        <f t="shared" si="3"/>
        <v>4.2457019397932907</v>
      </c>
      <c r="AS17" s="74">
        <f t="shared" si="4"/>
        <v>4.551536687389901</v>
      </c>
      <c r="AT17" s="74">
        <f t="shared" si="5"/>
        <v>4.7195584224580909</v>
      </c>
      <c r="AU17" s="74">
        <f t="shared" si="5"/>
        <v>4.6156830681917782</v>
      </c>
      <c r="AV17" s="17">
        <f t="shared" si="5"/>
        <v>4.3803182600734143</v>
      </c>
      <c r="AW17" s="42">
        <f t="shared" si="14"/>
        <v>-5.0992411012866508E-2</v>
      </c>
      <c r="AX17" s="8"/>
    </row>
    <row r="18" spans="1:50" ht="20.100000000000001" customHeight="1">
      <c r="A18" s="47" t="s">
        <v>150</v>
      </c>
      <c r="B18" s="81">
        <v>6280.01</v>
      </c>
      <c r="C18" s="61">
        <v>6096.22</v>
      </c>
      <c r="D18" s="61">
        <v>5451.88</v>
      </c>
      <c r="E18" s="61">
        <v>5422.43</v>
      </c>
      <c r="F18" s="61">
        <v>5694.34</v>
      </c>
      <c r="G18" s="61">
        <v>5118.5600000000004</v>
      </c>
      <c r="H18" s="61">
        <v>5171.3999999999996</v>
      </c>
      <c r="I18" s="61">
        <v>4715.53</v>
      </c>
      <c r="J18" s="61">
        <v>5232.49</v>
      </c>
      <c r="K18" s="61">
        <v>5352.02</v>
      </c>
      <c r="L18" s="82">
        <v>4905.2299999999996</v>
      </c>
      <c r="M18" s="42">
        <f t="shared" si="0"/>
        <v>-8.3480629743536247E-2</v>
      </c>
      <c r="O18" s="361">
        <f t="shared" si="6"/>
        <v>9.470690296101876E-3</v>
      </c>
      <c r="P18" s="362">
        <f t="shared" si="7"/>
        <v>7.6171225073264357E-3</v>
      </c>
      <c r="Q18" s="362">
        <f t="shared" si="8"/>
        <v>8.6735710648935434E-3</v>
      </c>
      <c r="R18" s="363">
        <f t="shared" si="9"/>
        <v>8.0163606494343259E-3</v>
      </c>
      <c r="T18" s="81">
        <v>2838.962</v>
      </c>
      <c r="U18" s="61">
        <v>2770.7109999999998</v>
      </c>
      <c r="V18" s="61">
        <v>2481.7930000000001</v>
      </c>
      <c r="W18" s="61">
        <v>2516.357</v>
      </c>
      <c r="X18" s="61">
        <v>2737.9850000000001</v>
      </c>
      <c r="Y18" s="61">
        <v>2562.415</v>
      </c>
      <c r="Z18" s="61">
        <v>2540.6799999999998</v>
      </c>
      <c r="AA18" s="61">
        <v>2437.7649999999999</v>
      </c>
      <c r="AB18" s="61">
        <v>2612.0709999999999</v>
      </c>
      <c r="AC18" s="61">
        <v>2733.7869999999998</v>
      </c>
      <c r="AD18" s="82">
        <v>2496.1060000000002</v>
      </c>
      <c r="AE18" s="42">
        <f t="shared" si="1"/>
        <v>-8.6942033157667228E-2</v>
      </c>
      <c r="AG18" s="361">
        <f t="shared" si="10"/>
        <v>1.0103091884651324E-2</v>
      </c>
      <c r="AH18" s="362">
        <f t="shared" si="11"/>
        <v>8.1257448998525092E-3</v>
      </c>
      <c r="AI18" s="362">
        <f t="shared" si="12"/>
        <v>8.7834861398802047E-3</v>
      </c>
      <c r="AJ18" s="363">
        <f t="shared" si="13"/>
        <v>8.3411624204779503E-3</v>
      </c>
      <c r="AL18" s="52">
        <f t="shared" si="2"/>
        <v>4.5206329289284568</v>
      </c>
      <c r="AM18" s="74">
        <f t="shared" si="2"/>
        <v>4.5449655688278963</v>
      </c>
      <c r="AN18" s="74">
        <f t="shared" si="2"/>
        <v>4.5521783311444866</v>
      </c>
      <c r="AO18" s="74">
        <f t="shared" si="2"/>
        <v>4.6406445080895464</v>
      </c>
      <c r="AP18" s="74">
        <f t="shared" si="2"/>
        <v>4.8082569709571263</v>
      </c>
      <c r="AQ18" s="74">
        <f t="shared" si="2"/>
        <v>5.0061247694664122</v>
      </c>
      <c r="AR18" s="74">
        <f t="shared" si="3"/>
        <v>4.9129442704103337</v>
      </c>
      <c r="AS18" s="74">
        <f t="shared" si="4"/>
        <v>5.169652191800286</v>
      </c>
      <c r="AT18" s="74">
        <f t="shared" si="5"/>
        <v>4.9920229183428919</v>
      </c>
      <c r="AU18" s="74">
        <f t="shared" si="5"/>
        <v>5.1079536324602675</v>
      </c>
      <c r="AV18" s="17">
        <f t="shared" si="5"/>
        <v>5.0886625091993656</v>
      </c>
      <c r="AW18" s="42">
        <f t="shared" si="14"/>
        <v>-3.7766833156647559E-3</v>
      </c>
      <c r="AX18" s="8"/>
    </row>
    <row r="19" spans="1:50" ht="20.100000000000001" customHeight="1">
      <c r="A19" s="47" t="s">
        <v>145</v>
      </c>
      <c r="B19" s="81">
        <v>1344.98</v>
      </c>
      <c r="C19" s="61">
        <v>1456.39</v>
      </c>
      <c r="D19" s="61">
        <v>1461.54</v>
      </c>
      <c r="E19" s="61">
        <v>1372.08</v>
      </c>
      <c r="F19" s="61">
        <v>1496.77</v>
      </c>
      <c r="G19" s="61">
        <v>1624.38</v>
      </c>
      <c r="H19" s="61">
        <v>1700.52</v>
      </c>
      <c r="I19" s="61">
        <v>1572.51</v>
      </c>
      <c r="J19" s="61">
        <v>1474.27</v>
      </c>
      <c r="K19" s="61">
        <v>1708.64</v>
      </c>
      <c r="L19" s="82">
        <v>2501.9499999999998</v>
      </c>
      <c r="M19" s="42">
        <f t="shared" si="0"/>
        <v>0.46429323906732822</v>
      </c>
      <c r="O19" s="361">
        <f t="shared" si="6"/>
        <v>2.0283230495574214E-3</v>
      </c>
      <c r="P19" s="362">
        <f t="shared" si="7"/>
        <v>2.4173012445787324E-3</v>
      </c>
      <c r="Q19" s="362">
        <f t="shared" si="8"/>
        <v>2.7690499034606943E-3</v>
      </c>
      <c r="R19" s="363">
        <f t="shared" si="9"/>
        <v>4.0888059330249985E-3</v>
      </c>
      <c r="T19" s="81">
        <v>1005.271</v>
      </c>
      <c r="U19" s="61">
        <v>1110.9469999999999</v>
      </c>
      <c r="V19" s="61">
        <v>1153.537</v>
      </c>
      <c r="W19" s="61">
        <v>1250.4389999999999</v>
      </c>
      <c r="X19" s="61">
        <v>1278.2439999999999</v>
      </c>
      <c r="Y19" s="61">
        <v>1353.413</v>
      </c>
      <c r="Z19" s="61">
        <v>1606.9</v>
      </c>
      <c r="AA19" s="61">
        <v>1339.6610000000001</v>
      </c>
      <c r="AB19" s="61">
        <v>1251.71</v>
      </c>
      <c r="AC19" s="61">
        <v>1712.44</v>
      </c>
      <c r="AD19" s="82">
        <v>2337.2199999999998</v>
      </c>
      <c r="AE19" s="42">
        <f t="shared" si="1"/>
        <v>0.36484781948564604</v>
      </c>
      <c r="AG19" s="361">
        <f t="shared" si="10"/>
        <v>3.5774854619312693E-3</v>
      </c>
      <c r="AH19" s="362">
        <f t="shared" si="11"/>
        <v>4.291845303022377E-3</v>
      </c>
      <c r="AI19" s="362">
        <f t="shared" si="12"/>
        <v>5.5019622982245726E-3</v>
      </c>
      <c r="AJ19" s="363">
        <f t="shared" si="13"/>
        <v>7.810217848276263E-3</v>
      </c>
      <c r="AL19" s="52">
        <f t="shared" si="2"/>
        <v>7.4742449701854294</v>
      </c>
      <c r="AM19" s="74">
        <f t="shared" si="2"/>
        <v>7.628087256847409</v>
      </c>
      <c r="AN19" s="74">
        <f t="shared" si="2"/>
        <v>7.8926132709333991</v>
      </c>
      <c r="AO19" s="74">
        <f t="shared" si="2"/>
        <v>9.1134554836452679</v>
      </c>
      <c r="AP19" s="74">
        <f t="shared" si="2"/>
        <v>8.5400161681487461</v>
      </c>
      <c r="AQ19" s="74">
        <f t="shared" si="2"/>
        <v>8.3318743151233079</v>
      </c>
      <c r="AR19" s="74">
        <f t="shared" si="3"/>
        <v>9.4494625173476354</v>
      </c>
      <c r="AS19" s="74">
        <f t="shared" si="4"/>
        <v>8.5192526597605109</v>
      </c>
      <c r="AT19" s="74">
        <f t="shared" si="5"/>
        <v>8.4903715058978353</v>
      </c>
      <c r="AU19" s="74">
        <f t="shared" si="5"/>
        <v>10.022239910103943</v>
      </c>
      <c r="AV19" s="17">
        <f t="shared" si="5"/>
        <v>9.3415935570255204</v>
      </c>
      <c r="AW19" s="42">
        <f t="shared" si="14"/>
        <v>-6.7913596080675306E-2</v>
      </c>
      <c r="AX19" s="8"/>
    </row>
    <row r="20" spans="1:50" ht="20.100000000000001" customHeight="1">
      <c r="A20" s="47" t="s">
        <v>142</v>
      </c>
      <c r="B20" s="81">
        <v>4505.45</v>
      </c>
      <c r="C20" s="61">
        <v>5212.59</v>
      </c>
      <c r="D20" s="61">
        <v>7773.74</v>
      </c>
      <c r="E20" s="61">
        <v>8088.52</v>
      </c>
      <c r="F20" s="61">
        <v>7543.8099999999995</v>
      </c>
      <c r="G20" s="61">
        <v>7806.79</v>
      </c>
      <c r="H20" s="61">
        <v>6684.33</v>
      </c>
      <c r="I20" s="61">
        <v>6435.64</v>
      </c>
      <c r="J20" s="61">
        <v>6793.12</v>
      </c>
      <c r="K20" s="61">
        <v>6495.87</v>
      </c>
      <c r="L20" s="82">
        <v>5947.43</v>
      </c>
      <c r="M20" s="42">
        <f t="shared" si="0"/>
        <v>-8.4429029521834578E-2</v>
      </c>
      <c r="O20" s="361">
        <f t="shared" si="6"/>
        <v>6.7945308358700373E-3</v>
      </c>
      <c r="P20" s="362">
        <f t="shared" si="7"/>
        <v>1.1617579127522377E-2</v>
      </c>
      <c r="Q20" s="362">
        <f t="shared" si="8"/>
        <v>1.0527313065592061E-2</v>
      </c>
      <c r="R20" s="363">
        <f t="shared" si="9"/>
        <v>9.7195735607229841E-3</v>
      </c>
      <c r="T20" s="81">
        <v>1742.6410000000001</v>
      </c>
      <c r="U20" s="61">
        <v>1744.4090000000001</v>
      </c>
      <c r="V20" s="61">
        <v>2589.86</v>
      </c>
      <c r="W20" s="61">
        <v>2689.7759999999998</v>
      </c>
      <c r="X20" s="61">
        <v>2561.5479999999998</v>
      </c>
      <c r="Y20" s="61">
        <v>2706.6120000000001</v>
      </c>
      <c r="Z20" s="61">
        <v>2282.3870000000002</v>
      </c>
      <c r="AA20" s="61">
        <v>2351.248</v>
      </c>
      <c r="AB20" s="61">
        <v>2518.0239999999999</v>
      </c>
      <c r="AC20" s="61">
        <v>2424.1370000000002</v>
      </c>
      <c r="AD20" s="82">
        <v>2221.694</v>
      </c>
      <c r="AE20" s="42">
        <f t="shared" si="1"/>
        <v>-8.3511369200668192E-2</v>
      </c>
      <c r="AG20" s="361">
        <f t="shared" si="10"/>
        <v>6.2015842920619116E-3</v>
      </c>
      <c r="AH20" s="362">
        <f t="shared" si="11"/>
        <v>8.5830119847408026E-3</v>
      </c>
      <c r="AI20" s="362">
        <f t="shared" si="12"/>
        <v>7.7886001142996077E-3</v>
      </c>
      <c r="AJ20" s="363">
        <f t="shared" si="13"/>
        <v>7.4241680852501204E-3</v>
      </c>
      <c r="AL20" s="52">
        <f t="shared" si="2"/>
        <v>3.867851158041927</v>
      </c>
      <c r="AM20" s="74">
        <f t="shared" si="2"/>
        <v>3.3465302277754438</v>
      </c>
      <c r="AN20" s="74">
        <f t="shared" si="2"/>
        <v>3.3315495501521792</v>
      </c>
      <c r="AO20" s="74">
        <f t="shared" si="2"/>
        <v>3.3254241814324499</v>
      </c>
      <c r="AP20" s="74">
        <f t="shared" si="2"/>
        <v>3.395562719633713</v>
      </c>
      <c r="AQ20" s="74">
        <f t="shared" si="2"/>
        <v>3.466997319000511</v>
      </c>
      <c r="AR20" s="74">
        <f t="shared" si="3"/>
        <v>3.4145336929804486</v>
      </c>
      <c r="AS20" s="74">
        <f t="shared" si="4"/>
        <v>3.6534796850041329</v>
      </c>
      <c r="AT20" s="74">
        <f t="shared" si="5"/>
        <v>3.7067268059448382</v>
      </c>
      <c r="AU20" s="74">
        <f t="shared" si="5"/>
        <v>3.7318126748226184</v>
      </c>
      <c r="AV20" s="17">
        <f t="shared" si="5"/>
        <v>3.7355530035662459</v>
      </c>
      <c r="AW20" s="42">
        <f t="shared" si="14"/>
        <v>1.0022820193688565E-3</v>
      </c>
      <c r="AX20" s="8"/>
    </row>
    <row r="21" spans="1:50" ht="20.100000000000001" customHeight="1">
      <c r="A21" s="47" t="s">
        <v>166</v>
      </c>
      <c r="B21" s="81">
        <v>31.52</v>
      </c>
      <c r="C21" s="61">
        <v>39.130000000000003</v>
      </c>
      <c r="D21" s="61">
        <v>108.73</v>
      </c>
      <c r="E21" s="61">
        <v>121.59</v>
      </c>
      <c r="F21" s="61">
        <v>120.69</v>
      </c>
      <c r="G21" s="61">
        <v>190.56</v>
      </c>
      <c r="H21" s="61">
        <v>352.94</v>
      </c>
      <c r="I21" s="61">
        <v>368.21</v>
      </c>
      <c r="J21" s="61">
        <v>621.26</v>
      </c>
      <c r="K21" s="61">
        <v>1020.01</v>
      </c>
      <c r="L21" s="82">
        <v>2273.8200000000002</v>
      </c>
      <c r="M21" s="42">
        <f t="shared" si="0"/>
        <v>1.2292134390839307</v>
      </c>
      <c r="O21" s="361">
        <f t="shared" si="6"/>
        <v>4.753434439326229E-5</v>
      </c>
      <c r="P21" s="362">
        <f t="shared" si="7"/>
        <v>2.8357953506379248E-4</v>
      </c>
      <c r="Q21" s="362">
        <f t="shared" si="8"/>
        <v>1.6530448731323993E-3</v>
      </c>
      <c r="R21" s="363">
        <f t="shared" si="9"/>
        <v>3.7159850143411752E-3</v>
      </c>
      <c r="T21" s="81">
        <v>25.391999999999999</v>
      </c>
      <c r="U21" s="61">
        <v>27.707000000000001</v>
      </c>
      <c r="V21" s="61">
        <v>88.477000000000004</v>
      </c>
      <c r="W21" s="61">
        <v>128.28700000000001</v>
      </c>
      <c r="X21" s="61">
        <v>131.05000000000001</v>
      </c>
      <c r="Y21" s="61">
        <v>193.57300000000001</v>
      </c>
      <c r="Z21" s="61">
        <v>337.45800000000003</v>
      </c>
      <c r="AA21" s="61">
        <v>371.54300000000001</v>
      </c>
      <c r="AB21" s="61">
        <v>602.56799999999998</v>
      </c>
      <c r="AC21" s="61">
        <v>1020.4829999999999</v>
      </c>
      <c r="AD21" s="82">
        <v>2046.5519999999999</v>
      </c>
      <c r="AE21" s="42">
        <f t="shared" si="1"/>
        <v>1.0054738785457475</v>
      </c>
      <c r="AG21" s="361">
        <f t="shared" si="10"/>
        <v>9.0363206388485094E-5</v>
      </c>
      <c r="AH21" s="362">
        <f t="shared" si="11"/>
        <v>6.1384468070127204E-4</v>
      </c>
      <c r="AI21" s="362">
        <f t="shared" si="12"/>
        <v>3.2787478638545619E-3</v>
      </c>
      <c r="AJ21" s="363">
        <f t="shared" si="13"/>
        <v>6.8389013262874204E-3</v>
      </c>
      <c r="AL21" s="52">
        <f t="shared" si="2"/>
        <v>8.0558375634517763</v>
      </c>
      <c r="AM21" s="74">
        <f t="shared" si="2"/>
        <v>7.0807564528494762</v>
      </c>
      <c r="AN21" s="74">
        <f t="shared" si="2"/>
        <v>8.1373126092154884</v>
      </c>
      <c r="AO21" s="74">
        <f t="shared" si="2"/>
        <v>10.550785426433096</v>
      </c>
      <c r="AP21" s="74">
        <f t="shared" si="2"/>
        <v>10.858397547435581</v>
      </c>
      <c r="AQ21" s="74">
        <f t="shared" si="2"/>
        <v>10.158112930310663</v>
      </c>
      <c r="AR21" s="74">
        <f t="shared" si="3"/>
        <v>9.5613418711395717</v>
      </c>
      <c r="AS21" s="74">
        <f t="shared" si="4"/>
        <v>10.090518997311317</v>
      </c>
      <c r="AT21" s="74">
        <f t="shared" si="5"/>
        <v>9.6991275794353413</v>
      </c>
      <c r="AU21" s="74">
        <f t="shared" si="5"/>
        <v>10.004637209439123</v>
      </c>
      <c r="AV21" s="17">
        <f t="shared" si="5"/>
        <v>9.0005013589466181</v>
      </c>
      <c r="AW21" s="42">
        <f t="shared" si="14"/>
        <v>-0.10036704274944901</v>
      </c>
      <c r="AX21" s="8"/>
    </row>
    <row r="22" spans="1:50" ht="20.100000000000001" customHeight="1">
      <c r="A22" s="47" t="s">
        <v>140</v>
      </c>
      <c r="B22" s="81">
        <v>3781.2</v>
      </c>
      <c r="C22" s="61">
        <v>3091.28</v>
      </c>
      <c r="D22" s="61">
        <v>3423.22</v>
      </c>
      <c r="E22" s="61">
        <v>3146.28</v>
      </c>
      <c r="F22" s="61">
        <v>2844.35</v>
      </c>
      <c r="G22" s="61">
        <v>3113.18</v>
      </c>
      <c r="H22" s="61">
        <v>3272</v>
      </c>
      <c r="I22" s="61">
        <v>2886.69</v>
      </c>
      <c r="J22" s="61">
        <v>3236.08</v>
      </c>
      <c r="K22" s="61">
        <v>2780.41</v>
      </c>
      <c r="L22" s="82">
        <v>2813.43</v>
      </c>
      <c r="M22" s="42">
        <f t="shared" si="0"/>
        <v>1.1875946353235668E-2</v>
      </c>
      <c r="O22" s="361">
        <f t="shared" si="6"/>
        <v>5.7023116440292941E-3</v>
      </c>
      <c r="P22" s="362">
        <f t="shared" si="7"/>
        <v>4.6328407691535334E-3</v>
      </c>
      <c r="Q22" s="362">
        <f t="shared" si="8"/>
        <v>4.5059778783600691E-3</v>
      </c>
      <c r="R22" s="363">
        <f t="shared" si="9"/>
        <v>4.5978413941727535E-3</v>
      </c>
      <c r="T22" s="81">
        <v>1924.915</v>
      </c>
      <c r="U22" s="61">
        <v>1744.6780000000001</v>
      </c>
      <c r="V22" s="61">
        <v>1883.5909999999999</v>
      </c>
      <c r="W22" s="61">
        <v>1996.951</v>
      </c>
      <c r="X22" s="61">
        <v>1679.114</v>
      </c>
      <c r="Y22" s="61">
        <v>1928.4449999999999</v>
      </c>
      <c r="Z22" s="61">
        <v>1893.2749999999999</v>
      </c>
      <c r="AA22" s="61">
        <v>1681.0250000000001</v>
      </c>
      <c r="AB22" s="61">
        <v>2022.876</v>
      </c>
      <c r="AC22" s="61">
        <v>1661.6479999999999</v>
      </c>
      <c r="AD22" s="82">
        <v>1655.7560000000001</v>
      </c>
      <c r="AE22" s="42">
        <f t="shared" si="1"/>
        <v>-3.5458773458637602E-3</v>
      </c>
      <c r="AG22" s="361">
        <f t="shared" si="10"/>
        <v>6.8502477719474941E-3</v>
      </c>
      <c r="AH22" s="362">
        <f t="shared" si="11"/>
        <v>6.1153451425300246E-3</v>
      </c>
      <c r="AI22" s="362">
        <f t="shared" si="12"/>
        <v>5.3387707884190181E-3</v>
      </c>
      <c r="AJ22" s="363">
        <f t="shared" si="13"/>
        <v>5.5329900752135079E-3</v>
      </c>
      <c r="AL22" s="52">
        <f t="shared" si="2"/>
        <v>5.090751613244473</v>
      </c>
      <c r="AM22" s="74">
        <f t="shared" si="2"/>
        <v>5.6438692062834814</v>
      </c>
      <c r="AN22" s="74">
        <f t="shared" si="2"/>
        <v>5.5023954054954105</v>
      </c>
      <c r="AO22" s="74">
        <f t="shared" si="2"/>
        <v>6.3470225154785966</v>
      </c>
      <c r="AP22" s="74">
        <f t="shared" si="2"/>
        <v>5.9033311652925979</v>
      </c>
      <c r="AQ22" s="74">
        <f t="shared" si="2"/>
        <v>6.1944539024405909</v>
      </c>
      <c r="AR22" s="74">
        <f t="shared" si="3"/>
        <v>5.7862927872860634</v>
      </c>
      <c r="AS22" s="74">
        <f t="shared" si="4"/>
        <v>5.8233651691037132</v>
      </c>
      <c r="AT22" s="74">
        <f t="shared" si="5"/>
        <v>6.2510073916590443</v>
      </c>
      <c r="AU22" s="74">
        <f t="shared" si="5"/>
        <v>5.9762696868447467</v>
      </c>
      <c r="AV22" s="17">
        <f t="shared" si="5"/>
        <v>5.8851864094717135</v>
      </c>
      <c r="AW22" s="42">
        <f t="shared" si="14"/>
        <v>-1.5240824485134957E-2</v>
      </c>
      <c r="AX22" s="8"/>
    </row>
    <row r="23" spans="1:50" ht="20.100000000000001" customHeight="1">
      <c r="A23" s="47" t="s">
        <v>147</v>
      </c>
      <c r="B23" s="81">
        <v>3531.91</v>
      </c>
      <c r="C23" s="61">
        <v>2609.2399999999998</v>
      </c>
      <c r="D23" s="61">
        <v>2623.86</v>
      </c>
      <c r="E23" s="61">
        <v>2413.9699999999998</v>
      </c>
      <c r="F23" s="61">
        <v>2627.01</v>
      </c>
      <c r="G23" s="61">
        <v>2208.19</v>
      </c>
      <c r="H23" s="61">
        <v>2893.77</v>
      </c>
      <c r="I23" s="61">
        <v>2428.2800000000002</v>
      </c>
      <c r="J23" s="61">
        <v>2431.44</v>
      </c>
      <c r="K23" s="61">
        <v>2227.33</v>
      </c>
      <c r="L23" s="82">
        <v>2811.49</v>
      </c>
      <c r="M23" s="42">
        <f t="shared" si="0"/>
        <v>0.26226917430286478</v>
      </c>
      <c r="O23" s="361">
        <f t="shared" si="6"/>
        <v>5.3263650477794102E-3</v>
      </c>
      <c r="P23" s="362">
        <f t="shared" si="7"/>
        <v>3.2860909610228583E-3</v>
      </c>
      <c r="Q23" s="362">
        <f t="shared" si="8"/>
        <v>3.6096473929412326E-3</v>
      </c>
      <c r="R23" s="363">
        <f t="shared" si="9"/>
        <v>4.5946709537122857E-3</v>
      </c>
      <c r="T23" s="81">
        <v>1591.3979999999999</v>
      </c>
      <c r="U23" s="61">
        <v>1142.703</v>
      </c>
      <c r="V23" s="61">
        <v>1228.636</v>
      </c>
      <c r="W23" s="61">
        <v>1209.2829999999999</v>
      </c>
      <c r="X23" s="61">
        <v>1322.221</v>
      </c>
      <c r="Y23" s="61">
        <v>1142.5139999999999</v>
      </c>
      <c r="Z23" s="61">
        <v>1462.316</v>
      </c>
      <c r="AA23" s="61">
        <v>1278.4829999999999</v>
      </c>
      <c r="AB23" s="61">
        <v>1265.886</v>
      </c>
      <c r="AC23" s="61">
        <v>1263.588</v>
      </c>
      <c r="AD23" s="82">
        <v>1514.049</v>
      </c>
      <c r="AE23" s="42">
        <f t="shared" si="1"/>
        <v>0.19821413308768365</v>
      </c>
      <c r="AG23" s="361">
        <f t="shared" si="10"/>
        <v>5.6633516824284181E-3</v>
      </c>
      <c r="AH23" s="362">
        <f t="shared" si="11"/>
        <v>3.6230576657216296E-3</v>
      </c>
      <c r="AI23" s="362">
        <f t="shared" si="12"/>
        <v>4.0598289788191062E-3</v>
      </c>
      <c r="AJ23" s="363">
        <f t="shared" si="13"/>
        <v>5.0594520511397425E-3</v>
      </c>
      <c r="AL23" s="52">
        <f t="shared" si="2"/>
        <v>4.5057716646233912</v>
      </c>
      <c r="AM23" s="74">
        <f t="shared" si="2"/>
        <v>4.3794476552559374</v>
      </c>
      <c r="AN23" s="74">
        <f t="shared" si="2"/>
        <v>4.6825516605306685</v>
      </c>
      <c r="AO23" s="74">
        <f t="shared" si="2"/>
        <v>5.0095195880644745</v>
      </c>
      <c r="AP23" s="74">
        <f t="shared" si="2"/>
        <v>5.033178404345624</v>
      </c>
      <c r="AQ23" s="74">
        <f t="shared" si="2"/>
        <v>5.173984122743061</v>
      </c>
      <c r="AR23" s="74">
        <f t="shared" si="3"/>
        <v>5.0533249014261674</v>
      </c>
      <c r="AS23" s="74">
        <f t="shared" si="4"/>
        <v>5.2649735615332656</v>
      </c>
      <c r="AT23" s="74">
        <f t="shared" ref="AT23:AV33" si="15">(AB23/J23)*10</f>
        <v>5.2063221794492156</v>
      </c>
      <c r="AU23" s="74">
        <f t="shared" si="15"/>
        <v>5.6731063650200024</v>
      </c>
      <c r="AV23" s="17">
        <f t="shared" si="15"/>
        <v>5.385219225392941</v>
      </c>
      <c r="AW23" s="42">
        <f t="shared" si="14"/>
        <v>-5.0745944303486792E-2</v>
      </c>
      <c r="AX23" s="8"/>
    </row>
    <row r="24" spans="1:50" ht="20.100000000000001" customHeight="1">
      <c r="A24" s="47" t="s">
        <v>169</v>
      </c>
      <c r="B24" s="81">
        <v>615.94000000000005</v>
      </c>
      <c r="C24" s="61">
        <v>869.71</v>
      </c>
      <c r="D24" s="61">
        <v>957.11</v>
      </c>
      <c r="E24" s="61">
        <v>1110.46</v>
      </c>
      <c r="F24" s="61">
        <v>1115.6500000000001</v>
      </c>
      <c r="G24" s="61">
        <v>1030.21</v>
      </c>
      <c r="H24" s="61">
        <v>1118.06</v>
      </c>
      <c r="I24" s="61">
        <v>1482.46</v>
      </c>
      <c r="J24" s="61">
        <v>1468.45</v>
      </c>
      <c r="K24" s="61">
        <v>1507.88</v>
      </c>
      <c r="L24" s="82">
        <v>555.16999999999996</v>
      </c>
      <c r="M24" s="42">
        <f t="shared" si="0"/>
        <v>-0.63182083454916838</v>
      </c>
      <c r="O24" s="361">
        <f t="shared" si="6"/>
        <v>9.2888020576097649E-4</v>
      </c>
      <c r="P24" s="362">
        <f t="shared" si="7"/>
        <v>1.5330944207497357E-3</v>
      </c>
      <c r="Q24" s="362">
        <f t="shared" si="8"/>
        <v>2.4436949670090316E-3</v>
      </c>
      <c r="R24" s="363">
        <f t="shared" si="9"/>
        <v>9.0728527342172642E-4</v>
      </c>
      <c r="T24" s="81">
        <v>1310.107</v>
      </c>
      <c r="U24" s="61">
        <v>1948.549</v>
      </c>
      <c r="V24" s="61">
        <v>2184.0659999999998</v>
      </c>
      <c r="W24" s="61">
        <v>2577.6320000000001</v>
      </c>
      <c r="X24" s="61">
        <v>2616.241</v>
      </c>
      <c r="Y24" s="61">
        <v>2378.13</v>
      </c>
      <c r="Z24" s="61">
        <v>2878.9589999999998</v>
      </c>
      <c r="AA24" s="61">
        <v>3554.623</v>
      </c>
      <c r="AB24" s="61">
        <v>3957.8969999999999</v>
      </c>
      <c r="AC24" s="61">
        <v>4180.924</v>
      </c>
      <c r="AD24" s="82">
        <v>1508.1559999999999</v>
      </c>
      <c r="AE24" s="42">
        <f t="shared" si="1"/>
        <v>-0.63927686798420635</v>
      </c>
      <c r="AG24" s="361">
        <f t="shared" si="10"/>
        <v>4.662313690611178E-3</v>
      </c>
      <c r="AH24" s="362">
        <f t="shared" si="11"/>
        <v>7.5413536521938291E-3</v>
      </c>
      <c r="AI24" s="362">
        <f t="shared" si="12"/>
        <v>1.3433046541626142E-2</v>
      </c>
      <c r="AJ24" s="363">
        <f t="shared" si="13"/>
        <v>5.0397595901048838E-3</v>
      </c>
      <c r="AL24" s="52">
        <f t="shared" si="2"/>
        <v>21.270042536610706</v>
      </c>
      <c r="AM24" s="74">
        <f t="shared" si="2"/>
        <v>22.404583136907704</v>
      </c>
      <c r="AN24" s="74">
        <f t="shared" si="2"/>
        <v>22.819383351965811</v>
      </c>
      <c r="AO24" s="74">
        <f t="shared" si="2"/>
        <v>23.212290402175672</v>
      </c>
      <c r="AP24" s="74">
        <f t="shared" si="2"/>
        <v>23.450374221305964</v>
      </c>
      <c r="AQ24" s="74">
        <f t="shared" si="2"/>
        <v>23.083934343483371</v>
      </c>
      <c r="AR24" s="74">
        <f t="shared" si="3"/>
        <v>25.74959304509597</v>
      </c>
      <c r="AS24" s="74">
        <f t="shared" si="4"/>
        <v>23.977867868273005</v>
      </c>
      <c r="AT24" s="74">
        <f t="shared" si="15"/>
        <v>26.95288910075249</v>
      </c>
      <c r="AU24" s="74">
        <f t="shared" si="15"/>
        <v>27.727166618033262</v>
      </c>
      <c r="AV24" s="17">
        <f t="shared" si="15"/>
        <v>27.165660968712288</v>
      </c>
      <c r="AW24" s="42">
        <f t="shared" si="14"/>
        <v>-2.0251100916881308E-2</v>
      </c>
      <c r="AX24" s="8"/>
    </row>
    <row r="25" spans="1:50" ht="20.100000000000001" customHeight="1">
      <c r="A25" s="47" t="s">
        <v>154</v>
      </c>
      <c r="B25" s="81">
        <v>2832.5</v>
      </c>
      <c r="C25" s="61">
        <v>3391.69</v>
      </c>
      <c r="D25" s="61">
        <v>3135.64</v>
      </c>
      <c r="E25" s="61">
        <v>2196.3000000000002</v>
      </c>
      <c r="F25" s="61">
        <v>2285.5500000000002</v>
      </c>
      <c r="G25" s="61">
        <v>2843.7000000000003</v>
      </c>
      <c r="H25" s="61">
        <v>2902.7</v>
      </c>
      <c r="I25" s="61">
        <v>2217.25</v>
      </c>
      <c r="J25" s="61">
        <v>2711.14</v>
      </c>
      <c r="K25" s="61">
        <v>3243.33</v>
      </c>
      <c r="L25" s="82">
        <v>2584.88</v>
      </c>
      <c r="M25" s="42">
        <f t="shared" si="0"/>
        <v>-0.20301665263787522</v>
      </c>
      <c r="O25" s="361">
        <f t="shared" si="6"/>
        <v>4.2716062973957945E-3</v>
      </c>
      <c r="P25" s="362">
        <f t="shared" si="7"/>
        <v>4.23181740061349E-3</v>
      </c>
      <c r="Q25" s="362">
        <f t="shared" si="8"/>
        <v>5.2561935945495677E-3</v>
      </c>
      <c r="R25" s="363">
        <f t="shared" si="9"/>
        <v>4.2243340914717153E-3</v>
      </c>
      <c r="T25" s="81">
        <v>1836.115</v>
      </c>
      <c r="U25" s="61">
        <v>2145.0149999999999</v>
      </c>
      <c r="V25" s="61">
        <v>1828.482</v>
      </c>
      <c r="W25" s="61">
        <v>1438.9449999999999</v>
      </c>
      <c r="X25" s="61">
        <v>1542.058</v>
      </c>
      <c r="Y25" s="61">
        <v>1879.0529999999999</v>
      </c>
      <c r="Z25" s="61">
        <v>1976.979</v>
      </c>
      <c r="AA25" s="61">
        <v>1538.271</v>
      </c>
      <c r="AB25" s="61">
        <v>1612.502</v>
      </c>
      <c r="AC25" s="61">
        <v>1819.212</v>
      </c>
      <c r="AD25" s="82">
        <v>1422.1769999999999</v>
      </c>
      <c r="AE25" s="42">
        <f t="shared" si="1"/>
        <v>-0.2182455920475459</v>
      </c>
      <c r="AG25" s="361">
        <f t="shared" si="10"/>
        <v>6.5342327779612987E-3</v>
      </c>
      <c r="AH25" s="362">
        <f t="shared" si="11"/>
        <v>5.9587168086756275E-3</v>
      </c>
      <c r="AI25" s="362">
        <f t="shared" si="12"/>
        <v>5.8450140363911843E-3</v>
      </c>
      <c r="AJ25" s="363">
        <f t="shared" si="13"/>
        <v>4.752446149189204E-3</v>
      </c>
      <c r="AL25" s="52">
        <f t="shared" si="2"/>
        <v>6.4823124448367162</v>
      </c>
      <c r="AM25" s="74">
        <f t="shared" si="2"/>
        <v>6.3243250414984855</v>
      </c>
      <c r="AN25" s="74">
        <f t="shared" si="2"/>
        <v>5.8312880305137069</v>
      </c>
      <c r="AO25" s="74">
        <f t="shared" si="2"/>
        <v>6.5516778217911931</v>
      </c>
      <c r="AP25" s="74">
        <f t="shared" si="2"/>
        <v>6.7469886898120803</v>
      </c>
      <c r="AQ25" s="74">
        <f t="shared" si="2"/>
        <v>6.6077750817596783</v>
      </c>
      <c r="AR25" s="74">
        <f t="shared" si="3"/>
        <v>6.8108278499328208</v>
      </c>
      <c r="AS25" s="74">
        <f t="shared" si="4"/>
        <v>6.9377426992896609</v>
      </c>
      <c r="AT25" s="74">
        <f t="shared" si="15"/>
        <v>5.9476899016649822</v>
      </c>
      <c r="AU25" s="74">
        <f t="shared" si="15"/>
        <v>5.6090869569239024</v>
      </c>
      <c r="AV25" s="17">
        <f t="shared" si="15"/>
        <v>5.5019072452106084</v>
      </c>
      <c r="AW25" s="42">
        <f t="shared" si="14"/>
        <v>-1.9108227869598364E-2</v>
      </c>
      <c r="AX25" s="8"/>
    </row>
    <row r="26" spans="1:50" ht="20.100000000000001" customHeight="1">
      <c r="A26" s="47" t="s">
        <v>149</v>
      </c>
      <c r="B26" s="81">
        <v>832.56</v>
      </c>
      <c r="C26" s="61">
        <v>1560.38</v>
      </c>
      <c r="D26" s="61">
        <v>2196.9699999999998</v>
      </c>
      <c r="E26" s="61">
        <v>2426.73</v>
      </c>
      <c r="F26" s="61">
        <v>1973.02</v>
      </c>
      <c r="G26" s="61">
        <v>846.41</v>
      </c>
      <c r="H26" s="61">
        <v>1212.6199999999999</v>
      </c>
      <c r="I26" s="61">
        <v>1885.53</v>
      </c>
      <c r="J26" s="61">
        <v>2041.53</v>
      </c>
      <c r="K26" s="61">
        <v>1929.08</v>
      </c>
      <c r="L26" s="82">
        <v>2145.71</v>
      </c>
      <c r="M26" s="42">
        <f t="shared" si="0"/>
        <v>0.11229705351773908</v>
      </c>
      <c r="O26" s="361">
        <f t="shared" si="6"/>
        <v>1.2555581779205092E-3</v>
      </c>
      <c r="P26" s="362">
        <f t="shared" si="7"/>
        <v>1.2595746970683489E-3</v>
      </c>
      <c r="Q26" s="362">
        <f t="shared" si="8"/>
        <v>3.1262985694868175E-3</v>
      </c>
      <c r="R26" s="363">
        <f t="shared" si="9"/>
        <v>3.5066215466140692E-3</v>
      </c>
      <c r="T26" s="81">
        <v>577.03800000000001</v>
      </c>
      <c r="U26" s="61">
        <v>1067.192</v>
      </c>
      <c r="V26" s="61">
        <v>1394.4960000000001</v>
      </c>
      <c r="W26" s="61">
        <v>1658.133</v>
      </c>
      <c r="X26" s="61">
        <v>1148.893</v>
      </c>
      <c r="Y26" s="61">
        <v>521.14800000000002</v>
      </c>
      <c r="Z26" s="61">
        <v>765.26800000000003</v>
      </c>
      <c r="AA26" s="61">
        <v>1313.3620000000001</v>
      </c>
      <c r="AB26" s="61">
        <v>1365.41</v>
      </c>
      <c r="AC26" s="61">
        <v>1288.8050000000001</v>
      </c>
      <c r="AD26" s="82">
        <v>1351.451</v>
      </c>
      <c r="AE26" s="42">
        <f t="shared" si="1"/>
        <v>4.8607818870969585E-2</v>
      </c>
      <c r="AG26" s="361">
        <f t="shared" si="10"/>
        <v>2.0535209470698905E-3</v>
      </c>
      <c r="AH26" s="362">
        <f t="shared" si="11"/>
        <v>1.6526268005254167E-3</v>
      </c>
      <c r="AI26" s="362">
        <f t="shared" si="12"/>
        <v>4.1408496179505972E-3</v>
      </c>
      <c r="AJ26" s="363">
        <f t="shared" si="13"/>
        <v>4.5161032000713688E-3</v>
      </c>
      <c r="AL26" s="52">
        <f t="shared" si="2"/>
        <v>6.9308878639377349</v>
      </c>
      <c r="AM26" s="74">
        <f t="shared" si="2"/>
        <v>6.8393083736013018</v>
      </c>
      <c r="AN26" s="74">
        <f t="shared" si="2"/>
        <v>6.3473602279503138</v>
      </c>
      <c r="AO26" s="74">
        <f t="shared" si="2"/>
        <v>6.8327873310998752</v>
      </c>
      <c r="AP26" s="74">
        <f t="shared" si="2"/>
        <v>5.823017506158072</v>
      </c>
      <c r="AQ26" s="74">
        <f t="shared" si="2"/>
        <v>6.157157878569488</v>
      </c>
      <c r="AR26" s="74">
        <f t="shared" si="3"/>
        <v>6.3108640794313153</v>
      </c>
      <c r="AS26" s="74">
        <f t="shared" si="4"/>
        <v>6.9654792021341478</v>
      </c>
      <c r="AT26" s="74">
        <f t="shared" si="15"/>
        <v>6.6881701468996297</v>
      </c>
      <c r="AU26" s="74">
        <f t="shared" si="15"/>
        <v>6.680930806394759</v>
      </c>
      <c r="AV26" s="17">
        <f t="shared" si="15"/>
        <v>6.2983860819961688</v>
      </c>
      <c r="AW26" s="42">
        <f t="shared" si="14"/>
        <v>-5.7259195684594047E-2</v>
      </c>
      <c r="AX26" s="8"/>
    </row>
    <row r="27" spans="1:50" ht="20.100000000000001" customHeight="1">
      <c r="A27" s="47" t="s">
        <v>146</v>
      </c>
      <c r="B27" s="81">
        <v>311.60999999999996</v>
      </c>
      <c r="C27" s="61">
        <v>496.15</v>
      </c>
      <c r="D27" s="61">
        <v>685.89</v>
      </c>
      <c r="E27" s="61">
        <v>664.83999999999992</v>
      </c>
      <c r="F27" s="61">
        <v>735.28</v>
      </c>
      <c r="G27" s="61">
        <v>915.18000000000006</v>
      </c>
      <c r="H27" s="61">
        <v>1728.4</v>
      </c>
      <c r="I27" s="61">
        <v>2502.5</v>
      </c>
      <c r="J27" s="61">
        <v>2454.2600000000002</v>
      </c>
      <c r="K27" s="61">
        <v>3309.35</v>
      </c>
      <c r="L27" s="82">
        <v>1866.19</v>
      </c>
      <c r="M27" s="42">
        <f t="shared" si="0"/>
        <v>-0.43608563615211443</v>
      </c>
      <c r="O27" s="361">
        <f t="shared" si="6"/>
        <v>4.6992947513910087E-4</v>
      </c>
      <c r="P27" s="362">
        <f t="shared" si="7"/>
        <v>1.3619139320932075E-3</v>
      </c>
      <c r="Q27" s="362">
        <f t="shared" si="8"/>
        <v>5.363186685327306E-3</v>
      </c>
      <c r="R27" s="363">
        <f t="shared" si="9"/>
        <v>3.0498166406810376E-3</v>
      </c>
      <c r="T27" s="81">
        <v>249.97499999999999</v>
      </c>
      <c r="U27" s="61">
        <v>382.27600000000001</v>
      </c>
      <c r="V27" s="61">
        <v>565.96400000000006</v>
      </c>
      <c r="W27" s="61">
        <v>1894.2259999999999</v>
      </c>
      <c r="X27" s="61">
        <v>709.97900000000004</v>
      </c>
      <c r="Y27" s="61">
        <v>638.52800000000002</v>
      </c>
      <c r="Z27" s="61">
        <v>1226.7170000000001</v>
      </c>
      <c r="AA27" s="61">
        <v>1782.578</v>
      </c>
      <c r="AB27" s="61">
        <v>1778.1110000000001</v>
      </c>
      <c r="AC27" s="61">
        <v>2302.8159999999998</v>
      </c>
      <c r="AD27" s="82">
        <v>1255.518</v>
      </c>
      <c r="AE27" s="42">
        <f t="shared" si="1"/>
        <v>-0.45479013520837092</v>
      </c>
      <c r="AG27" s="361">
        <f t="shared" si="10"/>
        <v>8.8959288425336956E-4</v>
      </c>
      <c r="AH27" s="362">
        <f t="shared" si="11"/>
        <v>2.0248537568711639E-3</v>
      </c>
      <c r="AI27" s="362">
        <f t="shared" si="12"/>
        <v>7.3988033517952837E-3</v>
      </c>
      <c r="AJ27" s="363">
        <f t="shared" si="13"/>
        <v>4.1955267764404369E-3</v>
      </c>
      <c r="AL27" s="52">
        <f t="shared" si="2"/>
        <v>8.0220467892558016</v>
      </c>
      <c r="AM27" s="74">
        <f t="shared" si="2"/>
        <v>7.7048473243978641</v>
      </c>
      <c r="AN27" s="74">
        <f t="shared" si="2"/>
        <v>8.2515272128183828</v>
      </c>
      <c r="AO27" s="74">
        <f t="shared" si="2"/>
        <v>28.491456591059503</v>
      </c>
      <c r="AP27" s="74">
        <f t="shared" si="2"/>
        <v>9.6558997932760313</v>
      </c>
      <c r="AQ27" s="74">
        <f t="shared" si="2"/>
        <v>6.9770755479796325</v>
      </c>
      <c r="AR27" s="74">
        <f t="shared" si="3"/>
        <v>7.0974137931034491</v>
      </c>
      <c r="AS27" s="74">
        <f t="shared" si="4"/>
        <v>7.1231888111888111</v>
      </c>
      <c r="AT27" s="74">
        <f t="shared" si="15"/>
        <v>7.2449984924172659</v>
      </c>
      <c r="AU27" s="74">
        <f t="shared" si="15"/>
        <v>6.958514511913215</v>
      </c>
      <c r="AV27" s="17">
        <f t="shared" si="15"/>
        <v>6.7277072538165994</v>
      </c>
      <c r="AW27" s="42">
        <f t="shared" si="14"/>
        <v>-3.3169041711627635E-2</v>
      </c>
      <c r="AX27" s="8"/>
    </row>
    <row r="28" spans="1:50" ht="20.100000000000001" customHeight="1">
      <c r="A28" s="47" t="s">
        <v>157</v>
      </c>
      <c r="B28" s="81">
        <v>1079.48</v>
      </c>
      <c r="C28" s="61">
        <v>1656.01</v>
      </c>
      <c r="D28" s="61">
        <v>1482.65</v>
      </c>
      <c r="E28" s="61">
        <v>1611.69</v>
      </c>
      <c r="F28" s="61">
        <v>1804.3</v>
      </c>
      <c r="G28" s="61">
        <v>1747.33</v>
      </c>
      <c r="H28" s="61">
        <v>2029</v>
      </c>
      <c r="I28" s="61">
        <v>1682.42</v>
      </c>
      <c r="J28" s="61">
        <v>2476.4</v>
      </c>
      <c r="K28" s="61">
        <v>2066.4899999999998</v>
      </c>
      <c r="L28" s="82">
        <v>2059.84</v>
      </c>
      <c r="M28" s="42">
        <f t="shared" si="0"/>
        <v>-3.2180170240357501E-3</v>
      </c>
      <c r="O28" s="361">
        <f t="shared" si="6"/>
        <v>1.627930649925088E-3</v>
      </c>
      <c r="P28" s="362">
        <f t="shared" si="7"/>
        <v>2.6002677844406824E-3</v>
      </c>
      <c r="Q28" s="362">
        <f t="shared" si="8"/>
        <v>3.3489874607889837E-3</v>
      </c>
      <c r="R28" s="363">
        <f t="shared" si="9"/>
        <v>3.3662887000468489E-3</v>
      </c>
      <c r="T28" s="81">
        <v>580.52200000000005</v>
      </c>
      <c r="U28" s="61">
        <v>898.10199999999998</v>
      </c>
      <c r="V28" s="61">
        <v>818.64099999999996</v>
      </c>
      <c r="W28" s="61">
        <v>913.34699999999998</v>
      </c>
      <c r="X28" s="61">
        <v>1041.5160000000001</v>
      </c>
      <c r="Y28" s="61">
        <v>1002.049</v>
      </c>
      <c r="Z28" s="61">
        <v>1113.9839999999999</v>
      </c>
      <c r="AA28" s="61">
        <v>1078.913</v>
      </c>
      <c r="AB28" s="61">
        <v>1373.91</v>
      </c>
      <c r="AC28" s="61">
        <v>1212.999</v>
      </c>
      <c r="AD28" s="82">
        <v>1217.634</v>
      </c>
      <c r="AE28" s="42">
        <f t="shared" si="1"/>
        <v>3.8211078492232813E-3</v>
      </c>
      <c r="AG28" s="361">
        <f t="shared" si="10"/>
        <v>2.0659195533654752E-3</v>
      </c>
      <c r="AH28" s="362">
        <f t="shared" si="11"/>
        <v>3.177625228993862E-3</v>
      </c>
      <c r="AI28" s="362">
        <f t="shared" si="12"/>
        <v>3.8972896952793137E-3</v>
      </c>
      <c r="AJ28" s="363">
        <f t="shared" si="13"/>
        <v>4.0689309519292239E-3</v>
      </c>
      <c r="AL28" s="52">
        <f t="shared" si="2"/>
        <v>5.377793011449957</v>
      </c>
      <c r="AM28" s="74">
        <f t="shared" si="2"/>
        <v>5.4232885067119163</v>
      </c>
      <c r="AN28" s="74">
        <f t="shared" si="2"/>
        <v>5.5214716892051383</v>
      </c>
      <c r="AO28" s="74">
        <f t="shared" si="2"/>
        <v>5.6670141280271018</v>
      </c>
      <c r="AP28" s="74">
        <f t="shared" si="2"/>
        <v>5.7724103530455029</v>
      </c>
      <c r="AQ28" s="74">
        <f t="shared" si="2"/>
        <v>5.7347438663560979</v>
      </c>
      <c r="AR28" s="74">
        <f t="shared" si="3"/>
        <v>5.4903104977821577</v>
      </c>
      <c r="AS28" s="74">
        <f t="shared" si="4"/>
        <v>6.4128636131287076</v>
      </c>
      <c r="AT28" s="74">
        <f t="shared" si="15"/>
        <v>5.548013245033113</v>
      </c>
      <c r="AU28" s="74">
        <f t="shared" si="15"/>
        <v>5.8698517776519612</v>
      </c>
      <c r="AV28" s="17">
        <f t="shared" si="15"/>
        <v>5.9113037905856753</v>
      </c>
      <c r="AW28" s="42">
        <f t="shared" si="14"/>
        <v>7.061850026866546E-3</v>
      </c>
      <c r="AX28" s="8"/>
    </row>
    <row r="29" spans="1:50" ht="20.100000000000001" customHeight="1">
      <c r="A29" s="47" t="s">
        <v>158</v>
      </c>
      <c r="B29" s="81">
        <v>3136.95</v>
      </c>
      <c r="C29" s="61">
        <v>2883.22</v>
      </c>
      <c r="D29" s="61">
        <v>1503.57</v>
      </c>
      <c r="E29" s="61">
        <v>1345.31</v>
      </c>
      <c r="F29" s="61">
        <v>1301.44</v>
      </c>
      <c r="G29" s="61">
        <v>2214.21</v>
      </c>
      <c r="H29" s="61">
        <v>2789.32</v>
      </c>
      <c r="I29" s="61">
        <v>3727.1</v>
      </c>
      <c r="J29" s="61">
        <v>4154.8500000000004</v>
      </c>
      <c r="K29" s="61">
        <v>2856.21</v>
      </c>
      <c r="L29" s="82">
        <v>2524.0100000000002</v>
      </c>
      <c r="M29" s="42">
        <f t="shared" si="0"/>
        <v>-0.11630797455369171</v>
      </c>
      <c r="O29" s="361">
        <f t="shared" si="6"/>
        <v>4.7307379963338874E-3</v>
      </c>
      <c r="P29" s="362">
        <f t="shared" si="7"/>
        <v>3.2950495504492018E-3</v>
      </c>
      <c r="Q29" s="362">
        <f t="shared" si="8"/>
        <v>4.6288205969446279E-3</v>
      </c>
      <c r="R29" s="363">
        <f t="shared" si="9"/>
        <v>4.1248574364053745E-3</v>
      </c>
      <c r="T29" s="81">
        <v>1443.35</v>
      </c>
      <c r="U29" s="61">
        <v>1274.394</v>
      </c>
      <c r="V29" s="61">
        <v>830.29399999999998</v>
      </c>
      <c r="W29" s="61">
        <v>715.70899999999995</v>
      </c>
      <c r="X29" s="61">
        <v>830.17200000000003</v>
      </c>
      <c r="Y29" s="61">
        <v>1161.8789999999999</v>
      </c>
      <c r="Z29" s="61">
        <v>1395.7149999999999</v>
      </c>
      <c r="AA29" s="61">
        <v>1753.1289999999999</v>
      </c>
      <c r="AB29" s="61">
        <v>1892.914</v>
      </c>
      <c r="AC29" s="61">
        <v>1409.807</v>
      </c>
      <c r="AD29" s="82">
        <v>1212.681</v>
      </c>
      <c r="AE29" s="42">
        <f t="shared" si="1"/>
        <v>-0.13982481289992174</v>
      </c>
      <c r="AG29" s="361">
        <f t="shared" si="10"/>
        <v>5.1364892068690906E-3</v>
      </c>
      <c r="AH29" s="362">
        <f t="shared" si="11"/>
        <v>3.6844665514741888E-3</v>
      </c>
      <c r="AI29" s="362">
        <f t="shared" si="12"/>
        <v>4.5296214534658675E-3</v>
      </c>
      <c r="AJ29" s="363">
        <f t="shared" si="13"/>
        <v>4.0523796606504771E-3</v>
      </c>
      <c r="AL29" s="52">
        <f t="shared" si="2"/>
        <v>4.6011252968647893</v>
      </c>
      <c r="AM29" s="74">
        <f t="shared" si="2"/>
        <v>4.4200373193859646</v>
      </c>
      <c r="AN29" s="74">
        <f t="shared" si="2"/>
        <v>5.5221506148699433</v>
      </c>
      <c r="AO29" s="74">
        <f t="shared" si="2"/>
        <v>5.3200303275824901</v>
      </c>
      <c r="AP29" s="74">
        <f t="shared" si="2"/>
        <v>6.3788726333907055</v>
      </c>
      <c r="AQ29" s="74">
        <f t="shared" si="2"/>
        <v>5.2473749102388654</v>
      </c>
      <c r="AR29" s="74">
        <f t="shared" si="3"/>
        <v>5.0037822838541288</v>
      </c>
      <c r="AS29" s="74">
        <f t="shared" si="4"/>
        <v>4.7037348072227738</v>
      </c>
      <c r="AT29" s="74">
        <f t="shared" si="15"/>
        <v>4.5559141725934751</v>
      </c>
      <c r="AU29" s="74">
        <f t="shared" si="15"/>
        <v>4.9359360831311418</v>
      </c>
      <c r="AV29" s="17">
        <f t="shared" si="15"/>
        <v>4.8045808059397546</v>
      </c>
      <c r="AW29" s="42">
        <f t="shared" si="14"/>
        <v>-2.6612029608791297E-2</v>
      </c>
      <c r="AX29" s="8"/>
    </row>
    <row r="30" spans="1:50" ht="20.100000000000001" customHeight="1">
      <c r="A30" s="47" t="s">
        <v>156</v>
      </c>
      <c r="B30" s="81">
        <v>93.62</v>
      </c>
      <c r="C30" s="61">
        <v>87.74</v>
      </c>
      <c r="D30" s="61">
        <v>215.42</v>
      </c>
      <c r="E30" s="61">
        <v>509.98</v>
      </c>
      <c r="F30" s="61">
        <v>395.55</v>
      </c>
      <c r="G30" s="61">
        <v>194.95</v>
      </c>
      <c r="H30" s="61">
        <v>571.91999999999996</v>
      </c>
      <c r="I30" s="61">
        <v>640.53</v>
      </c>
      <c r="J30" s="61">
        <v>824.55</v>
      </c>
      <c r="K30" s="61">
        <v>877.21</v>
      </c>
      <c r="L30" s="82">
        <v>1594.59</v>
      </c>
      <c r="M30" s="42">
        <f t="shared" si="0"/>
        <v>0.81779733473170602</v>
      </c>
      <c r="O30" s="361">
        <f t="shared" si="6"/>
        <v>1.4118544803607918E-4</v>
      </c>
      <c r="P30" s="362">
        <f t="shared" si="7"/>
        <v>2.9011245991124231E-4</v>
      </c>
      <c r="Q30" s="362">
        <f t="shared" si="8"/>
        <v>1.4216208597567397E-3</v>
      </c>
      <c r="R30" s="363">
        <f t="shared" si="9"/>
        <v>2.6059549762154849E-3</v>
      </c>
      <c r="T30" s="81">
        <v>59.930999999999997</v>
      </c>
      <c r="U30" s="61">
        <v>66.536000000000001</v>
      </c>
      <c r="V30" s="61">
        <v>163.50299999999999</v>
      </c>
      <c r="W30" s="61">
        <v>276.61500000000001</v>
      </c>
      <c r="X30" s="61">
        <v>253.83</v>
      </c>
      <c r="Y30" s="61">
        <v>153.98500000000001</v>
      </c>
      <c r="Z30" s="61">
        <v>330.459</v>
      </c>
      <c r="AA30" s="61">
        <v>380.23599999999999</v>
      </c>
      <c r="AB30" s="61">
        <v>502.09500000000003</v>
      </c>
      <c r="AC30" s="61">
        <v>598.98900000000003</v>
      </c>
      <c r="AD30" s="82">
        <v>1029.2539999999999</v>
      </c>
      <c r="AE30" s="42">
        <f t="shared" si="1"/>
        <v>0.71831870034341172</v>
      </c>
      <c r="AG30" s="361">
        <f t="shared" si="10"/>
        <v>2.1327809239399416E-4</v>
      </c>
      <c r="AH30" s="362">
        <f t="shared" si="11"/>
        <v>4.8830608172516503E-4</v>
      </c>
      <c r="AI30" s="362">
        <f t="shared" si="12"/>
        <v>1.9245140822751387E-3</v>
      </c>
      <c r="AJ30" s="363">
        <f t="shared" si="13"/>
        <v>3.4394271661245999E-3</v>
      </c>
      <c r="AL30" s="52">
        <f t="shared" si="2"/>
        <v>6.4015167699209563</v>
      </c>
      <c r="AM30" s="74">
        <f t="shared" si="2"/>
        <v>7.583314337816276</v>
      </c>
      <c r="AN30" s="74">
        <f t="shared" si="2"/>
        <v>7.5899637916627984</v>
      </c>
      <c r="AO30" s="74">
        <f t="shared" si="2"/>
        <v>5.4240362367151649</v>
      </c>
      <c r="AP30" s="74">
        <f t="shared" si="2"/>
        <v>6.4171406901782335</v>
      </c>
      <c r="AQ30" s="74">
        <f t="shared" si="2"/>
        <v>7.8986919723005915</v>
      </c>
      <c r="AR30" s="74">
        <f t="shared" si="3"/>
        <v>5.7780633655056661</v>
      </c>
      <c r="AS30" s="74">
        <f t="shared" si="4"/>
        <v>5.9362715251432405</v>
      </c>
      <c r="AT30" s="74">
        <f t="shared" si="15"/>
        <v>6.0893214480625799</v>
      </c>
      <c r="AU30" s="74">
        <f t="shared" si="15"/>
        <v>6.8283421301626746</v>
      </c>
      <c r="AV30" s="17">
        <f t="shared" si="15"/>
        <v>6.4546623269931462</v>
      </c>
      <c r="AW30" s="42">
        <f t="shared" si="14"/>
        <v>-5.4724821347026734E-2</v>
      </c>
      <c r="AX30" s="8"/>
    </row>
    <row r="31" spans="1:50" ht="20.100000000000001" customHeight="1">
      <c r="A31" s="47" t="s">
        <v>155</v>
      </c>
      <c r="B31" s="81">
        <v>186.6</v>
      </c>
      <c r="C31" s="61">
        <v>332.96</v>
      </c>
      <c r="D31" s="61">
        <v>477.73</v>
      </c>
      <c r="E31" s="61">
        <v>883.29</v>
      </c>
      <c r="F31" s="61">
        <v>804.97</v>
      </c>
      <c r="G31" s="61">
        <v>517.80999999999995</v>
      </c>
      <c r="H31" s="61">
        <v>816.46</v>
      </c>
      <c r="I31" s="61">
        <v>594.73</v>
      </c>
      <c r="J31" s="61">
        <v>745.03</v>
      </c>
      <c r="K31" s="61">
        <v>669.19</v>
      </c>
      <c r="L31" s="82">
        <v>851.57</v>
      </c>
      <c r="M31" s="42">
        <f t="shared" si="0"/>
        <v>0.27253844199704119</v>
      </c>
      <c r="O31" s="361">
        <f t="shared" si="6"/>
        <v>2.8140573171899565E-4</v>
      </c>
      <c r="P31" s="362">
        <f t="shared" si="7"/>
        <v>7.7057262306560851E-4</v>
      </c>
      <c r="Q31" s="362">
        <f t="shared" si="8"/>
        <v>1.0845002486754741E-3</v>
      </c>
      <c r="R31" s="363">
        <f t="shared" si="9"/>
        <v>1.3916762798561516E-3</v>
      </c>
      <c r="T31" s="81">
        <v>242.36</v>
      </c>
      <c r="U31" s="61">
        <v>413.80899999999997</v>
      </c>
      <c r="V31" s="61">
        <v>446.464</v>
      </c>
      <c r="W31" s="61">
        <v>910.42399999999998</v>
      </c>
      <c r="X31" s="61">
        <v>748.673</v>
      </c>
      <c r="Y31" s="61">
        <v>490.31700000000001</v>
      </c>
      <c r="Z31" s="61">
        <v>735.81500000000005</v>
      </c>
      <c r="AA31" s="61">
        <v>604.04899999999998</v>
      </c>
      <c r="AB31" s="61">
        <v>857.14400000000001</v>
      </c>
      <c r="AC31" s="61">
        <v>693.82600000000002</v>
      </c>
      <c r="AD31" s="82">
        <v>795.74900000000002</v>
      </c>
      <c r="AE31" s="42">
        <f t="shared" si="1"/>
        <v>0.14689994321342814</v>
      </c>
      <c r="AG31" s="361">
        <f t="shared" si="10"/>
        <v>8.6249317502808944E-4</v>
      </c>
      <c r="AH31" s="362">
        <f t="shared" si="11"/>
        <v>1.5548577658423726E-3</v>
      </c>
      <c r="AI31" s="362">
        <f t="shared" si="12"/>
        <v>2.229219414127188E-3</v>
      </c>
      <c r="AJ31" s="363">
        <f t="shared" si="13"/>
        <v>2.6591305236768423E-3</v>
      </c>
      <c r="AL31" s="52">
        <f t="shared" si="2"/>
        <v>12.988210075026796</v>
      </c>
      <c r="AM31" s="74">
        <f t="shared" si="2"/>
        <v>12.428189572320999</v>
      </c>
      <c r="AN31" s="74">
        <f t="shared" si="2"/>
        <v>9.3455299018273923</v>
      </c>
      <c r="AO31" s="74">
        <f t="shared" si="2"/>
        <v>10.307192428307804</v>
      </c>
      <c r="AP31" s="74">
        <f t="shared" si="2"/>
        <v>9.3006323217014302</v>
      </c>
      <c r="AQ31" s="74">
        <f t="shared" si="2"/>
        <v>9.46905235511095</v>
      </c>
      <c r="AR31" s="74">
        <f t="shared" si="3"/>
        <v>9.0122602454498697</v>
      </c>
      <c r="AS31" s="74">
        <f t="shared" si="4"/>
        <v>10.15669295310477</v>
      </c>
      <c r="AT31" s="74">
        <f t="shared" si="15"/>
        <v>11.504825309047959</v>
      </c>
      <c r="AU31" s="74">
        <f t="shared" si="15"/>
        <v>10.368146565250527</v>
      </c>
      <c r="AV31" s="17">
        <f t="shared" si="15"/>
        <v>9.3444931127212083</v>
      </c>
      <c r="AW31" s="42">
        <f t="shared" si="14"/>
        <v>-9.873061169487661E-2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15045.30999999959</v>
      </c>
      <c r="C32" s="61">
        <f t="shared" si="16"/>
        <v>17536.979999999865</v>
      </c>
      <c r="D32" s="61">
        <f t="shared" si="16"/>
        <v>18867.269999999902</v>
      </c>
      <c r="E32" s="61">
        <f t="shared" si="16"/>
        <v>17698.239999999991</v>
      </c>
      <c r="F32" s="61">
        <f t="shared" si="16"/>
        <v>19238.449999999837</v>
      </c>
      <c r="G32" s="61">
        <f t="shared" si="16"/>
        <v>15761.030000000028</v>
      </c>
      <c r="H32" s="61">
        <f t="shared" si="16"/>
        <v>15722.570000000065</v>
      </c>
      <c r="I32" s="61">
        <f t="shared" si="16"/>
        <v>16718.959999999846</v>
      </c>
      <c r="J32" s="61">
        <f t="shared" si="16"/>
        <v>15450.980000000214</v>
      </c>
      <c r="K32" s="61">
        <f t="shared" ref="K32:L32" si="17">K33-SUM(K7:K31)</f>
        <v>15692.270000000368</v>
      </c>
      <c r="L32" s="82">
        <f t="shared" si="17"/>
        <v>13030.550000000512</v>
      </c>
      <c r="M32" s="42">
        <f t="shared" si="0"/>
        <v>-0.16961981918484664</v>
      </c>
      <c r="O32" s="361">
        <f t="shared" si="6"/>
        <v>2.268937014731515E-2</v>
      </c>
      <c r="P32" s="370">
        <f t="shared" si="7"/>
        <v>2.3454584170479076E-2</v>
      </c>
      <c r="Q32" s="370">
        <f t="shared" si="8"/>
        <v>2.5431149176292352E-2</v>
      </c>
      <c r="R32" s="363">
        <f t="shared" si="9"/>
        <v>2.1295145846472147E-2</v>
      </c>
      <c r="T32" s="81">
        <f t="shared" ref="T32:AD32" si="18">T33-SUM(T7:T31)</f>
        <v>9745.3750000001164</v>
      </c>
      <c r="U32" s="61">
        <f t="shared" si="18"/>
        <v>11843.234999999986</v>
      </c>
      <c r="V32" s="61">
        <f t="shared" si="18"/>
        <v>12849.527000000002</v>
      </c>
      <c r="W32" s="61">
        <f t="shared" si="18"/>
        <v>13263.422999999952</v>
      </c>
      <c r="X32" s="61">
        <f t="shared" si="18"/>
        <v>14066.003000000142</v>
      </c>
      <c r="Y32" s="61">
        <f t="shared" si="18"/>
        <v>11575.414999999921</v>
      </c>
      <c r="Z32" s="61">
        <f t="shared" si="18"/>
        <v>12318.658000000054</v>
      </c>
      <c r="AA32" s="61">
        <f t="shared" si="18"/>
        <v>12934.026999999944</v>
      </c>
      <c r="AB32" s="61">
        <f t="shared" si="18"/>
        <v>12300.014000000199</v>
      </c>
      <c r="AC32" s="61">
        <f t="shared" si="18"/>
        <v>11752.121999999858</v>
      </c>
      <c r="AD32" s="82">
        <f t="shared" si="18"/>
        <v>8978.2439999997732</v>
      </c>
      <c r="AE32" s="42">
        <f t="shared" si="1"/>
        <v>-0.23603209701193689</v>
      </c>
      <c r="AG32" s="361">
        <f t="shared" si="10"/>
        <v>3.4681133130836227E-2</v>
      </c>
      <c r="AH32" s="370">
        <f t="shared" si="11"/>
        <v>3.670711785558764E-2</v>
      </c>
      <c r="AI32" s="370">
        <f t="shared" si="12"/>
        <v>3.7758830772543724E-2</v>
      </c>
      <c r="AJ32" s="363">
        <f t="shared" si="13"/>
        <v>3.0002328208289124E-2</v>
      </c>
      <c r="AL32" s="52">
        <f t="shared" si="2"/>
        <v>6.4773507491705926</v>
      </c>
      <c r="AM32" s="76">
        <f t="shared" si="2"/>
        <v>6.7532921859978607</v>
      </c>
      <c r="AN32" s="76">
        <f t="shared" si="2"/>
        <v>6.8104855657443117</v>
      </c>
      <c r="AO32" s="76">
        <f t="shared" si="2"/>
        <v>7.494204508470875</v>
      </c>
      <c r="AP32" s="76">
        <f t="shared" si="2"/>
        <v>7.3114013862864535</v>
      </c>
      <c r="AQ32" s="76">
        <f t="shared" si="2"/>
        <v>7.3443264812007216</v>
      </c>
      <c r="AR32" s="76">
        <f t="shared" si="3"/>
        <v>7.8350155222714877</v>
      </c>
      <c r="AS32" s="76">
        <f t="shared" si="4"/>
        <v>7.7361432768545786</v>
      </c>
      <c r="AT32" s="76">
        <f t="shared" si="15"/>
        <v>7.9606691614383216</v>
      </c>
      <c r="AU32" s="76">
        <f t="shared" si="15"/>
        <v>7.4891153415022691</v>
      </c>
      <c r="AV32" s="17">
        <f t="shared" si="15"/>
        <v>6.8901496866973533</v>
      </c>
      <c r="AW32" s="42">
        <f t="shared" si="14"/>
        <v>-7.9978158633188717E-2</v>
      </c>
      <c r="AX32" s="8"/>
    </row>
    <row r="33" spans="1:50" s="6" customFormat="1" ht="26.25" customHeight="1" thickBot="1">
      <c r="A33" s="56" t="s">
        <v>34</v>
      </c>
      <c r="B33" s="84">
        <v>663099.49999999942</v>
      </c>
      <c r="C33" s="69">
        <v>726661.66999999969</v>
      </c>
      <c r="D33" s="69">
        <v>720012.70999999973</v>
      </c>
      <c r="E33" s="69">
        <v>696578.11</v>
      </c>
      <c r="F33" s="69">
        <v>674378.46</v>
      </c>
      <c r="G33" s="69">
        <v>671980.79000000015</v>
      </c>
      <c r="H33" s="69">
        <v>651339.72</v>
      </c>
      <c r="I33" s="69">
        <v>640026.57999999984</v>
      </c>
      <c r="J33" s="69">
        <v>607327.06000000017</v>
      </c>
      <c r="K33" s="69">
        <v>617049.19000000018</v>
      </c>
      <c r="L33" s="85">
        <v>611902.36000000034</v>
      </c>
      <c r="M33" s="86">
        <f t="shared" si="0"/>
        <v>-8.3410367980546896E-3</v>
      </c>
      <c r="N33"/>
      <c r="O33" s="355">
        <f>SUM(O7:O32)</f>
        <v>1.0000000000000002</v>
      </c>
      <c r="P33" s="359">
        <f t="shared" ref="P33:R33" si="19">SUM(P7:P32)</f>
        <v>1</v>
      </c>
      <c r="Q33" s="359">
        <f t="shared" si="19"/>
        <v>1</v>
      </c>
      <c r="R33" s="356">
        <f t="shared" si="19"/>
        <v>1.0000000000000004</v>
      </c>
      <c r="T33" s="99">
        <v>280999.32500000001</v>
      </c>
      <c r="U33" s="69">
        <v>307580.70700000005</v>
      </c>
      <c r="V33" s="69">
        <v>308667.29300000006</v>
      </c>
      <c r="W33" s="69">
        <v>316308.39199999993</v>
      </c>
      <c r="X33" s="69">
        <v>310903.45000000019</v>
      </c>
      <c r="Y33" s="69">
        <v>315345.24299999996</v>
      </c>
      <c r="Z33" s="69">
        <v>311463.64399999997</v>
      </c>
      <c r="AA33" s="69">
        <v>310288.88500000001</v>
      </c>
      <c r="AB33" s="69">
        <v>303137.85600000009</v>
      </c>
      <c r="AC33" s="69">
        <v>311241.68199999974</v>
      </c>
      <c r="AD33" s="85">
        <v>299251.57599999988</v>
      </c>
      <c r="AE33" s="86">
        <f t="shared" si="1"/>
        <v>-3.8523458435749822E-2</v>
      </c>
      <c r="AF33"/>
      <c r="AG33" s="355">
        <f>SUM(AG7:AG32)</f>
        <v>1.0000000000000002</v>
      </c>
      <c r="AH33" s="359">
        <f t="shared" ref="AH33:AJ33" si="20">SUM(AH7:AH32)</f>
        <v>0.99999999999999989</v>
      </c>
      <c r="AI33" s="359">
        <f t="shared" si="20"/>
        <v>1.0000000000000004</v>
      </c>
      <c r="AJ33" s="356">
        <f t="shared" si="20"/>
        <v>0.99999999999999956</v>
      </c>
      <c r="AL33" s="72">
        <f t="shared" si="2"/>
        <v>4.2376645586371318</v>
      </c>
      <c r="AM33" s="77">
        <f t="shared" si="2"/>
        <v>4.2327911282289072</v>
      </c>
      <c r="AN33" s="77">
        <f t="shared" si="2"/>
        <v>4.2869700591813187</v>
      </c>
      <c r="AO33" s="77">
        <f t="shared" si="2"/>
        <v>4.5408890612425354</v>
      </c>
      <c r="AP33" s="77">
        <f t="shared" si="2"/>
        <v>4.6102221295739518</v>
      </c>
      <c r="AQ33" s="77">
        <f t="shared" si="2"/>
        <v>4.692771693667015</v>
      </c>
      <c r="AR33" s="77">
        <f t="shared" si="3"/>
        <v>4.7818923740747756</v>
      </c>
      <c r="AS33" s="77">
        <f t="shared" si="4"/>
        <v>4.8480624820300449</v>
      </c>
      <c r="AT33" s="77">
        <f t="shared" si="15"/>
        <v>4.9913444660279094</v>
      </c>
      <c r="AU33" s="77">
        <f t="shared" si="15"/>
        <v>5.0440335558985119</v>
      </c>
      <c r="AV33" s="87">
        <f t="shared" si="15"/>
        <v>4.8905118783983728</v>
      </c>
      <c r="AW33" s="86">
        <f t="shared" si="14"/>
        <v>-3.0436291868163781E-2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131</v>
      </c>
      <c r="B39" s="89">
        <v>230426.61</v>
      </c>
      <c r="C39" s="60">
        <v>236904.2</v>
      </c>
      <c r="D39" s="60">
        <v>232429.03</v>
      </c>
      <c r="E39" s="60">
        <v>223159.83</v>
      </c>
      <c r="F39" s="60">
        <v>220239.52</v>
      </c>
      <c r="G39" s="60">
        <v>220034.14</v>
      </c>
      <c r="H39" s="60">
        <v>209965.45</v>
      </c>
      <c r="I39" s="60">
        <v>204240.28</v>
      </c>
      <c r="J39" s="60">
        <v>199668.21</v>
      </c>
      <c r="K39" s="60">
        <v>196406.71</v>
      </c>
      <c r="L39" s="80">
        <v>183555.1</v>
      </c>
      <c r="M39" s="42">
        <f>(L39-K39)/K39</f>
        <v>-6.5433660591331058E-2</v>
      </c>
      <c r="O39" s="361">
        <f t="shared" ref="O39:O64" si="21">B39/$B$65</f>
        <v>0.39497895394396743</v>
      </c>
      <c r="P39" s="362">
        <f t="shared" ref="P39:P64" si="22">G39/$G$65</f>
        <v>0.3706452404069997</v>
      </c>
      <c r="Q39" s="362">
        <f t="shared" ref="Q39:Q64" si="23">K39/$K$65</f>
        <v>0.36716757967194169</v>
      </c>
      <c r="R39" s="363">
        <f t="shared" ref="R39:R64" si="24">L39/$L$65</f>
        <v>0.41487232684313691</v>
      </c>
      <c r="T39" s="97">
        <v>80383.233999999997</v>
      </c>
      <c r="U39" s="60">
        <v>83177.607999999993</v>
      </c>
      <c r="V39" s="60">
        <v>80925.919999999998</v>
      </c>
      <c r="W39" s="60">
        <v>80108.507999999987</v>
      </c>
      <c r="X39" s="60">
        <v>82197.794999999998</v>
      </c>
      <c r="Y39" s="60">
        <v>81523.106</v>
      </c>
      <c r="Z39" s="60">
        <v>78620.096000000005</v>
      </c>
      <c r="AA39" s="60">
        <v>76895.194000000003</v>
      </c>
      <c r="AB39" s="60">
        <v>77046.926000000007</v>
      </c>
      <c r="AC39" s="60">
        <v>75929.718999999997</v>
      </c>
      <c r="AD39" s="80">
        <v>71777.490000000005</v>
      </c>
      <c r="AE39" s="42">
        <f t="shared" ref="AE39:AE65" si="25">(AD39-AC39)/AC39</f>
        <v>-5.4685162209015842E-2</v>
      </c>
      <c r="AG39" s="361">
        <f t="shared" ref="AG39:AG64" si="26">T39/$T$65</f>
        <v>0.35805994746975678</v>
      </c>
      <c r="AH39" s="362">
        <f t="shared" ref="AH39:AH64" si="27">Y39/$Y$65</f>
        <v>0.32399140582745578</v>
      </c>
      <c r="AI39" s="362">
        <f t="shared" ref="AI39:AI64" si="28">AC39/$AC$65</f>
        <v>0.31781604527428337</v>
      </c>
      <c r="AJ39" s="363">
        <f t="shared" ref="AJ39:AJ64" si="29">AD39/$AD$65</f>
        <v>0.38330328674463776</v>
      </c>
      <c r="AL39" s="100">
        <f t="shared" ref="AL39:AV62" si="30">(T39/B39)*10</f>
        <v>3.4884527442381765</v>
      </c>
      <c r="AM39" s="73">
        <f t="shared" si="30"/>
        <v>3.5110229366976182</v>
      </c>
      <c r="AN39" s="73">
        <f t="shared" si="30"/>
        <v>3.4817475252553436</v>
      </c>
      <c r="AO39" s="73">
        <f t="shared" si="30"/>
        <v>3.5897369163616943</v>
      </c>
      <c r="AP39" s="73">
        <f t="shared" si="30"/>
        <v>3.7322000610971182</v>
      </c>
      <c r="AQ39" s="73">
        <f t="shared" si="30"/>
        <v>3.7050207754123972</v>
      </c>
      <c r="AR39" s="73">
        <f t="shared" si="30"/>
        <v>3.7444301431497422</v>
      </c>
      <c r="AS39" s="73">
        <f t="shared" si="30"/>
        <v>3.7649377488123301</v>
      </c>
      <c r="AT39" s="73">
        <f t="shared" si="30"/>
        <v>3.8587477696123988</v>
      </c>
      <c r="AU39" s="73">
        <f t="shared" si="30"/>
        <v>3.8659432256667809</v>
      </c>
      <c r="AV39" s="101">
        <f t="shared" si="30"/>
        <v>3.9104056493118415</v>
      </c>
      <c r="AW39" s="42">
        <f>(AV39-AU39)/AU39</f>
        <v>1.1501054477434004E-2</v>
      </c>
    </row>
    <row r="40" spans="1:50" ht="20.100000000000001" customHeight="1">
      <c r="A40" s="88" t="s">
        <v>137</v>
      </c>
      <c r="B40" s="90">
        <v>113788.35</v>
      </c>
      <c r="C40" s="61">
        <v>122580.75</v>
      </c>
      <c r="D40" s="61">
        <v>125530.98</v>
      </c>
      <c r="E40" s="61">
        <v>114688.87</v>
      </c>
      <c r="F40" s="61">
        <v>103375.54</v>
      </c>
      <c r="G40" s="61">
        <v>105678.43000000001</v>
      </c>
      <c r="H40" s="61">
        <v>111275.25</v>
      </c>
      <c r="I40" s="61">
        <v>99408.06</v>
      </c>
      <c r="J40" s="61">
        <v>81546.84</v>
      </c>
      <c r="K40" s="61">
        <v>94038.2</v>
      </c>
      <c r="L40" s="82">
        <v>93348.7</v>
      </c>
      <c r="M40" s="42">
        <f t="shared" ref="M40:M65" si="31">(L40-K40)/K40</f>
        <v>-7.3321267314772082E-3</v>
      </c>
      <c r="O40" s="361">
        <f t="shared" si="21"/>
        <v>0.19504693253096964</v>
      </c>
      <c r="P40" s="362">
        <f t="shared" si="22"/>
        <v>0.17801422585233495</v>
      </c>
      <c r="Q40" s="362">
        <f t="shared" si="23"/>
        <v>0.17579734567472766</v>
      </c>
      <c r="R40" s="363">
        <f t="shared" si="24"/>
        <v>0.21098728597996969</v>
      </c>
      <c r="T40" s="97">
        <v>39825.192999999999</v>
      </c>
      <c r="U40" s="61">
        <v>42706.021999999997</v>
      </c>
      <c r="V40" s="61">
        <v>43295.368999999999</v>
      </c>
      <c r="W40" s="61">
        <v>41969.974999999999</v>
      </c>
      <c r="X40" s="61">
        <v>39303.713000000003</v>
      </c>
      <c r="Y40" s="61">
        <v>40005.073999999993</v>
      </c>
      <c r="Z40" s="61">
        <v>42643.074999999997</v>
      </c>
      <c r="AA40" s="61">
        <v>38352.667999999998</v>
      </c>
      <c r="AB40" s="61">
        <v>33266.487999999998</v>
      </c>
      <c r="AC40" s="61">
        <v>37206.360999999997</v>
      </c>
      <c r="AD40" s="82">
        <v>36982.379000000001</v>
      </c>
      <c r="AE40" s="42">
        <f t="shared" si="25"/>
        <v>-6.0199921190894311E-3</v>
      </c>
      <c r="AG40" s="361">
        <f t="shared" si="26"/>
        <v>0.17739777070368834</v>
      </c>
      <c r="AH40" s="362">
        <f t="shared" si="27"/>
        <v>0.15898928293398681</v>
      </c>
      <c r="AI40" s="362">
        <f t="shared" si="28"/>
        <v>0.15573320522979059</v>
      </c>
      <c r="AJ40" s="363">
        <f t="shared" si="29"/>
        <v>0.19749182400131113</v>
      </c>
      <c r="AL40" s="102">
        <f t="shared" si="30"/>
        <v>3.4999358897461819</v>
      </c>
      <c r="AM40" s="74">
        <f t="shared" si="30"/>
        <v>3.4839093413933266</v>
      </c>
      <c r="AN40" s="74">
        <f t="shared" si="30"/>
        <v>3.4489788098523566</v>
      </c>
      <c r="AO40" s="74">
        <f t="shared" si="30"/>
        <v>3.6594636428103264</v>
      </c>
      <c r="AP40" s="74">
        <f t="shared" si="30"/>
        <v>3.8020321828548616</v>
      </c>
      <c r="AQ40" s="74">
        <f t="shared" si="30"/>
        <v>3.7855477224633249</v>
      </c>
      <c r="AR40" s="74">
        <f t="shared" si="30"/>
        <v>3.8322156094908792</v>
      </c>
      <c r="AS40" s="74">
        <f t="shared" si="30"/>
        <v>3.8581044635616064</v>
      </c>
      <c r="AT40" s="74">
        <f t="shared" si="30"/>
        <v>4.0794331208910117</v>
      </c>
      <c r="AU40" s="74">
        <f t="shared" si="30"/>
        <v>3.9565156500230758</v>
      </c>
      <c r="AV40" s="103">
        <f t="shared" si="30"/>
        <v>3.9617454769054095</v>
      </c>
      <c r="AW40" s="42">
        <f t="shared" ref="AW40:AW65" si="32">(AV40-AU40)/AU40</f>
        <v>1.3218264111512213E-3</v>
      </c>
    </row>
    <row r="41" spans="1:50" ht="20.100000000000001" customHeight="1">
      <c r="A41" s="88" t="s">
        <v>138</v>
      </c>
      <c r="B41" s="90">
        <v>101923.02</v>
      </c>
      <c r="C41" s="61">
        <v>105263.8</v>
      </c>
      <c r="D41" s="61">
        <v>95934.16</v>
      </c>
      <c r="E41" s="61">
        <v>88670.080000000002</v>
      </c>
      <c r="F41" s="61">
        <v>86082.08</v>
      </c>
      <c r="G41" s="61">
        <v>86433.17</v>
      </c>
      <c r="H41" s="61">
        <v>78446.05</v>
      </c>
      <c r="I41" s="61">
        <v>80424.3</v>
      </c>
      <c r="J41" s="61">
        <v>88667.93</v>
      </c>
      <c r="K41" s="61">
        <v>77277.52</v>
      </c>
      <c r="L41" s="82">
        <v>77139.73</v>
      </c>
      <c r="M41" s="42">
        <f t="shared" si="31"/>
        <v>-1.7830541145731403E-3</v>
      </c>
      <c r="O41" s="361">
        <f t="shared" si="21"/>
        <v>0.17470832827167868</v>
      </c>
      <c r="P41" s="362">
        <f t="shared" si="22"/>
        <v>0.14559578378968405</v>
      </c>
      <c r="Q41" s="362">
        <f t="shared" si="23"/>
        <v>0.14446451438166277</v>
      </c>
      <c r="R41" s="363">
        <f t="shared" si="24"/>
        <v>0.1743516757483248</v>
      </c>
      <c r="T41" s="97">
        <v>36623.758000000002</v>
      </c>
      <c r="U41" s="61">
        <v>37819.913</v>
      </c>
      <c r="V41" s="61">
        <v>35473.288</v>
      </c>
      <c r="W41" s="61">
        <v>33688.330999999998</v>
      </c>
      <c r="X41" s="61">
        <v>33172.499000000003</v>
      </c>
      <c r="Y41" s="61">
        <v>33156.03</v>
      </c>
      <c r="Z41" s="61">
        <v>30420.702000000001</v>
      </c>
      <c r="AA41" s="61">
        <v>31271.827000000001</v>
      </c>
      <c r="AB41" s="61">
        <v>34414.139000000003</v>
      </c>
      <c r="AC41" s="61">
        <v>30671.52</v>
      </c>
      <c r="AD41" s="82">
        <v>30818.422999999999</v>
      </c>
      <c r="AE41" s="42">
        <f t="shared" si="25"/>
        <v>4.7895572179011154E-3</v>
      </c>
      <c r="AG41" s="361">
        <f t="shared" si="26"/>
        <v>0.16313726399245251</v>
      </c>
      <c r="AH41" s="362">
        <f t="shared" si="27"/>
        <v>0.13176962088953403</v>
      </c>
      <c r="AI41" s="362">
        <f t="shared" si="28"/>
        <v>0.12838057768857392</v>
      </c>
      <c r="AJ41" s="363">
        <f t="shared" si="29"/>
        <v>0.16457531223488783</v>
      </c>
      <c r="AL41" s="102">
        <f t="shared" si="30"/>
        <v>3.5932763766222782</v>
      </c>
      <c r="AM41" s="74">
        <f t="shared" si="30"/>
        <v>3.592869818494107</v>
      </c>
      <c r="AN41" s="74">
        <f t="shared" si="30"/>
        <v>3.6976701521126571</v>
      </c>
      <c r="AO41" s="74">
        <f t="shared" si="30"/>
        <v>3.7992895687023176</v>
      </c>
      <c r="AP41" s="74">
        <f t="shared" si="30"/>
        <v>3.853589388174635</v>
      </c>
      <c r="AQ41" s="74">
        <f t="shared" si="30"/>
        <v>3.8360307738337029</v>
      </c>
      <c r="AR41" s="74">
        <f t="shared" si="30"/>
        <v>3.8779138019058959</v>
      </c>
      <c r="AS41" s="74">
        <f t="shared" si="30"/>
        <v>3.888355509466666</v>
      </c>
      <c r="AT41" s="74">
        <f t="shared" si="30"/>
        <v>3.8812385718263642</v>
      </c>
      <c r="AU41" s="74">
        <f t="shared" si="30"/>
        <v>3.9690093574431478</v>
      </c>
      <c r="AV41" s="103">
        <f t="shared" si="30"/>
        <v>3.9951427105072836</v>
      </c>
      <c r="AW41" s="42">
        <f t="shared" si="32"/>
        <v>6.5843515876644601E-3</v>
      </c>
    </row>
    <row r="42" spans="1:50" ht="20.100000000000001" customHeight="1">
      <c r="A42" s="88" t="s">
        <v>143</v>
      </c>
      <c r="B42" s="90">
        <v>14939.86</v>
      </c>
      <c r="C42" s="61">
        <v>15320.82</v>
      </c>
      <c r="D42" s="61">
        <v>10194.57</v>
      </c>
      <c r="E42" s="61">
        <v>12599.62</v>
      </c>
      <c r="F42" s="61">
        <v>13709.52</v>
      </c>
      <c r="G42" s="61">
        <v>16089.25</v>
      </c>
      <c r="H42" s="61">
        <v>15883.36</v>
      </c>
      <c r="I42" s="61">
        <v>15788.71</v>
      </c>
      <c r="J42" s="61">
        <v>17520.72</v>
      </c>
      <c r="K42" s="61">
        <v>18939.78</v>
      </c>
      <c r="L42" s="82">
        <v>20552.16</v>
      </c>
      <c r="M42" s="42">
        <f t="shared" si="31"/>
        <v>8.5131928670766036E-2</v>
      </c>
      <c r="O42" s="361">
        <f t="shared" si="21"/>
        <v>2.5608718866581087E-2</v>
      </c>
      <c r="P42" s="362">
        <f t="shared" si="22"/>
        <v>2.7102175754263949E-2</v>
      </c>
      <c r="Q42" s="362">
        <f t="shared" si="23"/>
        <v>3.5406494931456506E-2</v>
      </c>
      <c r="R42" s="363">
        <f t="shared" si="24"/>
        <v>4.6452114056500987E-2</v>
      </c>
      <c r="T42" s="97">
        <v>10981.922</v>
      </c>
      <c r="U42" s="61">
        <v>9238.2049999999999</v>
      </c>
      <c r="V42" s="61">
        <v>6039.326</v>
      </c>
      <c r="W42" s="61">
        <v>7629.59</v>
      </c>
      <c r="X42" s="61">
        <v>9531.4169999999995</v>
      </c>
      <c r="Y42" s="61">
        <v>11246.617</v>
      </c>
      <c r="Z42" s="61">
        <v>12523.802</v>
      </c>
      <c r="AA42" s="61">
        <v>12800.181</v>
      </c>
      <c r="AB42" s="61">
        <v>14595.960999999999</v>
      </c>
      <c r="AC42" s="61">
        <v>16573.937999999998</v>
      </c>
      <c r="AD42" s="82">
        <v>15265.718000000001</v>
      </c>
      <c r="AE42" s="42">
        <f t="shared" si="25"/>
        <v>-7.8932357536271563E-2</v>
      </c>
      <c r="AG42" s="361">
        <f t="shared" si="26"/>
        <v>4.8917992207640794E-2</v>
      </c>
      <c r="AH42" s="362">
        <f t="shared" si="27"/>
        <v>4.4696619540390961E-2</v>
      </c>
      <c r="AI42" s="362">
        <f t="shared" si="28"/>
        <v>6.9372881911773765E-2</v>
      </c>
      <c r="AJ42" s="363">
        <f t="shared" si="29"/>
        <v>8.1521377856996369E-2</v>
      </c>
      <c r="AL42" s="102">
        <f t="shared" si="30"/>
        <v>7.3507529521695645</v>
      </c>
      <c r="AM42" s="74">
        <f t="shared" si="30"/>
        <v>6.0298371758169598</v>
      </c>
      <c r="AN42" s="74">
        <f t="shared" si="30"/>
        <v>5.9240615347189731</v>
      </c>
      <c r="AO42" s="74">
        <f t="shared" si="30"/>
        <v>6.0554127822902597</v>
      </c>
      <c r="AP42" s="74">
        <f t="shared" si="30"/>
        <v>6.952407524114629</v>
      </c>
      <c r="AQ42" s="74">
        <f t="shared" si="30"/>
        <v>6.9901437295088336</v>
      </c>
      <c r="AR42" s="74">
        <f t="shared" si="30"/>
        <v>7.8848568564837667</v>
      </c>
      <c r="AS42" s="74">
        <f t="shared" si="30"/>
        <v>8.107173416954268</v>
      </c>
      <c r="AT42" s="74">
        <f t="shared" si="30"/>
        <v>8.3306856110936067</v>
      </c>
      <c r="AU42" s="74">
        <f t="shared" si="30"/>
        <v>8.7508608864516901</v>
      </c>
      <c r="AV42" s="103">
        <f t="shared" si="30"/>
        <v>7.4277925045348034</v>
      </c>
      <c r="AW42" s="42">
        <f t="shared" si="32"/>
        <v>-0.15119293965297695</v>
      </c>
    </row>
    <row r="43" spans="1:50" ht="20.100000000000001" customHeight="1">
      <c r="A43" s="88" t="s">
        <v>136</v>
      </c>
      <c r="B43" s="90">
        <v>27560.89</v>
      </c>
      <c r="C43" s="61">
        <v>30149.439999999999</v>
      </c>
      <c r="D43" s="61">
        <v>30689.07</v>
      </c>
      <c r="E43" s="61">
        <v>30463.719999999998</v>
      </c>
      <c r="F43" s="61">
        <v>38231.46</v>
      </c>
      <c r="G43" s="61">
        <v>30294.87</v>
      </c>
      <c r="H43" s="61">
        <v>25164.29</v>
      </c>
      <c r="I43" s="61">
        <v>24535.27</v>
      </c>
      <c r="J43" s="61">
        <v>24786.49</v>
      </c>
      <c r="K43" s="61">
        <v>26147.87</v>
      </c>
      <c r="L43" s="82">
        <v>27837.7</v>
      </c>
      <c r="M43" s="42">
        <f t="shared" si="31"/>
        <v>6.4625914080190916E-2</v>
      </c>
      <c r="O43" s="361">
        <f t="shared" si="21"/>
        <v>4.7242683915563195E-2</v>
      </c>
      <c r="P43" s="362">
        <f t="shared" si="22"/>
        <v>5.1031396192649021E-2</v>
      </c>
      <c r="Q43" s="362">
        <f t="shared" si="23"/>
        <v>4.888147732568085E-2</v>
      </c>
      <c r="R43" s="363">
        <f t="shared" si="24"/>
        <v>6.2918934820994851E-2</v>
      </c>
      <c r="T43" s="97">
        <v>10638.130999999999</v>
      </c>
      <c r="U43" s="61">
        <v>11679.718999999999</v>
      </c>
      <c r="V43" s="61">
        <v>11835.79</v>
      </c>
      <c r="W43" s="61">
        <v>12316.476999999999</v>
      </c>
      <c r="X43" s="61">
        <v>15150.299000000001</v>
      </c>
      <c r="Y43" s="61">
        <v>12579.757</v>
      </c>
      <c r="Z43" s="61">
        <v>11219.677</v>
      </c>
      <c r="AA43" s="61">
        <v>11659.102000000001</v>
      </c>
      <c r="AB43" s="61">
        <v>11808.95</v>
      </c>
      <c r="AC43" s="61">
        <v>13173.977000000001</v>
      </c>
      <c r="AD43" s="82">
        <v>12805.281999999999</v>
      </c>
      <c r="AE43" s="42">
        <f t="shared" si="25"/>
        <v>-2.7986613305913736E-2</v>
      </c>
      <c r="AG43" s="361">
        <f t="shared" si="26"/>
        <v>4.7386605856594308E-2</v>
      </c>
      <c r="AH43" s="362">
        <f t="shared" si="27"/>
        <v>4.9994821779702277E-2</v>
      </c>
      <c r="AI43" s="362">
        <f t="shared" si="28"/>
        <v>5.5141798571312607E-2</v>
      </c>
      <c r="AJ43" s="363">
        <f t="shared" si="29"/>
        <v>6.8382255750263035E-2</v>
      </c>
      <c r="AL43" s="102">
        <f t="shared" si="30"/>
        <v>3.859864830199605</v>
      </c>
      <c r="AM43" s="74">
        <f t="shared" si="30"/>
        <v>3.8739422689111307</v>
      </c>
      <c r="AN43" s="74">
        <f t="shared" si="30"/>
        <v>3.8566792672440058</v>
      </c>
      <c r="AO43" s="74">
        <f t="shared" si="30"/>
        <v>4.0429983600164396</v>
      </c>
      <c r="AP43" s="74">
        <f t="shared" si="30"/>
        <v>3.9627832680206305</v>
      </c>
      <c r="AQ43" s="74">
        <f t="shared" si="30"/>
        <v>4.1524380200344151</v>
      </c>
      <c r="AR43" s="74">
        <f t="shared" si="30"/>
        <v>4.4585708557642594</v>
      </c>
      <c r="AS43" s="74">
        <f t="shared" si="30"/>
        <v>4.7519762366584919</v>
      </c>
      <c r="AT43" s="74">
        <f t="shared" si="30"/>
        <v>4.7642687609258108</v>
      </c>
      <c r="AU43" s="74">
        <f t="shared" si="30"/>
        <v>5.0382600953729693</v>
      </c>
      <c r="AV43" s="103">
        <f t="shared" si="30"/>
        <v>4.5999784464952205</v>
      </c>
      <c r="AW43" s="42">
        <f t="shared" si="32"/>
        <v>-8.6990675467560188E-2</v>
      </c>
    </row>
    <row r="44" spans="1:50" ht="20.100000000000001" customHeight="1">
      <c r="A44" s="88" t="s">
        <v>144</v>
      </c>
      <c r="B44" s="90">
        <v>9995.07</v>
      </c>
      <c r="C44" s="61">
        <v>12514.14</v>
      </c>
      <c r="D44" s="61">
        <v>13544.17</v>
      </c>
      <c r="E44" s="61">
        <v>12250.54</v>
      </c>
      <c r="F44" s="61">
        <v>12814.04</v>
      </c>
      <c r="G44" s="61">
        <v>13692.42</v>
      </c>
      <c r="H44" s="61">
        <v>13480.23</v>
      </c>
      <c r="I44" s="61">
        <v>14275.35</v>
      </c>
      <c r="J44" s="61">
        <v>11539.24</v>
      </c>
      <c r="K44" s="61">
        <v>12923.8</v>
      </c>
      <c r="L44" s="82">
        <v>10932.3</v>
      </c>
      <c r="M44" s="42">
        <f t="shared" si="31"/>
        <v>-0.15409554465404912</v>
      </c>
      <c r="O44" s="361">
        <f t="shared" si="21"/>
        <v>1.713275343154478E-2</v>
      </c>
      <c r="P44" s="362">
        <f t="shared" si="22"/>
        <v>2.3064740329176239E-2</v>
      </c>
      <c r="Q44" s="362">
        <f t="shared" si="23"/>
        <v>2.4160072566585124E-2</v>
      </c>
      <c r="R44" s="363">
        <f t="shared" si="24"/>
        <v>2.4709249368430653E-2</v>
      </c>
      <c r="T44" s="97">
        <v>4196.723</v>
      </c>
      <c r="U44" s="61">
        <v>5042.9930000000004</v>
      </c>
      <c r="V44" s="61">
        <v>5318.5259999999998</v>
      </c>
      <c r="W44" s="61">
        <v>5244.7839999999997</v>
      </c>
      <c r="X44" s="61">
        <v>5406.6530000000002</v>
      </c>
      <c r="Y44" s="61">
        <v>5559.3249999999998</v>
      </c>
      <c r="Z44" s="61">
        <v>5639.9570000000003</v>
      </c>
      <c r="AA44" s="61">
        <v>6094.3</v>
      </c>
      <c r="AB44" s="61">
        <v>5016.5039999999999</v>
      </c>
      <c r="AC44" s="61">
        <v>5567.3710000000001</v>
      </c>
      <c r="AD44" s="82">
        <v>4505.96</v>
      </c>
      <c r="AE44" s="42">
        <f t="shared" si="25"/>
        <v>-0.19064851255646517</v>
      </c>
      <c r="AG44" s="361">
        <f t="shared" si="26"/>
        <v>1.8693928349848676E-2</v>
      </c>
      <c r="AH44" s="362">
        <f t="shared" si="27"/>
        <v>2.209402475663428E-2</v>
      </c>
      <c r="AI44" s="362">
        <f t="shared" si="28"/>
        <v>2.3303126326527458E-2</v>
      </c>
      <c r="AJ44" s="363">
        <f t="shared" si="29"/>
        <v>2.4062547714330328E-2</v>
      </c>
      <c r="AL44" s="102">
        <f t="shared" si="30"/>
        <v>4.1987930049514413</v>
      </c>
      <c r="AM44" s="74">
        <f t="shared" si="30"/>
        <v>4.0298358496868349</v>
      </c>
      <c r="AN44" s="74">
        <f t="shared" si="30"/>
        <v>3.9268009778376967</v>
      </c>
      <c r="AO44" s="74">
        <f t="shared" si="30"/>
        <v>4.2812676012649229</v>
      </c>
      <c r="AP44" s="74">
        <f t="shared" si="30"/>
        <v>4.2193195900746367</v>
      </c>
      <c r="AQ44" s="74">
        <f t="shared" si="30"/>
        <v>4.0601478774387578</v>
      </c>
      <c r="AR44" s="74">
        <f t="shared" si="30"/>
        <v>4.1838729754611013</v>
      </c>
      <c r="AS44" s="74">
        <f t="shared" si="30"/>
        <v>4.2691072373006618</v>
      </c>
      <c r="AT44" s="74">
        <f t="shared" si="30"/>
        <v>4.3473434992252526</v>
      </c>
      <c r="AU44" s="74">
        <f t="shared" si="30"/>
        <v>4.3078436682709427</v>
      </c>
      <c r="AV44" s="103">
        <f t="shared" si="30"/>
        <v>4.1216944284368342</v>
      </c>
      <c r="AW44" s="42">
        <f t="shared" si="32"/>
        <v>-4.3211698048649008E-2</v>
      </c>
    </row>
    <row r="45" spans="1:50" ht="20.100000000000001" customHeight="1">
      <c r="A45" s="88" t="s">
        <v>150</v>
      </c>
      <c r="B45" s="90">
        <v>6280.01</v>
      </c>
      <c r="C45" s="61">
        <v>6096.22</v>
      </c>
      <c r="D45" s="61">
        <v>5451.88</v>
      </c>
      <c r="E45" s="61">
        <v>5422.43</v>
      </c>
      <c r="F45" s="61">
        <v>5694.34</v>
      </c>
      <c r="G45" s="61">
        <v>5118.5600000000004</v>
      </c>
      <c r="H45" s="61">
        <v>5171.3999999999996</v>
      </c>
      <c r="I45" s="61">
        <v>4715.53</v>
      </c>
      <c r="J45" s="61">
        <v>5232.49</v>
      </c>
      <c r="K45" s="61">
        <v>5352.02</v>
      </c>
      <c r="L45" s="82">
        <v>4905.2299999999996</v>
      </c>
      <c r="M45" s="42">
        <f t="shared" si="31"/>
        <v>-8.3480629743536247E-2</v>
      </c>
      <c r="O45" s="361">
        <f t="shared" si="21"/>
        <v>1.0764693281551359E-2</v>
      </c>
      <c r="P45" s="362">
        <f t="shared" si="22"/>
        <v>8.6221615506468785E-3</v>
      </c>
      <c r="Q45" s="362">
        <f t="shared" si="23"/>
        <v>1.000519905738366E-2</v>
      </c>
      <c r="R45" s="363">
        <f t="shared" si="24"/>
        <v>1.1086829969860604E-2</v>
      </c>
      <c r="T45" s="97">
        <v>2838.962</v>
      </c>
      <c r="U45" s="61">
        <v>2770.7109999999998</v>
      </c>
      <c r="V45" s="61">
        <v>2481.7930000000001</v>
      </c>
      <c r="W45" s="61">
        <v>2516.357</v>
      </c>
      <c r="X45" s="61">
        <v>2737.9850000000001</v>
      </c>
      <c r="Y45" s="61">
        <v>2562.415</v>
      </c>
      <c r="Z45" s="61">
        <v>2540.6799999999998</v>
      </c>
      <c r="AA45" s="61">
        <v>2437.7649999999999</v>
      </c>
      <c r="AB45" s="61">
        <v>2612.0709999999999</v>
      </c>
      <c r="AC45" s="61">
        <v>2733.7869999999998</v>
      </c>
      <c r="AD45" s="82">
        <v>2496.1060000000002</v>
      </c>
      <c r="AE45" s="42">
        <f t="shared" si="25"/>
        <v>-8.6942033157667228E-2</v>
      </c>
      <c r="AG45" s="361">
        <f t="shared" si="26"/>
        <v>1.2645903057205133E-2</v>
      </c>
      <c r="AH45" s="362">
        <f t="shared" si="27"/>
        <v>1.0183621293371232E-2</v>
      </c>
      <c r="AI45" s="362">
        <f t="shared" si="28"/>
        <v>1.1442704969871509E-2</v>
      </c>
      <c r="AJ45" s="363">
        <f t="shared" si="29"/>
        <v>1.3329605616788923E-2</v>
      </c>
      <c r="AL45" s="102">
        <f t="shared" si="30"/>
        <v>4.5206329289284568</v>
      </c>
      <c r="AM45" s="74">
        <f t="shared" si="30"/>
        <v>4.5449655688278963</v>
      </c>
      <c r="AN45" s="74">
        <f t="shared" si="30"/>
        <v>4.5521783311444866</v>
      </c>
      <c r="AO45" s="74">
        <f t="shared" si="30"/>
        <v>4.6406445080895464</v>
      </c>
      <c r="AP45" s="74">
        <f t="shared" si="30"/>
        <v>4.8082569709571263</v>
      </c>
      <c r="AQ45" s="74">
        <f t="shared" si="30"/>
        <v>5.0061247694664122</v>
      </c>
      <c r="AR45" s="74">
        <f t="shared" si="30"/>
        <v>4.9129442704103337</v>
      </c>
      <c r="AS45" s="74">
        <f t="shared" si="30"/>
        <v>5.169652191800286</v>
      </c>
      <c r="AT45" s="74">
        <f t="shared" si="30"/>
        <v>4.9920229183428919</v>
      </c>
      <c r="AU45" s="74">
        <f t="shared" si="30"/>
        <v>5.1079536324602675</v>
      </c>
      <c r="AV45" s="103">
        <f t="shared" si="30"/>
        <v>5.0886625091993656</v>
      </c>
      <c r="AW45" s="42">
        <f t="shared" si="32"/>
        <v>-3.7766833156647559E-3</v>
      </c>
    </row>
    <row r="46" spans="1:50" ht="20.100000000000001" customHeight="1">
      <c r="A46" s="88" t="s">
        <v>142</v>
      </c>
      <c r="B46" s="90">
        <v>4505.45</v>
      </c>
      <c r="C46" s="61">
        <v>5212.59</v>
      </c>
      <c r="D46" s="61">
        <v>7773.74</v>
      </c>
      <c r="E46" s="61">
        <v>8088.52</v>
      </c>
      <c r="F46" s="61">
        <v>7543.8099999999995</v>
      </c>
      <c r="G46" s="61">
        <v>7806.79</v>
      </c>
      <c r="H46" s="61">
        <v>6684.33</v>
      </c>
      <c r="I46" s="61">
        <v>6435.64</v>
      </c>
      <c r="J46" s="61">
        <v>6793.12</v>
      </c>
      <c r="K46" s="61">
        <v>6495.87</v>
      </c>
      <c r="L46" s="82">
        <v>5947.43</v>
      </c>
      <c r="M46" s="42">
        <f t="shared" si="31"/>
        <v>-8.4429029521834578E-2</v>
      </c>
      <c r="O46" s="361">
        <f t="shared" si="21"/>
        <v>7.7228837765171655E-3</v>
      </c>
      <c r="P46" s="362">
        <f t="shared" si="22"/>
        <v>1.3150457271571407E-2</v>
      </c>
      <c r="Q46" s="362">
        <f t="shared" si="23"/>
        <v>1.214354064463264E-2</v>
      </c>
      <c r="R46" s="363">
        <f t="shared" si="24"/>
        <v>1.3442416597722853E-2</v>
      </c>
      <c r="T46" s="97">
        <v>1742.6410000000001</v>
      </c>
      <c r="U46" s="61">
        <v>1744.4090000000001</v>
      </c>
      <c r="V46" s="61">
        <v>2589.86</v>
      </c>
      <c r="W46" s="61">
        <v>2689.7759999999998</v>
      </c>
      <c r="X46" s="61">
        <v>2561.5479999999998</v>
      </c>
      <c r="Y46" s="61">
        <v>2706.6120000000001</v>
      </c>
      <c r="Z46" s="61">
        <v>2282.3870000000002</v>
      </c>
      <c r="AA46" s="61">
        <v>2351.248</v>
      </c>
      <c r="AB46" s="61">
        <v>2518.0239999999999</v>
      </c>
      <c r="AC46" s="61">
        <v>2424.1370000000002</v>
      </c>
      <c r="AD46" s="82">
        <v>2221.694</v>
      </c>
      <c r="AE46" s="42">
        <f t="shared" si="25"/>
        <v>-8.3511369200668192E-2</v>
      </c>
      <c r="AG46" s="361">
        <f t="shared" si="26"/>
        <v>7.7624389299719449E-3</v>
      </c>
      <c r="AH46" s="362">
        <f t="shared" si="27"/>
        <v>1.0756693040000976E-2</v>
      </c>
      <c r="AI46" s="362">
        <f t="shared" si="28"/>
        <v>1.0146615115789714E-2</v>
      </c>
      <c r="AJ46" s="363">
        <f t="shared" si="29"/>
        <v>1.1864201608900523E-2</v>
      </c>
      <c r="AL46" s="102">
        <f t="shared" si="30"/>
        <v>3.867851158041927</v>
      </c>
      <c r="AM46" s="74">
        <f t="shared" si="30"/>
        <v>3.3465302277754438</v>
      </c>
      <c r="AN46" s="74">
        <f t="shared" si="30"/>
        <v>3.3315495501521792</v>
      </c>
      <c r="AO46" s="74">
        <f t="shared" si="30"/>
        <v>3.3254241814324499</v>
      </c>
      <c r="AP46" s="74">
        <f t="shared" si="30"/>
        <v>3.395562719633713</v>
      </c>
      <c r="AQ46" s="74">
        <f t="shared" si="30"/>
        <v>3.466997319000511</v>
      </c>
      <c r="AR46" s="74">
        <f t="shared" si="30"/>
        <v>3.4145336929804486</v>
      </c>
      <c r="AS46" s="74">
        <f t="shared" si="30"/>
        <v>3.6534796850041329</v>
      </c>
      <c r="AT46" s="74">
        <f t="shared" si="30"/>
        <v>3.7067268059448382</v>
      </c>
      <c r="AU46" s="74">
        <f t="shared" si="30"/>
        <v>3.7318126748226184</v>
      </c>
      <c r="AV46" s="103">
        <f t="shared" si="30"/>
        <v>3.7355530035662459</v>
      </c>
      <c r="AW46" s="42">
        <f t="shared" si="32"/>
        <v>1.0022820193688565E-3</v>
      </c>
    </row>
    <row r="47" spans="1:50" ht="20.100000000000001" customHeight="1">
      <c r="A47" s="88" t="s">
        <v>140</v>
      </c>
      <c r="B47" s="90">
        <v>3781.2</v>
      </c>
      <c r="C47" s="61">
        <v>3091.28</v>
      </c>
      <c r="D47" s="61">
        <v>3423.22</v>
      </c>
      <c r="E47" s="61">
        <v>3146.28</v>
      </c>
      <c r="F47" s="61">
        <v>2844.35</v>
      </c>
      <c r="G47" s="61">
        <v>3113.18</v>
      </c>
      <c r="H47" s="61">
        <v>3272</v>
      </c>
      <c r="I47" s="61">
        <v>2886.69</v>
      </c>
      <c r="J47" s="61">
        <v>3236.08</v>
      </c>
      <c r="K47" s="61">
        <v>2780.41</v>
      </c>
      <c r="L47" s="82">
        <v>2813.43</v>
      </c>
      <c r="M47" s="42">
        <f t="shared" si="31"/>
        <v>1.1875946353235668E-2</v>
      </c>
      <c r="O47" s="361">
        <f t="shared" si="21"/>
        <v>6.4814320735479712E-3</v>
      </c>
      <c r="P47" s="362">
        <f t="shared" si="22"/>
        <v>5.2441196149391328E-3</v>
      </c>
      <c r="Q47" s="362">
        <f t="shared" si="23"/>
        <v>5.1977674805288648E-3</v>
      </c>
      <c r="R47" s="363">
        <f t="shared" si="24"/>
        <v>6.3589311902000362E-3</v>
      </c>
      <c r="T47" s="97">
        <v>1924.915</v>
      </c>
      <c r="U47" s="61">
        <v>1744.6780000000001</v>
      </c>
      <c r="V47" s="61">
        <v>1883.5909999999999</v>
      </c>
      <c r="W47" s="61">
        <v>1996.951</v>
      </c>
      <c r="X47" s="61">
        <v>1679.114</v>
      </c>
      <c r="Y47" s="61">
        <v>1928.4449999999999</v>
      </c>
      <c r="Z47" s="61">
        <v>1893.2749999999999</v>
      </c>
      <c r="AA47" s="61">
        <v>1681.0250000000001</v>
      </c>
      <c r="AB47" s="61">
        <v>2022.876</v>
      </c>
      <c r="AC47" s="61">
        <v>1661.6479999999999</v>
      </c>
      <c r="AD47" s="82">
        <v>1655.7560000000001</v>
      </c>
      <c r="AE47" s="42">
        <f t="shared" si="25"/>
        <v>-3.5458773458637602E-3</v>
      </c>
      <c r="AG47" s="361">
        <f t="shared" si="26"/>
        <v>8.5743622082155441E-3</v>
      </c>
      <c r="AH47" s="362">
        <f t="shared" si="27"/>
        <v>7.6640800046422174E-3</v>
      </c>
      <c r="AI47" s="362">
        <f t="shared" si="28"/>
        <v>6.9550948291791041E-3</v>
      </c>
      <c r="AJ47" s="363">
        <f t="shared" si="29"/>
        <v>8.8420020935136411E-3</v>
      </c>
      <c r="AL47" s="102">
        <f t="shared" si="30"/>
        <v>5.090751613244473</v>
      </c>
      <c r="AM47" s="74">
        <f t="shared" si="30"/>
        <v>5.6438692062834814</v>
      </c>
      <c r="AN47" s="74">
        <f t="shared" si="30"/>
        <v>5.5023954054954105</v>
      </c>
      <c r="AO47" s="74">
        <f t="shared" si="30"/>
        <v>6.3470225154785966</v>
      </c>
      <c r="AP47" s="74">
        <f t="shared" si="30"/>
        <v>5.9033311652925979</v>
      </c>
      <c r="AQ47" s="74">
        <f t="shared" si="30"/>
        <v>6.1944539024405909</v>
      </c>
      <c r="AR47" s="74">
        <f t="shared" si="30"/>
        <v>5.7862927872860634</v>
      </c>
      <c r="AS47" s="74">
        <f t="shared" si="30"/>
        <v>5.8233651691037132</v>
      </c>
      <c r="AT47" s="74">
        <f t="shared" si="30"/>
        <v>6.2510073916590443</v>
      </c>
      <c r="AU47" s="74">
        <f t="shared" si="30"/>
        <v>5.9762696868447467</v>
      </c>
      <c r="AV47" s="103">
        <f t="shared" si="30"/>
        <v>5.8851864094717135</v>
      </c>
      <c r="AW47" s="42">
        <f t="shared" si="32"/>
        <v>-1.5240824485134957E-2</v>
      </c>
    </row>
    <row r="48" spans="1:50" ht="20.100000000000001" customHeight="1">
      <c r="A48" s="88" t="s">
        <v>147</v>
      </c>
      <c r="B48" s="90">
        <v>3531.91</v>
      </c>
      <c r="C48" s="61">
        <v>2609.2399999999998</v>
      </c>
      <c r="D48" s="61">
        <v>2623.86</v>
      </c>
      <c r="E48" s="61">
        <v>2413.9699999999998</v>
      </c>
      <c r="F48" s="61">
        <v>2627.01</v>
      </c>
      <c r="G48" s="61">
        <v>2208.19</v>
      </c>
      <c r="H48" s="61">
        <v>2893.77</v>
      </c>
      <c r="I48" s="61">
        <v>2428.2800000000002</v>
      </c>
      <c r="J48" s="61">
        <v>2431.44</v>
      </c>
      <c r="K48" s="61">
        <v>2227.33</v>
      </c>
      <c r="L48" s="82">
        <v>2811.49</v>
      </c>
      <c r="M48" s="42">
        <f t="shared" si="31"/>
        <v>0.26226917430286478</v>
      </c>
      <c r="O48" s="361">
        <f t="shared" si="21"/>
        <v>6.0541189979067007E-3</v>
      </c>
      <c r="P48" s="362">
        <f t="shared" si="22"/>
        <v>3.7196732898555317E-3</v>
      </c>
      <c r="Q48" s="362">
        <f t="shared" si="23"/>
        <v>4.1638259977508198E-3</v>
      </c>
      <c r="R48" s="363">
        <f t="shared" si="24"/>
        <v>6.3545463906816589E-3</v>
      </c>
      <c r="T48" s="97">
        <v>1591.3979999999999</v>
      </c>
      <c r="U48" s="61">
        <v>1142.703</v>
      </c>
      <c r="V48" s="61">
        <v>1228.636</v>
      </c>
      <c r="W48" s="61">
        <v>1209.2829999999999</v>
      </c>
      <c r="X48" s="61">
        <v>1322.221</v>
      </c>
      <c r="Y48" s="61">
        <v>1142.5139999999999</v>
      </c>
      <c r="Z48" s="61">
        <v>1462.316</v>
      </c>
      <c r="AA48" s="61">
        <v>1278.4829999999999</v>
      </c>
      <c r="AB48" s="61">
        <v>1265.886</v>
      </c>
      <c r="AC48" s="61">
        <v>1263.588</v>
      </c>
      <c r="AD48" s="82">
        <v>1514.049</v>
      </c>
      <c r="AE48" s="42">
        <f t="shared" si="25"/>
        <v>0.19821413308768365</v>
      </c>
      <c r="AG48" s="361">
        <f t="shared" si="26"/>
        <v>7.0887404739584867E-3</v>
      </c>
      <c r="AH48" s="362">
        <f t="shared" si="27"/>
        <v>4.5406110635376161E-3</v>
      </c>
      <c r="AI48" s="362">
        <f t="shared" si="28"/>
        <v>5.2889507073777152E-3</v>
      </c>
      <c r="AJ48" s="363">
        <f t="shared" si="29"/>
        <v>8.0852640290491069E-3</v>
      </c>
      <c r="AL48" s="102">
        <f t="shared" si="30"/>
        <v>4.5057716646233912</v>
      </c>
      <c r="AM48" s="74">
        <f t="shared" si="30"/>
        <v>4.3794476552559374</v>
      </c>
      <c r="AN48" s="74">
        <f t="shared" si="30"/>
        <v>4.6825516605306685</v>
      </c>
      <c r="AO48" s="74">
        <f t="shared" si="30"/>
        <v>5.0095195880644745</v>
      </c>
      <c r="AP48" s="74">
        <f t="shared" si="30"/>
        <v>5.033178404345624</v>
      </c>
      <c r="AQ48" s="74">
        <f t="shared" si="30"/>
        <v>5.173984122743061</v>
      </c>
      <c r="AR48" s="74">
        <f t="shared" si="30"/>
        <v>5.0533249014261674</v>
      </c>
      <c r="AS48" s="74">
        <f t="shared" si="30"/>
        <v>5.2649735615332656</v>
      </c>
      <c r="AT48" s="74">
        <f t="shared" si="30"/>
        <v>5.2063221794492156</v>
      </c>
      <c r="AU48" s="74">
        <f t="shared" si="30"/>
        <v>5.6731063650200024</v>
      </c>
      <c r="AV48" s="103">
        <f t="shared" si="30"/>
        <v>5.385219225392941</v>
      </c>
      <c r="AW48" s="42">
        <f t="shared" si="32"/>
        <v>-5.0745944303486792E-2</v>
      </c>
    </row>
    <row r="49" spans="1:49" ht="20.100000000000001" customHeight="1">
      <c r="A49" s="88" t="s">
        <v>154</v>
      </c>
      <c r="B49" s="90">
        <v>2832.5</v>
      </c>
      <c r="C49" s="61">
        <v>3391.69</v>
      </c>
      <c r="D49" s="61">
        <v>3135.64</v>
      </c>
      <c r="E49" s="61">
        <v>2196.3000000000002</v>
      </c>
      <c r="F49" s="61">
        <v>2285.5500000000002</v>
      </c>
      <c r="G49" s="61">
        <v>2843.7000000000003</v>
      </c>
      <c r="H49" s="61">
        <v>2902.7</v>
      </c>
      <c r="I49" s="61">
        <v>2217.25</v>
      </c>
      <c r="J49" s="61">
        <v>2711.14</v>
      </c>
      <c r="K49" s="61">
        <v>3243.33</v>
      </c>
      <c r="L49" s="82">
        <v>2584.88</v>
      </c>
      <c r="M49" s="42">
        <f t="shared" si="31"/>
        <v>-0.20301665263787522</v>
      </c>
      <c r="O49" s="361">
        <f t="shared" si="21"/>
        <v>4.8552460457856311E-3</v>
      </c>
      <c r="P49" s="362">
        <f t="shared" si="22"/>
        <v>4.7901833331199656E-3</v>
      </c>
      <c r="Q49" s="362">
        <f t="shared" si="23"/>
        <v>6.0631616209924737E-3</v>
      </c>
      <c r="R49" s="363">
        <f t="shared" si="24"/>
        <v>5.8423611232283268E-3</v>
      </c>
      <c r="T49" s="97">
        <v>1836.115</v>
      </c>
      <c r="U49" s="61">
        <v>2145.0149999999999</v>
      </c>
      <c r="V49" s="61">
        <v>1828.482</v>
      </c>
      <c r="W49" s="61">
        <v>1438.9449999999999</v>
      </c>
      <c r="X49" s="61">
        <v>1542.058</v>
      </c>
      <c r="Y49" s="61">
        <v>1879.0529999999999</v>
      </c>
      <c r="Z49" s="61">
        <v>1976.979</v>
      </c>
      <c r="AA49" s="61">
        <v>1538.271</v>
      </c>
      <c r="AB49" s="61">
        <v>1612.502</v>
      </c>
      <c r="AC49" s="61">
        <v>1819.212</v>
      </c>
      <c r="AD49" s="82">
        <v>1422.1769999999999</v>
      </c>
      <c r="AE49" s="42">
        <f t="shared" si="25"/>
        <v>-0.2182455920475459</v>
      </c>
      <c r="AG49" s="361">
        <f t="shared" si="26"/>
        <v>8.1788105271857117E-3</v>
      </c>
      <c r="AH49" s="362">
        <f t="shared" si="27"/>
        <v>7.4677849381045202E-3</v>
      </c>
      <c r="AI49" s="362">
        <f t="shared" si="28"/>
        <v>7.6146042810394119E-3</v>
      </c>
      <c r="AJ49" s="363">
        <f t="shared" si="29"/>
        <v>7.594652842174178E-3</v>
      </c>
      <c r="AL49" s="102">
        <f t="shared" si="30"/>
        <v>6.4823124448367162</v>
      </c>
      <c r="AM49" s="74">
        <f t="shared" si="30"/>
        <v>6.3243250414984855</v>
      </c>
      <c r="AN49" s="74">
        <f t="shared" si="30"/>
        <v>5.8312880305137069</v>
      </c>
      <c r="AO49" s="74">
        <f t="shared" si="30"/>
        <v>6.5516778217911931</v>
      </c>
      <c r="AP49" s="74">
        <f t="shared" si="30"/>
        <v>6.7469886898120803</v>
      </c>
      <c r="AQ49" s="74">
        <f t="shared" si="30"/>
        <v>6.6077750817596783</v>
      </c>
      <c r="AR49" s="74">
        <f t="shared" si="30"/>
        <v>6.8108278499328208</v>
      </c>
      <c r="AS49" s="74">
        <f t="shared" si="30"/>
        <v>6.9377426992896609</v>
      </c>
      <c r="AT49" s="74">
        <f t="shared" si="30"/>
        <v>5.9476899016649822</v>
      </c>
      <c r="AU49" s="74">
        <f t="shared" si="30"/>
        <v>5.6090869569239024</v>
      </c>
      <c r="AV49" s="103">
        <f t="shared" si="30"/>
        <v>5.5019072452106084</v>
      </c>
      <c r="AW49" s="42">
        <f t="shared" si="32"/>
        <v>-1.9108227869598364E-2</v>
      </c>
    </row>
    <row r="50" spans="1:49" ht="20.100000000000001" customHeight="1">
      <c r="A50" s="88" t="s">
        <v>157</v>
      </c>
      <c r="B50" s="90">
        <v>1079.48</v>
      </c>
      <c r="C50" s="61">
        <v>1656.01</v>
      </c>
      <c r="D50" s="61">
        <v>1482.65</v>
      </c>
      <c r="E50" s="61">
        <v>1611.69</v>
      </c>
      <c r="F50" s="61">
        <v>1804.3</v>
      </c>
      <c r="G50" s="61">
        <v>1747.33</v>
      </c>
      <c r="H50" s="61">
        <v>2029</v>
      </c>
      <c r="I50" s="61">
        <v>1682.42</v>
      </c>
      <c r="J50" s="61">
        <v>2476.4</v>
      </c>
      <c r="K50" s="61">
        <v>2066.4899999999998</v>
      </c>
      <c r="L50" s="82">
        <v>2059.84</v>
      </c>
      <c r="M50" s="42">
        <f t="shared" si="31"/>
        <v>-3.2180170240357501E-3</v>
      </c>
      <c r="O50" s="361">
        <f t="shared" si="21"/>
        <v>1.8503586942646684E-3</v>
      </c>
      <c r="P50" s="362">
        <f t="shared" si="22"/>
        <v>2.9433593710519773E-3</v>
      </c>
      <c r="Q50" s="362">
        <f t="shared" si="23"/>
        <v>3.8631477087329186E-3</v>
      </c>
      <c r="R50" s="363">
        <f t="shared" si="24"/>
        <v>4.655662597904211E-3</v>
      </c>
      <c r="T50" s="97">
        <v>580.52200000000005</v>
      </c>
      <c r="U50" s="61">
        <v>898.10199999999998</v>
      </c>
      <c r="V50" s="61">
        <v>818.64099999999996</v>
      </c>
      <c r="W50" s="61">
        <v>913.34699999999998</v>
      </c>
      <c r="X50" s="61">
        <v>1041.5160000000001</v>
      </c>
      <c r="Y50" s="61">
        <v>1002.049</v>
      </c>
      <c r="Z50" s="61">
        <v>1113.9839999999999</v>
      </c>
      <c r="AA50" s="61">
        <v>1078.913</v>
      </c>
      <c r="AB50" s="61">
        <v>1373.91</v>
      </c>
      <c r="AC50" s="61">
        <v>1212.999</v>
      </c>
      <c r="AD50" s="82">
        <v>1217.634</v>
      </c>
      <c r="AE50" s="42">
        <f t="shared" si="25"/>
        <v>3.8211078492232813E-3</v>
      </c>
      <c r="AG50" s="361">
        <f t="shared" si="26"/>
        <v>2.5858834794459523E-3</v>
      </c>
      <c r="AH50" s="362">
        <f t="shared" si="27"/>
        <v>3.9823711355894149E-3</v>
      </c>
      <c r="AI50" s="362">
        <f t="shared" si="28"/>
        <v>5.0772023152312789E-3</v>
      </c>
      <c r="AJ50" s="363">
        <f t="shared" si="29"/>
        <v>6.5023604789192294E-3</v>
      </c>
      <c r="AL50" s="102">
        <f t="shared" si="30"/>
        <v>5.377793011449957</v>
      </c>
      <c r="AM50" s="74">
        <f t="shared" si="30"/>
        <v>5.4232885067119163</v>
      </c>
      <c r="AN50" s="74">
        <f t="shared" si="30"/>
        <v>5.5214716892051383</v>
      </c>
      <c r="AO50" s="74">
        <f t="shared" si="30"/>
        <v>5.6670141280271018</v>
      </c>
      <c r="AP50" s="74">
        <f t="shared" si="30"/>
        <v>5.7724103530455029</v>
      </c>
      <c r="AQ50" s="74">
        <f t="shared" si="30"/>
        <v>5.7347438663560979</v>
      </c>
      <c r="AR50" s="74">
        <f t="shared" si="30"/>
        <v>5.4903104977821577</v>
      </c>
      <c r="AS50" s="74">
        <f t="shared" si="30"/>
        <v>6.4128636131287076</v>
      </c>
      <c r="AT50" s="74">
        <f t="shared" si="30"/>
        <v>5.548013245033113</v>
      </c>
      <c r="AU50" s="74">
        <f t="shared" si="30"/>
        <v>5.8698517776519612</v>
      </c>
      <c r="AV50" s="103">
        <f t="shared" si="30"/>
        <v>5.9113037905856753</v>
      </c>
      <c r="AW50" s="42">
        <f t="shared" si="32"/>
        <v>7.061850026866546E-3</v>
      </c>
    </row>
    <row r="51" spans="1:49" ht="20.100000000000001" customHeight="1">
      <c r="A51" s="88" t="s">
        <v>158</v>
      </c>
      <c r="B51" s="90">
        <v>3136.95</v>
      </c>
      <c r="C51" s="61">
        <v>2883.22</v>
      </c>
      <c r="D51" s="61">
        <v>1503.57</v>
      </c>
      <c r="E51" s="61">
        <v>1345.31</v>
      </c>
      <c r="F51" s="61">
        <v>1301.44</v>
      </c>
      <c r="G51" s="61">
        <v>2214.21</v>
      </c>
      <c r="H51" s="61">
        <v>2789.32</v>
      </c>
      <c r="I51" s="61">
        <v>3727.1</v>
      </c>
      <c r="J51" s="61">
        <v>4154.8500000000004</v>
      </c>
      <c r="K51" s="61">
        <v>2856.21</v>
      </c>
      <c r="L51" s="82">
        <v>2524.0100000000002</v>
      </c>
      <c r="M51" s="42">
        <f t="shared" si="31"/>
        <v>-0.11630797455369171</v>
      </c>
      <c r="O51" s="361">
        <f t="shared" si="21"/>
        <v>5.3771100029398888E-3</v>
      </c>
      <c r="P51" s="362">
        <f t="shared" si="22"/>
        <v>3.7298139177928606E-3</v>
      </c>
      <c r="Q51" s="362">
        <f t="shared" si="23"/>
        <v>5.3394698823415795E-3</v>
      </c>
      <c r="R51" s="363">
        <f t="shared" si="24"/>
        <v>5.7047823878243979E-3</v>
      </c>
      <c r="T51" s="97">
        <v>1443.35</v>
      </c>
      <c r="U51" s="61">
        <v>1274.394</v>
      </c>
      <c r="V51" s="61">
        <v>830.29399999999998</v>
      </c>
      <c r="W51" s="61">
        <v>715.70899999999995</v>
      </c>
      <c r="X51" s="61">
        <v>830.17200000000003</v>
      </c>
      <c r="Y51" s="61">
        <v>1161.8789999999999</v>
      </c>
      <c r="Z51" s="61">
        <v>1395.7149999999999</v>
      </c>
      <c r="AA51" s="61">
        <v>1753.1289999999999</v>
      </c>
      <c r="AB51" s="61">
        <v>1892.914</v>
      </c>
      <c r="AC51" s="61">
        <v>1409.807</v>
      </c>
      <c r="AD51" s="82">
        <v>1212.681</v>
      </c>
      <c r="AE51" s="42">
        <f t="shared" si="25"/>
        <v>-0.13982481289992174</v>
      </c>
      <c r="AG51" s="361">
        <f t="shared" si="26"/>
        <v>6.4292738605226237E-3</v>
      </c>
      <c r="AH51" s="362">
        <f t="shared" si="27"/>
        <v>4.6175719876448088E-3</v>
      </c>
      <c r="AI51" s="362">
        <f t="shared" si="28"/>
        <v>5.900973837925063E-3</v>
      </c>
      <c r="AJ51" s="363">
        <f t="shared" si="29"/>
        <v>6.4759106660427111E-3</v>
      </c>
      <c r="AL51" s="102">
        <f t="shared" si="30"/>
        <v>4.6011252968647893</v>
      </c>
      <c r="AM51" s="74">
        <f t="shared" si="30"/>
        <v>4.4200373193859646</v>
      </c>
      <c r="AN51" s="74">
        <f t="shared" si="30"/>
        <v>5.5221506148699433</v>
      </c>
      <c r="AO51" s="74">
        <f t="shared" si="30"/>
        <v>5.3200303275824901</v>
      </c>
      <c r="AP51" s="74">
        <f t="shared" si="30"/>
        <v>6.3788726333907055</v>
      </c>
      <c r="AQ51" s="74">
        <f t="shared" si="30"/>
        <v>5.2473749102388654</v>
      </c>
      <c r="AR51" s="74">
        <f t="shared" si="30"/>
        <v>5.0037822838541288</v>
      </c>
      <c r="AS51" s="74">
        <f t="shared" si="30"/>
        <v>4.7037348072227738</v>
      </c>
      <c r="AT51" s="74">
        <f t="shared" si="30"/>
        <v>4.5559141725934751</v>
      </c>
      <c r="AU51" s="74">
        <f t="shared" si="30"/>
        <v>4.9359360831311418</v>
      </c>
      <c r="AV51" s="103">
        <f t="shared" si="30"/>
        <v>4.8045808059397546</v>
      </c>
      <c r="AW51" s="42">
        <f t="shared" si="32"/>
        <v>-2.6612029608791297E-2</v>
      </c>
    </row>
    <row r="52" spans="1:49" ht="20.100000000000001" customHeight="1">
      <c r="A52" s="88" t="s">
        <v>156</v>
      </c>
      <c r="B52" s="90">
        <v>93.62</v>
      </c>
      <c r="C52" s="61">
        <v>87.74</v>
      </c>
      <c r="D52" s="61">
        <v>215.42</v>
      </c>
      <c r="E52" s="61">
        <v>509.98</v>
      </c>
      <c r="F52" s="61">
        <v>395.55</v>
      </c>
      <c r="G52" s="61">
        <v>194.95</v>
      </c>
      <c r="H52" s="61">
        <v>571.91999999999996</v>
      </c>
      <c r="I52" s="61">
        <v>640.53</v>
      </c>
      <c r="J52" s="61">
        <v>824.55</v>
      </c>
      <c r="K52" s="61">
        <v>877.21</v>
      </c>
      <c r="L52" s="82">
        <v>1594.59</v>
      </c>
      <c r="M52" s="42">
        <f t="shared" si="31"/>
        <v>0.81779733473170602</v>
      </c>
      <c r="O52" s="361">
        <f t="shared" si="21"/>
        <v>1.6047595227059166E-4</v>
      </c>
      <c r="P52" s="362">
        <f t="shared" si="22"/>
        <v>3.2839126517977883E-4</v>
      </c>
      <c r="Q52" s="362">
        <f t="shared" si="23"/>
        <v>1.6398781516376096E-3</v>
      </c>
      <c r="R52" s="363">
        <f t="shared" si="24"/>
        <v>3.6041017855717311E-3</v>
      </c>
      <c r="T52" s="97">
        <v>59.930999999999997</v>
      </c>
      <c r="U52" s="61">
        <v>66.536000000000001</v>
      </c>
      <c r="V52" s="61">
        <v>163.50299999999999</v>
      </c>
      <c r="W52" s="61">
        <v>276.61500000000001</v>
      </c>
      <c r="X52" s="61">
        <v>253.83</v>
      </c>
      <c r="Y52" s="61">
        <v>153.98500000000001</v>
      </c>
      <c r="Z52" s="61">
        <v>330.459</v>
      </c>
      <c r="AA52" s="61">
        <v>380.23599999999999</v>
      </c>
      <c r="AB52" s="61">
        <v>502.09500000000003</v>
      </c>
      <c r="AC52" s="61">
        <v>598.98900000000003</v>
      </c>
      <c r="AD52" s="82">
        <v>1029.2539999999999</v>
      </c>
      <c r="AE52" s="42">
        <f t="shared" si="25"/>
        <v>0.71831870034341172</v>
      </c>
      <c r="AG52" s="361">
        <f t="shared" si="26"/>
        <v>2.669572949977354E-4</v>
      </c>
      <c r="AH52" s="362">
        <f t="shared" si="27"/>
        <v>6.1197148973127669E-4</v>
      </c>
      <c r="AI52" s="362">
        <f t="shared" si="28"/>
        <v>2.5071647524837768E-3</v>
      </c>
      <c r="AJ52" s="363">
        <f t="shared" si="29"/>
        <v>5.4963811230382305E-3</v>
      </c>
      <c r="AL52" s="102">
        <f t="shared" si="30"/>
        <v>6.4015167699209563</v>
      </c>
      <c r="AM52" s="74">
        <f t="shared" si="30"/>
        <v>7.583314337816276</v>
      </c>
      <c r="AN52" s="74">
        <f t="shared" si="30"/>
        <v>7.5899637916627984</v>
      </c>
      <c r="AO52" s="74">
        <f t="shared" si="30"/>
        <v>5.4240362367151649</v>
      </c>
      <c r="AP52" s="74">
        <f t="shared" si="30"/>
        <v>6.4171406901782335</v>
      </c>
      <c r="AQ52" s="74">
        <f t="shared" si="30"/>
        <v>7.8986919723005915</v>
      </c>
      <c r="AR52" s="74">
        <f t="shared" si="30"/>
        <v>5.7780633655056661</v>
      </c>
      <c r="AS52" s="74">
        <f t="shared" si="30"/>
        <v>5.9362715251432405</v>
      </c>
      <c r="AT52" s="74">
        <f t="shared" si="30"/>
        <v>6.0893214480625799</v>
      </c>
      <c r="AU52" s="74">
        <f t="shared" si="30"/>
        <v>6.8283421301626746</v>
      </c>
      <c r="AV52" s="103">
        <f t="shared" si="30"/>
        <v>6.4546623269931462</v>
      </c>
      <c r="AW52" s="42">
        <f t="shared" si="32"/>
        <v>-5.4724821347026734E-2</v>
      </c>
    </row>
    <row r="53" spans="1:49" ht="20.100000000000001" customHeight="1">
      <c r="A53" s="88" t="s">
        <v>148</v>
      </c>
      <c r="B53" s="90">
        <v>1445.95</v>
      </c>
      <c r="C53" s="61">
        <v>1434.64</v>
      </c>
      <c r="D53" s="61">
        <v>1484.84</v>
      </c>
      <c r="E53" s="61">
        <v>1287.19</v>
      </c>
      <c r="F53" s="61">
        <v>1438.23</v>
      </c>
      <c r="G53" s="61">
        <v>1294.04</v>
      </c>
      <c r="H53" s="61">
        <v>1644.36</v>
      </c>
      <c r="I53" s="61">
        <v>1286.5999999999999</v>
      </c>
      <c r="J53" s="61">
        <v>1366.57</v>
      </c>
      <c r="K53" s="61">
        <v>1166.57</v>
      </c>
      <c r="L53" s="82">
        <v>881.11</v>
      </c>
      <c r="M53" s="42">
        <f t="shared" si="31"/>
        <v>-0.24470027516565654</v>
      </c>
      <c r="O53" s="361">
        <f t="shared" si="21"/>
        <v>2.4785323989068788E-3</v>
      </c>
      <c r="P53" s="362">
        <f t="shared" si="22"/>
        <v>2.1797970392061607E-3</v>
      </c>
      <c r="Q53" s="362">
        <f t="shared" si="23"/>
        <v>2.1808149192962759E-3</v>
      </c>
      <c r="R53" s="363">
        <f t="shared" si="24"/>
        <v>1.9914900534213236E-3</v>
      </c>
      <c r="T53" s="97">
        <v>877.72400000000005</v>
      </c>
      <c r="U53" s="61">
        <v>952.779</v>
      </c>
      <c r="V53" s="61">
        <v>1079.798</v>
      </c>
      <c r="W53" s="61">
        <v>978.678</v>
      </c>
      <c r="X53" s="61">
        <v>1038.7809999999999</v>
      </c>
      <c r="Y53" s="61">
        <v>927.56700000000001</v>
      </c>
      <c r="Z53" s="61">
        <v>1203.154</v>
      </c>
      <c r="AA53" s="61">
        <v>960.75900000000001</v>
      </c>
      <c r="AB53" s="61">
        <v>969.85699999999997</v>
      </c>
      <c r="AC53" s="61">
        <v>904.74400000000003</v>
      </c>
      <c r="AD53" s="82">
        <v>676.02300000000002</v>
      </c>
      <c r="AE53" s="42">
        <f t="shared" si="25"/>
        <v>-0.25280189755334104</v>
      </c>
      <c r="AG53" s="361">
        <f t="shared" si="26"/>
        <v>3.9097432846872619E-3</v>
      </c>
      <c r="AH53" s="362">
        <f t="shared" si="27"/>
        <v>3.6863626899735109E-3</v>
      </c>
      <c r="AI53" s="362">
        <f t="shared" si="28"/>
        <v>3.7869514579085459E-3</v>
      </c>
      <c r="AJ53" s="363">
        <f t="shared" si="29"/>
        <v>3.6100710377998764E-3</v>
      </c>
      <c r="AL53" s="102">
        <f t="shared" si="30"/>
        <v>6.0702237283446872</v>
      </c>
      <c r="AM53" s="74">
        <f t="shared" si="30"/>
        <v>6.6412410081971789</v>
      </c>
      <c r="AN53" s="74">
        <f t="shared" si="30"/>
        <v>7.27215053473775</v>
      </c>
      <c r="AO53" s="74">
        <f t="shared" si="30"/>
        <v>7.6032132008483586</v>
      </c>
      <c r="AP53" s="74">
        <f t="shared" si="30"/>
        <v>7.2226347663447434</v>
      </c>
      <c r="AQ53" s="74">
        <f t="shared" si="30"/>
        <v>7.1679932614138666</v>
      </c>
      <c r="AR53" s="74">
        <f t="shared" si="30"/>
        <v>7.316852757303753</v>
      </c>
      <c r="AS53" s="74">
        <f t="shared" si="30"/>
        <v>7.4674257733561333</v>
      </c>
      <c r="AT53" s="74">
        <f t="shared" si="30"/>
        <v>7.0970166182486079</v>
      </c>
      <c r="AU53" s="74">
        <f t="shared" si="30"/>
        <v>7.7555911775547131</v>
      </c>
      <c r="AV53" s="103">
        <f t="shared" si="30"/>
        <v>7.6724018567488734</v>
      </c>
      <c r="AW53" s="42">
        <f t="shared" si="32"/>
        <v>-1.0726367455597199E-2</v>
      </c>
    </row>
    <row r="54" spans="1:49" ht="20.100000000000001" customHeight="1">
      <c r="A54" s="88" t="s">
        <v>159</v>
      </c>
      <c r="B54" s="90">
        <v>46.4</v>
      </c>
      <c r="C54" s="61">
        <v>242.99</v>
      </c>
      <c r="D54" s="61">
        <v>306.68</v>
      </c>
      <c r="E54" s="61">
        <v>422.04</v>
      </c>
      <c r="F54" s="61">
        <v>510.03</v>
      </c>
      <c r="G54" s="61">
        <v>364.73</v>
      </c>
      <c r="H54" s="61">
        <v>331.35</v>
      </c>
      <c r="I54" s="61">
        <v>661.49</v>
      </c>
      <c r="J54" s="61">
        <v>817.09</v>
      </c>
      <c r="K54" s="61">
        <v>774.45</v>
      </c>
      <c r="L54" s="82">
        <v>1229.79</v>
      </c>
      <c r="M54" s="42">
        <f t="shared" si="31"/>
        <v>0.58795274065465797</v>
      </c>
      <c r="O54" s="361">
        <f t="shared" si="21"/>
        <v>7.9535186769445114E-5</v>
      </c>
      <c r="P54" s="362">
        <f t="shared" si="22"/>
        <v>6.1438392484750319E-4</v>
      </c>
      <c r="Q54" s="362">
        <f t="shared" si="23"/>
        <v>1.4477760565152549E-3</v>
      </c>
      <c r="R54" s="363">
        <f t="shared" si="24"/>
        <v>2.779578659641826E-3</v>
      </c>
      <c r="T54" s="97">
        <v>35.716000000000001</v>
      </c>
      <c r="U54" s="61">
        <v>103.968</v>
      </c>
      <c r="V54" s="61">
        <v>147.405</v>
      </c>
      <c r="W54" s="61">
        <v>195.20500000000001</v>
      </c>
      <c r="X54" s="61">
        <v>244.136</v>
      </c>
      <c r="Y54" s="61">
        <v>231.62799999999999</v>
      </c>
      <c r="Z54" s="61">
        <v>163.84700000000001</v>
      </c>
      <c r="AA54" s="61">
        <v>389.80599999999998</v>
      </c>
      <c r="AB54" s="61">
        <v>487.096</v>
      </c>
      <c r="AC54" s="61">
        <v>412.84100000000001</v>
      </c>
      <c r="AD54" s="82">
        <v>646.80200000000002</v>
      </c>
      <c r="AE54" s="42">
        <f t="shared" si="25"/>
        <v>0.56670970179802882</v>
      </c>
      <c r="AG54" s="361">
        <f t="shared" si="26"/>
        <v>1.5909373693312505E-4</v>
      </c>
      <c r="AH54" s="362">
        <f t="shared" si="27"/>
        <v>9.2054246987353407E-4</v>
      </c>
      <c r="AI54" s="362">
        <f t="shared" si="28"/>
        <v>1.7280123734829101E-3</v>
      </c>
      <c r="AJ54" s="363">
        <f t="shared" si="29"/>
        <v>3.4540262201005522E-3</v>
      </c>
      <c r="AL54" s="102">
        <f t="shared" si="30"/>
        <v>7.6974137931034488</v>
      </c>
      <c r="AM54" s="74">
        <f t="shared" si="30"/>
        <v>4.2786945964854519</v>
      </c>
      <c r="AN54" s="74">
        <f t="shared" si="30"/>
        <v>4.8064758053997654</v>
      </c>
      <c r="AO54" s="74">
        <f t="shared" si="30"/>
        <v>4.6252724860202825</v>
      </c>
      <c r="AP54" s="74">
        <f t="shared" si="30"/>
        <v>4.7866988216379429</v>
      </c>
      <c r="AQ54" s="74">
        <f t="shared" si="30"/>
        <v>6.3506703588956199</v>
      </c>
      <c r="AR54" s="74">
        <f t="shared" si="30"/>
        <v>4.9448317489059903</v>
      </c>
      <c r="AS54" s="74">
        <f t="shared" si="30"/>
        <v>5.8928479644439067</v>
      </c>
      <c r="AT54" s="74">
        <f t="shared" si="30"/>
        <v>5.9613506468075723</v>
      </c>
      <c r="AU54" s="74">
        <f t="shared" si="30"/>
        <v>5.3307637678352382</v>
      </c>
      <c r="AV54" s="103">
        <f t="shared" si="30"/>
        <v>5.259450800543183</v>
      </c>
      <c r="AW54" s="42">
        <f t="shared" si="32"/>
        <v>-1.337762662122515E-2</v>
      </c>
    </row>
    <row r="55" spans="1:49" ht="20.100000000000001" customHeight="1">
      <c r="A55" s="88" t="s">
        <v>163</v>
      </c>
      <c r="B55" s="90">
        <v>517.46</v>
      </c>
      <c r="C55" s="61">
        <v>260.77999999999997</v>
      </c>
      <c r="D55" s="61">
        <v>238.35</v>
      </c>
      <c r="E55" s="61">
        <v>128.26</v>
      </c>
      <c r="F55" s="61">
        <v>99.76</v>
      </c>
      <c r="G55" s="61">
        <v>96.01</v>
      </c>
      <c r="H55" s="61">
        <v>79.790000000000006</v>
      </c>
      <c r="I55" s="61">
        <v>76.63</v>
      </c>
      <c r="J55" s="61">
        <v>134.03</v>
      </c>
      <c r="K55" s="61">
        <v>138.53</v>
      </c>
      <c r="L55" s="82">
        <v>497.78</v>
      </c>
      <c r="M55" s="42">
        <f t="shared" si="31"/>
        <v>2.5933010900166029</v>
      </c>
      <c r="O55" s="361">
        <f t="shared" si="21"/>
        <v>8.8698874451976454E-4</v>
      </c>
      <c r="P55" s="362">
        <f t="shared" si="22"/>
        <v>1.6172785519318067E-4</v>
      </c>
      <c r="Q55" s="362">
        <f t="shared" si="23"/>
        <v>2.5897142114927787E-4</v>
      </c>
      <c r="R55" s="363">
        <f t="shared" si="24"/>
        <v>1.1250853114731037E-3</v>
      </c>
      <c r="T55" s="97">
        <v>184.47499999999999</v>
      </c>
      <c r="U55" s="61">
        <v>96.575999999999993</v>
      </c>
      <c r="V55" s="61">
        <v>91.542000000000002</v>
      </c>
      <c r="W55" s="61">
        <v>64.521000000000001</v>
      </c>
      <c r="X55" s="61">
        <v>66.617000000000004</v>
      </c>
      <c r="Y55" s="61">
        <v>75.721999999999994</v>
      </c>
      <c r="Z55" s="61">
        <v>51.975999999999999</v>
      </c>
      <c r="AA55" s="61">
        <v>50.865000000000002</v>
      </c>
      <c r="AB55" s="61">
        <v>79.480999999999995</v>
      </c>
      <c r="AC55" s="61">
        <v>95.162000000000006</v>
      </c>
      <c r="AD55" s="82">
        <v>231.25</v>
      </c>
      <c r="AE55" s="42">
        <f t="shared" si="25"/>
        <v>1.4300666232319621</v>
      </c>
      <c r="AG55" s="361">
        <f t="shared" si="26"/>
        <v>8.2172743646372049E-4</v>
      </c>
      <c r="AH55" s="362">
        <f t="shared" si="27"/>
        <v>3.0093648826464738E-4</v>
      </c>
      <c r="AI55" s="362">
        <f t="shared" si="28"/>
        <v>3.9831584916561266E-4</v>
      </c>
      <c r="AJ55" s="363">
        <f t="shared" si="29"/>
        <v>1.2349120185130111E-3</v>
      </c>
      <c r="AL55" s="102">
        <f t="shared" si="30"/>
        <v>3.5650098558342669</v>
      </c>
      <c r="AM55" s="74">
        <f t="shared" si="30"/>
        <v>3.7033514840095099</v>
      </c>
      <c r="AN55" s="74">
        <f t="shared" si="30"/>
        <v>3.8406544996853369</v>
      </c>
      <c r="AO55" s="74">
        <f t="shared" si="30"/>
        <v>5.0304849524403563</v>
      </c>
      <c r="AP55" s="74">
        <f t="shared" si="30"/>
        <v>6.6777265437048916</v>
      </c>
      <c r="AQ55" s="74">
        <f t="shared" si="30"/>
        <v>7.8868867826268083</v>
      </c>
      <c r="AR55" s="74">
        <f t="shared" si="30"/>
        <v>6.5140995112169442</v>
      </c>
      <c r="AS55" s="74">
        <f t="shared" si="30"/>
        <v>6.6377397885945459</v>
      </c>
      <c r="AT55" s="74">
        <f t="shared" si="30"/>
        <v>5.9300902782959035</v>
      </c>
      <c r="AU55" s="74">
        <f t="shared" si="30"/>
        <v>6.869414567241753</v>
      </c>
      <c r="AV55" s="103">
        <f t="shared" si="30"/>
        <v>4.645626582024188</v>
      </c>
      <c r="AW55" s="42">
        <f t="shared" si="32"/>
        <v>-0.32372307180617188</v>
      </c>
    </row>
    <row r="56" spans="1:49" ht="20.100000000000001" customHeight="1">
      <c r="A56" s="88" t="s">
        <v>160</v>
      </c>
      <c r="B56" s="90">
        <v>122.63</v>
      </c>
      <c r="C56" s="61">
        <v>243.9</v>
      </c>
      <c r="D56" s="61">
        <v>287.45</v>
      </c>
      <c r="E56" s="61">
        <v>304.12</v>
      </c>
      <c r="F56" s="61">
        <v>352.25</v>
      </c>
      <c r="G56" s="61">
        <v>308.63</v>
      </c>
      <c r="H56" s="61">
        <v>445.22</v>
      </c>
      <c r="I56" s="61">
        <v>448.91</v>
      </c>
      <c r="J56" s="61">
        <v>391.58</v>
      </c>
      <c r="K56" s="61">
        <v>344.18</v>
      </c>
      <c r="L56" s="82">
        <v>340.97</v>
      </c>
      <c r="M56" s="42">
        <f t="shared" si="31"/>
        <v>-9.3265151955371599E-3</v>
      </c>
      <c r="O56" s="361">
        <f t="shared" si="21"/>
        <v>2.1020258520553997E-4</v>
      </c>
      <c r="P56" s="362">
        <f t="shared" si="22"/>
        <v>5.1988405320561762E-4</v>
      </c>
      <c r="Q56" s="362">
        <f t="shared" si="23"/>
        <v>6.4341863662137051E-4</v>
      </c>
      <c r="R56" s="363">
        <f t="shared" si="24"/>
        <v>7.7066241844385907E-4</v>
      </c>
      <c r="T56" s="97">
        <v>84.876999999999995</v>
      </c>
      <c r="U56" s="61">
        <v>164.27</v>
      </c>
      <c r="V56" s="61">
        <v>173.81200000000001</v>
      </c>
      <c r="W56" s="61">
        <v>183.501</v>
      </c>
      <c r="X56" s="61">
        <v>229.78299999999999</v>
      </c>
      <c r="Y56" s="61">
        <v>200.696</v>
      </c>
      <c r="Z56" s="61">
        <v>263.89299999999997</v>
      </c>
      <c r="AA56" s="61">
        <v>259.93200000000002</v>
      </c>
      <c r="AB56" s="61">
        <v>227.18</v>
      </c>
      <c r="AC56" s="61">
        <v>210.47499999999999</v>
      </c>
      <c r="AD56" s="82">
        <v>202.61199999999999</v>
      </c>
      <c r="AE56" s="42">
        <f t="shared" si="25"/>
        <v>-3.7358356099299203E-2</v>
      </c>
      <c r="AG56" s="361">
        <f t="shared" si="26"/>
        <v>3.7807702737352596E-4</v>
      </c>
      <c r="AH56" s="362">
        <f t="shared" si="27"/>
        <v>7.9761165115503651E-4</v>
      </c>
      <c r="AI56" s="362">
        <f t="shared" si="28"/>
        <v>8.8097694828957274E-4</v>
      </c>
      <c r="AJ56" s="363">
        <f t="shared" si="29"/>
        <v>1.0819805141403598E-3</v>
      </c>
      <c r="AL56" s="102">
        <f t="shared" si="30"/>
        <v>6.9213895457881431</v>
      </c>
      <c r="AM56" s="74">
        <f t="shared" si="30"/>
        <v>6.7351373513735133</v>
      </c>
      <c r="AN56" s="74">
        <f t="shared" si="30"/>
        <v>6.0466863802400432</v>
      </c>
      <c r="AO56" s="74">
        <f t="shared" si="30"/>
        <v>6.0338353281599364</v>
      </c>
      <c r="AP56" s="74">
        <f t="shared" si="30"/>
        <v>6.5232931156848828</v>
      </c>
      <c r="AQ56" s="74">
        <f t="shared" si="30"/>
        <v>6.502802708745099</v>
      </c>
      <c r="AR56" s="74">
        <f t="shared" si="30"/>
        <v>5.9272494497102546</v>
      </c>
      <c r="AS56" s="74">
        <f t="shared" si="30"/>
        <v>5.7902920407208569</v>
      </c>
      <c r="AT56" s="74">
        <f t="shared" si="30"/>
        <v>5.8016241891822871</v>
      </c>
      <c r="AU56" s="74">
        <f t="shared" si="30"/>
        <v>6.1152594572607359</v>
      </c>
      <c r="AV56" s="103">
        <f t="shared" si="30"/>
        <v>5.9422236560401203</v>
      </c>
      <c r="AW56" s="42">
        <f t="shared" si="32"/>
        <v>-2.8295741567460033E-2</v>
      </c>
    </row>
    <row r="57" spans="1:49" ht="20.100000000000001" customHeight="1">
      <c r="A57" s="88" t="s">
        <v>164</v>
      </c>
      <c r="B57" s="90">
        <v>112.16</v>
      </c>
      <c r="C57" s="61">
        <v>198.85</v>
      </c>
      <c r="D57" s="61">
        <v>174.47</v>
      </c>
      <c r="E57" s="61">
        <v>199.43</v>
      </c>
      <c r="F57" s="61">
        <v>189.03</v>
      </c>
      <c r="G57" s="61">
        <v>228.41</v>
      </c>
      <c r="H57" s="61">
        <v>197.19</v>
      </c>
      <c r="I57" s="61">
        <v>199.7</v>
      </c>
      <c r="J57" s="61">
        <v>196.63</v>
      </c>
      <c r="K57" s="61">
        <v>240.24</v>
      </c>
      <c r="L57" s="82">
        <v>271.58999999999997</v>
      </c>
      <c r="M57" s="42">
        <f t="shared" si="31"/>
        <v>0.13049450549450534</v>
      </c>
      <c r="O57" s="361">
        <f t="shared" si="21"/>
        <v>1.9225574457027941E-4</v>
      </c>
      <c r="P57" s="362">
        <f t="shared" si="22"/>
        <v>3.8475429022679297E-4</v>
      </c>
      <c r="Q57" s="362">
        <f t="shared" si="23"/>
        <v>4.4911062020430606E-4</v>
      </c>
      <c r="R57" s="363">
        <f t="shared" si="24"/>
        <v>6.1384933051344005E-4</v>
      </c>
      <c r="T57" s="97">
        <v>58.316000000000003</v>
      </c>
      <c r="U57" s="61">
        <v>105.289</v>
      </c>
      <c r="V57" s="61">
        <v>123.98399999999999</v>
      </c>
      <c r="W57" s="61">
        <v>125.666</v>
      </c>
      <c r="X57" s="61">
        <v>104.712</v>
      </c>
      <c r="Y57" s="61">
        <v>138.07400000000001</v>
      </c>
      <c r="Z57" s="61">
        <v>134.39599999999999</v>
      </c>
      <c r="AA57" s="61">
        <v>134.755</v>
      </c>
      <c r="AB57" s="61">
        <v>125.02800000000001</v>
      </c>
      <c r="AC57" s="61">
        <v>171.619</v>
      </c>
      <c r="AD57" s="82">
        <v>168.08</v>
      </c>
      <c r="AE57" s="42">
        <f t="shared" si="25"/>
        <v>-2.0621259883812325E-2</v>
      </c>
      <c r="AG57" s="361">
        <f t="shared" si="26"/>
        <v>2.5976342151954647E-4</v>
      </c>
      <c r="AH57" s="362">
        <f t="shared" si="27"/>
        <v>5.4873754893759979E-4</v>
      </c>
      <c r="AI57" s="362">
        <f t="shared" si="28"/>
        <v>7.1833891383066013E-4</v>
      </c>
      <c r="AJ57" s="363">
        <f t="shared" si="29"/>
        <v>8.9757410625585703E-4</v>
      </c>
      <c r="AL57" s="102">
        <f t="shared" si="30"/>
        <v>5.1993580599144087</v>
      </c>
      <c r="AM57" s="74">
        <f t="shared" si="30"/>
        <v>5.2948956499874278</v>
      </c>
      <c r="AN57" s="74">
        <f t="shared" si="30"/>
        <v>7.1063220037828856</v>
      </c>
      <c r="AO57" s="74">
        <f t="shared" si="30"/>
        <v>6.3012585869728719</v>
      </c>
      <c r="AP57" s="74">
        <f t="shared" si="30"/>
        <v>5.5394381844151717</v>
      </c>
      <c r="AQ57" s="74">
        <f t="shared" si="30"/>
        <v>6.0450067860426433</v>
      </c>
      <c r="AR57" s="74">
        <f t="shared" si="30"/>
        <v>6.8155585983062021</v>
      </c>
      <c r="AS57" s="74">
        <f t="shared" si="30"/>
        <v>6.7478718077115669</v>
      </c>
      <c r="AT57" s="74">
        <f t="shared" si="30"/>
        <v>6.3585414229771651</v>
      </c>
      <c r="AU57" s="74">
        <f t="shared" si="30"/>
        <v>7.1436480186480189</v>
      </c>
      <c r="AV57" s="103">
        <f t="shared" si="30"/>
        <v>6.1887403807209402</v>
      </c>
      <c r="AW57" s="42">
        <f t="shared" si="32"/>
        <v>-0.13367226876721189</v>
      </c>
    </row>
    <row r="58" spans="1:49" ht="20.100000000000001" customHeight="1">
      <c r="A58" s="88" t="s">
        <v>165</v>
      </c>
      <c r="B58" s="90">
        <v>127.91</v>
      </c>
      <c r="C58" s="61">
        <v>281.2</v>
      </c>
      <c r="D58" s="61">
        <v>68.650000000000006</v>
      </c>
      <c r="E58" s="61">
        <v>178.67</v>
      </c>
      <c r="F58" s="61">
        <v>123.43</v>
      </c>
      <c r="G58" s="61">
        <v>182.7</v>
      </c>
      <c r="H58" s="61">
        <v>131.79</v>
      </c>
      <c r="I58" s="61">
        <v>193.52</v>
      </c>
      <c r="J58" s="61">
        <v>131.43</v>
      </c>
      <c r="K58" s="61">
        <v>243.76</v>
      </c>
      <c r="L58" s="82">
        <v>179.95</v>
      </c>
      <c r="M58" s="42">
        <f t="shared" si="31"/>
        <v>-0.26177387594355106</v>
      </c>
      <c r="O58" s="361">
        <f t="shared" si="21"/>
        <v>2.1925314094137338E-4</v>
      </c>
      <c r="P58" s="362">
        <f t="shared" si="22"/>
        <v>3.0775626647009795E-4</v>
      </c>
      <c r="Q58" s="362">
        <f t="shared" si="23"/>
        <v>4.5569099559191492E-4</v>
      </c>
      <c r="R58" s="363">
        <f t="shared" si="24"/>
        <v>4.0672405841854834E-4</v>
      </c>
      <c r="T58" s="97">
        <v>70.549000000000007</v>
      </c>
      <c r="U58" s="61">
        <v>143.06700000000001</v>
      </c>
      <c r="V58" s="61">
        <v>36.768999999999998</v>
      </c>
      <c r="W58" s="61">
        <v>81.272000000000006</v>
      </c>
      <c r="X58" s="61">
        <v>65.540999999999997</v>
      </c>
      <c r="Y58" s="61">
        <v>93.944999999999993</v>
      </c>
      <c r="Z58" s="61">
        <v>76.968000000000004</v>
      </c>
      <c r="AA58" s="61">
        <v>117.8</v>
      </c>
      <c r="AB58" s="61">
        <v>74.590999999999994</v>
      </c>
      <c r="AC58" s="61">
        <v>133.83500000000001</v>
      </c>
      <c r="AD58" s="82">
        <v>101.041</v>
      </c>
      <c r="AE58" s="42">
        <f t="shared" si="25"/>
        <v>-0.24503306310008599</v>
      </c>
      <c r="AG58" s="361">
        <f t="shared" si="26"/>
        <v>3.1425422911006385E-4</v>
      </c>
      <c r="AH58" s="362">
        <f t="shared" si="27"/>
        <v>3.7335884406146559E-4</v>
      </c>
      <c r="AI58" s="362">
        <f t="shared" si="28"/>
        <v>5.6018790770559436E-4</v>
      </c>
      <c r="AJ58" s="363">
        <f t="shared" si="29"/>
        <v>5.3957511464896506E-4</v>
      </c>
      <c r="AL58" s="102">
        <f t="shared" si="30"/>
        <v>5.5155187241028862</v>
      </c>
      <c r="AM58" s="74">
        <f t="shared" si="30"/>
        <v>5.087731152204837</v>
      </c>
      <c r="AN58" s="74">
        <f t="shared" si="30"/>
        <v>5.356008739985433</v>
      </c>
      <c r="AO58" s="74">
        <f t="shared" si="30"/>
        <v>4.5487211059495163</v>
      </c>
      <c r="AP58" s="74">
        <f t="shared" si="30"/>
        <v>5.3099732641983302</v>
      </c>
      <c r="AQ58" s="74">
        <f t="shared" si="30"/>
        <v>5.1420361247947453</v>
      </c>
      <c r="AR58" s="74">
        <f t="shared" si="30"/>
        <v>5.8402003186888241</v>
      </c>
      <c r="AS58" s="74">
        <f t="shared" si="30"/>
        <v>6.0872261264985532</v>
      </c>
      <c r="AT58" s="74">
        <f t="shared" si="30"/>
        <v>5.6753404854295049</v>
      </c>
      <c r="AU58" s="74">
        <f t="shared" si="30"/>
        <v>5.4904414177879888</v>
      </c>
      <c r="AV58" s="103">
        <f t="shared" si="30"/>
        <v>5.6149485968324537</v>
      </c>
      <c r="AW58" s="42">
        <f t="shared" si="32"/>
        <v>2.2677079959561232E-2</v>
      </c>
    </row>
    <row r="59" spans="1:49" ht="20.100000000000001" customHeight="1">
      <c r="A59" s="88" t="s">
        <v>161</v>
      </c>
      <c r="B59" s="90">
        <v>74.260000000000005</v>
      </c>
      <c r="C59" s="61">
        <v>71.52</v>
      </c>
      <c r="D59" s="61">
        <v>121.68</v>
      </c>
      <c r="E59" s="61">
        <v>201.38</v>
      </c>
      <c r="F59" s="61">
        <v>74.62</v>
      </c>
      <c r="G59" s="61">
        <v>117.2</v>
      </c>
      <c r="H59" s="61">
        <v>201.96</v>
      </c>
      <c r="I59" s="61">
        <v>205.33</v>
      </c>
      <c r="J59" s="61">
        <v>230.74</v>
      </c>
      <c r="K59" s="61">
        <v>261.01</v>
      </c>
      <c r="L59" s="82">
        <v>152.25</v>
      </c>
      <c r="M59" s="42">
        <f t="shared" si="31"/>
        <v>-0.41668901574652312</v>
      </c>
      <c r="O59" s="361">
        <f t="shared" si="21"/>
        <v>1.2729058123920248E-4</v>
      </c>
      <c r="P59" s="362">
        <f t="shared" si="22"/>
        <v>1.9742219173670214E-4</v>
      </c>
      <c r="Q59" s="362">
        <f t="shared" si="23"/>
        <v>4.8793857384085048E-4</v>
      </c>
      <c r="R59" s="363">
        <f t="shared" si="24"/>
        <v>3.441163539551208E-4</v>
      </c>
      <c r="T59" s="97">
        <v>30.928999999999998</v>
      </c>
      <c r="U59" s="61">
        <v>48.189</v>
      </c>
      <c r="V59" s="61">
        <v>57.171999999999997</v>
      </c>
      <c r="W59" s="61">
        <v>133.82499999999999</v>
      </c>
      <c r="X59" s="61">
        <v>48.911000000000001</v>
      </c>
      <c r="Y59" s="61">
        <v>71.283000000000001</v>
      </c>
      <c r="Z59" s="61">
        <v>94.034999999999997</v>
      </c>
      <c r="AA59" s="61">
        <v>109.295</v>
      </c>
      <c r="AB59" s="61">
        <v>134.39699999999999</v>
      </c>
      <c r="AC59" s="61">
        <v>99.27</v>
      </c>
      <c r="AD59" s="82">
        <v>96.058000000000007</v>
      </c>
      <c r="AE59" s="42">
        <f t="shared" si="25"/>
        <v>-3.2356200261911848E-2</v>
      </c>
      <c r="AG59" s="361">
        <f t="shared" si="26"/>
        <v>1.3777047232625783E-4</v>
      </c>
      <c r="AH59" s="362">
        <f t="shared" si="27"/>
        <v>2.8329489042773384E-4</v>
      </c>
      <c r="AI59" s="362">
        <f t="shared" si="28"/>
        <v>4.1551054356434676E-4</v>
      </c>
      <c r="AJ59" s="363">
        <f t="shared" si="29"/>
        <v>5.1296509697004472E-4</v>
      </c>
      <c r="AL59" s="102">
        <f t="shared" si="30"/>
        <v>4.1649609480204681</v>
      </c>
      <c r="AM59" s="74">
        <f t="shared" si="30"/>
        <v>6.737835570469799</v>
      </c>
      <c r="AN59" s="74">
        <f t="shared" si="30"/>
        <v>4.6985535831689678</v>
      </c>
      <c r="AO59" s="74">
        <f t="shared" si="30"/>
        <v>6.6453967623398551</v>
      </c>
      <c r="AP59" s="74">
        <f t="shared" si="30"/>
        <v>6.5546770302867863</v>
      </c>
      <c r="AQ59" s="74">
        <f t="shared" si="30"/>
        <v>6.0821672354948806</v>
      </c>
      <c r="AR59" s="74">
        <f t="shared" si="30"/>
        <v>4.6561200237670821</v>
      </c>
      <c r="AS59" s="74">
        <f t="shared" si="30"/>
        <v>5.3228948521891581</v>
      </c>
      <c r="AT59" s="74">
        <f t="shared" si="30"/>
        <v>5.8246077836525956</v>
      </c>
      <c r="AU59" s="74">
        <f t="shared" si="30"/>
        <v>3.8033025554576456</v>
      </c>
      <c r="AV59" s="103">
        <f t="shared" si="30"/>
        <v>6.3092282430213462</v>
      </c>
      <c r="AW59" s="42">
        <f t="shared" si="32"/>
        <v>0.65888149865115486</v>
      </c>
    </row>
    <row r="60" spans="1:49" ht="20.100000000000001" customHeight="1">
      <c r="A60" s="88" t="s">
        <v>186</v>
      </c>
      <c r="B60" s="90">
        <v>342.74</v>
      </c>
      <c r="C60" s="61">
        <v>417.66</v>
      </c>
      <c r="D60" s="61">
        <v>148.28</v>
      </c>
      <c r="E60" s="61">
        <v>164.96</v>
      </c>
      <c r="F60" s="61">
        <v>231.52</v>
      </c>
      <c r="G60" s="61">
        <v>238.6</v>
      </c>
      <c r="H60" s="61">
        <v>130.93</v>
      </c>
      <c r="I60" s="61">
        <v>250.52</v>
      </c>
      <c r="J60" s="61">
        <v>194.25</v>
      </c>
      <c r="K60" s="61">
        <v>201.48</v>
      </c>
      <c r="L60" s="82">
        <v>97.62</v>
      </c>
      <c r="M60" s="42">
        <f t="shared" si="31"/>
        <v>-0.515485407980941</v>
      </c>
      <c r="O60" s="361">
        <f t="shared" si="21"/>
        <v>5.8749762744309529E-4</v>
      </c>
      <c r="P60" s="362">
        <f t="shared" si="22"/>
        <v>4.0191924017386629E-4</v>
      </c>
      <c r="Q60" s="362">
        <f t="shared" si="23"/>
        <v>3.7665171394756733E-4</v>
      </c>
      <c r="R60" s="363">
        <f t="shared" si="24"/>
        <v>2.2064130359999274E-4</v>
      </c>
      <c r="T60" s="97">
        <v>209.35</v>
      </c>
      <c r="U60" s="61">
        <v>234.51499999999999</v>
      </c>
      <c r="V60" s="61">
        <v>93.837999999999994</v>
      </c>
      <c r="W60" s="61">
        <v>106.212</v>
      </c>
      <c r="X60" s="61">
        <v>152.06</v>
      </c>
      <c r="Y60" s="61">
        <v>165.26499999999999</v>
      </c>
      <c r="Z60" s="61">
        <v>89.614000000000004</v>
      </c>
      <c r="AA60" s="61">
        <v>164.83699999999999</v>
      </c>
      <c r="AB60" s="61">
        <v>134.351</v>
      </c>
      <c r="AC60" s="61">
        <v>141.49299999999999</v>
      </c>
      <c r="AD60" s="82">
        <v>66.311000000000007</v>
      </c>
      <c r="AE60" s="42">
        <f t="shared" si="25"/>
        <v>-0.53134784052921336</v>
      </c>
      <c r="AG60" s="361">
        <f t="shared" si="26"/>
        <v>9.3253090567112012E-4</v>
      </c>
      <c r="AH60" s="362">
        <f t="shared" si="27"/>
        <v>6.568007809230732E-4</v>
      </c>
      <c r="AI60" s="362">
        <f t="shared" si="28"/>
        <v>5.9224169779943702E-4</v>
      </c>
      <c r="AJ60" s="363">
        <f t="shared" si="29"/>
        <v>3.5411135506861101E-4</v>
      </c>
      <c r="AL60" s="102">
        <f t="shared" si="30"/>
        <v>6.1081286106086239</v>
      </c>
      <c r="AM60" s="74">
        <f t="shared" si="30"/>
        <v>5.6149739022171143</v>
      </c>
      <c r="AN60" s="74">
        <f t="shared" si="30"/>
        <v>6.3284326949015366</v>
      </c>
      <c r="AO60" s="74">
        <f t="shared" si="30"/>
        <v>6.4386517943743939</v>
      </c>
      <c r="AP60" s="74">
        <f t="shared" si="30"/>
        <v>6.5678991015894947</v>
      </c>
      <c r="AQ60" s="74">
        <f t="shared" si="30"/>
        <v>6.9264459346186076</v>
      </c>
      <c r="AR60" s="74">
        <f t="shared" si="30"/>
        <v>6.8444206828076073</v>
      </c>
      <c r="AS60" s="74">
        <f t="shared" si="30"/>
        <v>6.5797940284208831</v>
      </c>
      <c r="AT60" s="74">
        <f t="shared" si="30"/>
        <v>6.9163963963963955</v>
      </c>
      <c r="AU60" s="74">
        <f t="shared" si="30"/>
        <v>7.0226821520746476</v>
      </c>
      <c r="AV60" s="103">
        <f t="shared" si="30"/>
        <v>6.7927678754353611</v>
      </c>
      <c r="AW60" s="42">
        <f t="shared" si="32"/>
        <v>-3.2738812843945253E-2</v>
      </c>
    </row>
    <row r="61" spans="1:49" ht="20.100000000000001" customHeight="1">
      <c r="A61" s="88" t="s">
        <v>162</v>
      </c>
      <c r="B61" s="90">
        <v>333.8</v>
      </c>
      <c r="C61" s="61">
        <v>433.95</v>
      </c>
      <c r="D61" s="61">
        <v>281.27999999999997</v>
      </c>
      <c r="E61" s="61">
        <v>246.3</v>
      </c>
      <c r="F61" s="61">
        <v>761.55</v>
      </c>
      <c r="G61" s="61">
        <v>61.01</v>
      </c>
      <c r="H61" s="61">
        <v>136.83000000000001</v>
      </c>
      <c r="I61" s="61">
        <v>99.29</v>
      </c>
      <c r="J61" s="61">
        <v>82.72</v>
      </c>
      <c r="K61" s="61">
        <v>81.99</v>
      </c>
      <c r="L61" s="82">
        <v>64.83</v>
      </c>
      <c r="M61" s="42">
        <f t="shared" si="31"/>
        <v>-0.20929381631906327</v>
      </c>
      <c r="O61" s="361">
        <f t="shared" si="21"/>
        <v>5.7217339102674097E-4</v>
      </c>
      <c r="P61" s="362">
        <f t="shared" si="22"/>
        <v>1.027707160226638E-4</v>
      </c>
      <c r="Q61" s="362">
        <f t="shared" si="23"/>
        <v>1.5327414148581025E-4</v>
      </c>
      <c r="R61" s="363">
        <f t="shared" si="24"/>
        <v>1.4652915091566818E-4</v>
      </c>
      <c r="T61" s="97">
        <v>184.47499999999999</v>
      </c>
      <c r="U61" s="61">
        <v>239.791</v>
      </c>
      <c r="V61" s="61">
        <v>145.84299999999999</v>
      </c>
      <c r="W61" s="61">
        <v>169.21299999999999</v>
      </c>
      <c r="X61" s="61">
        <v>378.63200000000001</v>
      </c>
      <c r="Y61" s="61">
        <v>42.945</v>
      </c>
      <c r="Z61" s="61">
        <v>84.751000000000005</v>
      </c>
      <c r="AA61" s="61">
        <v>81.375</v>
      </c>
      <c r="AB61" s="61">
        <v>52.29</v>
      </c>
      <c r="AC61" s="61">
        <v>51.863999999999997</v>
      </c>
      <c r="AD61" s="82">
        <v>50.789000000000001</v>
      </c>
      <c r="AE61" s="42">
        <f t="shared" si="25"/>
        <v>-2.0727286749961358E-2</v>
      </c>
      <c r="AG61" s="361">
        <f t="shared" si="26"/>
        <v>8.2172743646372049E-4</v>
      </c>
      <c r="AH61" s="362">
        <f t="shared" si="27"/>
        <v>1.7067321899217247E-4</v>
      </c>
      <c r="AI61" s="362">
        <f t="shared" si="28"/>
        <v>2.1708510961439791E-4</v>
      </c>
      <c r="AJ61" s="363">
        <f t="shared" si="29"/>
        <v>2.7122139030597763E-4</v>
      </c>
      <c r="AL61" s="102">
        <f t="shared" si="30"/>
        <v>5.5265128819652487</v>
      </c>
      <c r="AM61" s="74">
        <f t="shared" si="30"/>
        <v>5.5257748588547075</v>
      </c>
      <c r="AN61" s="74">
        <f t="shared" si="30"/>
        <v>5.1849758248009099</v>
      </c>
      <c r="AO61" s="74">
        <f t="shared" si="30"/>
        <v>6.8701989443767753</v>
      </c>
      <c r="AP61" s="74">
        <f t="shared" si="30"/>
        <v>4.9718600223228941</v>
      </c>
      <c r="AQ61" s="74">
        <f t="shared" si="30"/>
        <v>7.0390099983609247</v>
      </c>
      <c r="AR61" s="74">
        <f t="shared" si="30"/>
        <v>6.1938902287510045</v>
      </c>
      <c r="AS61" s="74">
        <f t="shared" si="30"/>
        <v>8.1956893947023861</v>
      </c>
      <c r="AT61" s="74">
        <f t="shared" si="30"/>
        <v>6.321324951644101</v>
      </c>
      <c r="AU61" s="74">
        <f t="shared" si="30"/>
        <v>6.3256494694474945</v>
      </c>
      <c r="AV61" s="103">
        <f t="shared" si="30"/>
        <v>7.8341817060003098</v>
      </c>
      <c r="AW61" s="42">
        <f t="shared" si="32"/>
        <v>0.2384786327220525</v>
      </c>
    </row>
    <row r="62" spans="1:49" ht="20.100000000000001" customHeight="1">
      <c r="A62" s="88" t="s">
        <v>180</v>
      </c>
      <c r="B62" s="90">
        <v>22.59</v>
      </c>
      <c r="C62" s="61">
        <v>11.37</v>
      </c>
      <c r="D62" s="61">
        <v>29</v>
      </c>
      <c r="E62" s="61">
        <v>185.7</v>
      </c>
      <c r="F62" s="61">
        <v>29.05</v>
      </c>
      <c r="G62" s="61">
        <v>176.1</v>
      </c>
      <c r="H62" s="61">
        <v>20.14</v>
      </c>
      <c r="I62" s="61">
        <v>387.75</v>
      </c>
      <c r="J62" s="61">
        <v>27.5</v>
      </c>
      <c r="K62" s="61">
        <v>353.66</v>
      </c>
      <c r="L62" s="82">
        <v>44.04</v>
      </c>
      <c r="M62" s="42">
        <f t="shared" si="31"/>
        <v>-0.87547361872985352</v>
      </c>
      <c r="O62" s="361">
        <f t="shared" si="21"/>
        <v>3.8721979937969079E-5</v>
      </c>
      <c r="P62" s="362">
        <f t="shared" si="22"/>
        <v>2.9663863451222906E-4</v>
      </c>
      <c r="Q62" s="362">
        <f t="shared" si="23"/>
        <v>6.6114078397208999E-4</v>
      </c>
      <c r="R62" s="363">
        <f t="shared" si="24"/>
        <v>9.9539469479037904E-5</v>
      </c>
      <c r="T62" s="97">
        <v>11.500999999999999</v>
      </c>
      <c r="U62" s="61">
        <v>7.2629999999999999</v>
      </c>
      <c r="V62" s="61">
        <v>18.129000000000001</v>
      </c>
      <c r="W62" s="61">
        <v>114.39</v>
      </c>
      <c r="X62" s="61">
        <v>18.114000000000001</v>
      </c>
      <c r="Y62" s="61">
        <v>82.254000000000005</v>
      </c>
      <c r="Z62" s="61">
        <v>14.622999999999999</v>
      </c>
      <c r="AA62" s="61">
        <v>171.078</v>
      </c>
      <c r="AB62" s="61">
        <v>24.111000000000001</v>
      </c>
      <c r="AC62" s="61">
        <v>142.92500000000001</v>
      </c>
      <c r="AD62" s="82">
        <v>46.82</v>
      </c>
      <c r="AE62" s="42">
        <f t="shared" si="25"/>
        <v>-0.67241560258877042</v>
      </c>
      <c r="AG62" s="361">
        <f t="shared" si="26"/>
        <v>5.1230178868514702E-5</v>
      </c>
      <c r="AH62" s="362">
        <f t="shared" si="27"/>
        <v>3.268961451852871E-4</v>
      </c>
      <c r="AI62" s="362">
        <f t="shared" si="28"/>
        <v>5.982355640065908E-4</v>
      </c>
      <c r="AJ62" s="363">
        <f t="shared" si="29"/>
        <v>2.5002629494823433E-4</v>
      </c>
      <c r="AL62" s="102">
        <f t="shared" si="30"/>
        <v>5.0911907923860111</v>
      </c>
      <c r="AM62" s="74">
        <f t="shared" si="30"/>
        <v>6.3878627968337733</v>
      </c>
      <c r="AN62" s="74">
        <f t="shared" ref="AN62:AV65" si="33">(V62/D62)*10</f>
        <v>6.2513793103448281</v>
      </c>
      <c r="AO62" s="74">
        <f t="shared" si="33"/>
        <v>6.1599353796445886</v>
      </c>
      <c r="AP62" s="74">
        <f t="shared" si="33"/>
        <v>6.2354561101549058</v>
      </c>
      <c r="AQ62" s="74">
        <f t="shared" si="33"/>
        <v>4.6708688245315164</v>
      </c>
      <c r="AR62" s="74">
        <f t="shared" si="33"/>
        <v>7.2606752730883803</v>
      </c>
      <c r="AS62" s="74">
        <f t="shared" si="33"/>
        <v>4.4120696324951645</v>
      </c>
      <c r="AT62" s="74">
        <f t="shared" si="33"/>
        <v>8.7676363636363632</v>
      </c>
      <c r="AU62" s="74">
        <f t="shared" si="33"/>
        <v>4.0413108635412538</v>
      </c>
      <c r="AV62" s="103">
        <f t="shared" si="33"/>
        <v>10.631244323342417</v>
      </c>
      <c r="AW62" s="42">
        <f t="shared" si="32"/>
        <v>1.6306425519631131</v>
      </c>
    </row>
    <row r="63" spans="1:49" ht="20.100000000000001" customHeight="1">
      <c r="A63" s="88" t="s">
        <v>181</v>
      </c>
      <c r="B63" s="90">
        <v>13.77</v>
      </c>
      <c r="C63" s="61">
        <v>45.22</v>
      </c>
      <c r="D63" s="61">
        <v>28.21</v>
      </c>
      <c r="E63" s="61">
        <v>29.72</v>
      </c>
      <c r="F63" s="61">
        <v>37.520000000000003</v>
      </c>
      <c r="G63" s="61">
        <v>51.37</v>
      </c>
      <c r="H63" s="61">
        <v>32.81</v>
      </c>
      <c r="I63" s="61">
        <v>47.39</v>
      </c>
      <c r="J63" s="61">
        <v>34.82</v>
      </c>
      <c r="K63" s="61">
        <v>29.24</v>
      </c>
      <c r="L63" s="82">
        <v>41.47</v>
      </c>
      <c r="M63" s="42">
        <f t="shared" si="31"/>
        <v>0.41826265389876882</v>
      </c>
      <c r="O63" s="361">
        <f t="shared" si="21"/>
        <v>2.360343797015645E-5</v>
      </c>
      <c r="P63" s="362">
        <f t="shared" si="22"/>
        <v>8.6532235405412873E-5</v>
      </c>
      <c r="Q63" s="362">
        <f t="shared" si="23"/>
        <v>5.4661981912978305E-5</v>
      </c>
      <c r="R63" s="363">
        <f t="shared" si="24"/>
        <v>9.3730740220156707E-5</v>
      </c>
      <c r="T63" s="97">
        <v>10.622</v>
      </c>
      <c r="U63" s="61">
        <v>29.231999999999999</v>
      </c>
      <c r="V63" s="61">
        <v>17.29</v>
      </c>
      <c r="W63" s="61">
        <v>21.061</v>
      </c>
      <c r="X63" s="61">
        <v>25.699000000000002</v>
      </c>
      <c r="Y63" s="61">
        <v>29.881</v>
      </c>
      <c r="Z63" s="61">
        <v>21.215</v>
      </c>
      <c r="AA63" s="61">
        <v>38.463999999999999</v>
      </c>
      <c r="AB63" s="61">
        <v>32.082000000000001</v>
      </c>
      <c r="AC63" s="61">
        <v>18.841999999999999</v>
      </c>
      <c r="AD63" s="82">
        <v>30.204000000000001</v>
      </c>
      <c r="AE63" s="42">
        <f t="shared" si="25"/>
        <v>0.60301454198068161</v>
      </c>
      <c r="AG63" s="361">
        <f t="shared" si="26"/>
        <v>4.731475175561805E-5</v>
      </c>
      <c r="AH63" s="362">
        <f t="shared" si="27"/>
        <v>1.1875390515089313E-4</v>
      </c>
      <c r="AI63" s="362">
        <f t="shared" si="28"/>
        <v>7.8866220024573607E-5</v>
      </c>
      <c r="AJ63" s="363">
        <f t="shared" si="29"/>
        <v>1.6129419505801941E-4</v>
      </c>
      <c r="AL63" s="102">
        <f t="shared" ref="AL63:AM65" si="34">(T63/B63)*10</f>
        <v>7.7138707334785774</v>
      </c>
      <c r="AM63" s="74">
        <f t="shared" si="34"/>
        <v>6.4643962848297214</v>
      </c>
      <c r="AN63" s="74">
        <f t="shared" si="33"/>
        <v>6.1290322580645151</v>
      </c>
      <c r="AO63" s="74">
        <f t="shared" si="33"/>
        <v>7.0864737550471073</v>
      </c>
      <c r="AP63" s="74">
        <f t="shared" si="33"/>
        <v>6.8494136460554369</v>
      </c>
      <c r="AQ63" s="74">
        <f t="shared" si="33"/>
        <v>5.8168191551489201</v>
      </c>
      <c r="AR63" s="74">
        <f t="shared" si="33"/>
        <v>6.4660164583968296</v>
      </c>
      <c r="AS63" s="74">
        <f t="shared" si="33"/>
        <v>8.1164802700991761</v>
      </c>
      <c r="AT63" s="74">
        <f t="shared" si="33"/>
        <v>9.2136703044227453</v>
      </c>
      <c r="AU63" s="74">
        <f t="shared" si="33"/>
        <v>6.4439124487004111</v>
      </c>
      <c r="AV63" s="103">
        <f t="shared" si="33"/>
        <v>7.2833373523028699</v>
      </c>
      <c r="AW63" s="42">
        <f t="shared" si="32"/>
        <v>0.13026634211514646</v>
      </c>
    </row>
    <row r="64" spans="1:49" ht="20.100000000000001" customHeight="1" thickBot="1">
      <c r="A64" s="47" t="s">
        <v>33</v>
      </c>
      <c r="B64" s="91">
        <f t="shared" ref="B64:L64" si="35">B65-SUM(B39:B63)</f>
        <v>56354.999999999767</v>
      </c>
      <c r="C64" s="92">
        <f t="shared" si="35"/>
        <v>89623.87</v>
      </c>
      <c r="D64" s="92">
        <f t="shared" si="35"/>
        <v>96679.349999999977</v>
      </c>
      <c r="E64" s="92">
        <f t="shared" si="35"/>
        <v>101972.48000000016</v>
      </c>
      <c r="F64" s="92">
        <f t="shared" si="35"/>
        <v>88528.449999999895</v>
      </c>
      <c r="G64" s="92">
        <f t="shared" si="35"/>
        <v>93063.610000000044</v>
      </c>
      <c r="H64" s="92">
        <f t="shared" si="35"/>
        <v>87921.940000000061</v>
      </c>
      <c r="I64" s="92">
        <f t="shared" si="35"/>
        <v>91507.999999999884</v>
      </c>
      <c r="J64" s="92">
        <f t="shared" si="35"/>
        <v>72666.409999999916</v>
      </c>
      <c r="K64" s="92">
        <f t="shared" si="35"/>
        <v>79456.030000000028</v>
      </c>
      <c r="L64" s="93">
        <f t="shared" si="35"/>
        <v>29.570000000065193</v>
      </c>
      <c r="M64" s="42">
        <f t="shared" si="31"/>
        <v>-0.99962784448203534</v>
      </c>
      <c r="O64" s="361">
        <f t="shared" si="21"/>
        <v>9.6599255396380632E-2</v>
      </c>
      <c r="P64" s="370">
        <f t="shared" si="22"/>
        <v>0.15676469161373446</v>
      </c>
      <c r="Q64" s="370">
        <f t="shared" si="23"/>
        <v>0.14853707505940711</v>
      </c>
      <c r="R64" s="363">
        <f t="shared" si="24"/>
        <v>6.6834289566340596E-5</v>
      </c>
      <c r="T64" s="98">
        <f t="shared" ref="T64:AD64" si="36">T65-SUM(T39:T63)</f>
        <v>28071.252000000037</v>
      </c>
      <c r="U64" s="92">
        <f t="shared" si="36"/>
        <v>41578.755999999994</v>
      </c>
      <c r="V64" s="92">
        <f t="shared" si="36"/>
        <v>47951.004000000015</v>
      </c>
      <c r="W64" s="92">
        <f t="shared" si="36"/>
        <v>51627.979000000021</v>
      </c>
      <c r="X64" s="92">
        <f t="shared" si="36"/>
        <v>46923.728999999992</v>
      </c>
      <c r="Y64" s="92">
        <f t="shared" si="36"/>
        <v>52955.07799999995</v>
      </c>
      <c r="Z64" s="92">
        <f t="shared" si="36"/>
        <v>46991.766000000032</v>
      </c>
      <c r="AA64" s="92">
        <f t="shared" si="36"/>
        <v>48409.463000000018</v>
      </c>
      <c r="AB64" s="92">
        <f t="shared" si="36"/>
        <v>41238.073000000004</v>
      </c>
      <c r="AC64" s="92">
        <f t="shared" si="36"/>
        <v>44280.782000000007</v>
      </c>
      <c r="AD64" s="93">
        <f t="shared" si="36"/>
        <v>19.711000000010245</v>
      </c>
      <c r="AE64" s="42">
        <f t="shared" si="25"/>
        <v>-0.99955486332648757</v>
      </c>
      <c r="AG64" s="361">
        <f t="shared" si="26"/>
        <v>0.12504088870734309</v>
      </c>
      <c r="AH64" s="370">
        <f t="shared" si="27"/>
        <v>0.21045555068672875</v>
      </c>
      <c r="AI64" s="370">
        <f t="shared" si="28"/>
        <v>0.18534433160344863</v>
      </c>
      <c r="AJ64" s="363">
        <f t="shared" si="29"/>
        <v>1.0525989533804374E-4</v>
      </c>
      <c r="AL64" s="104">
        <f t="shared" si="34"/>
        <v>4.9811466595688323</v>
      </c>
      <c r="AM64" s="76">
        <f t="shared" si="34"/>
        <v>4.6392502354562462</v>
      </c>
      <c r="AN64" s="76">
        <f t="shared" si="33"/>
        <v>4.9597979299612618</v>
      </c>
      <c r="AO64" s="76">
        <f t="shared" si="33"/>
        <v>5.0629325676888453</v>
      </c>
      <c r="AP64" s="76">
        <f t="shared" si="33"/>
        <v>5.3004123533169336</v>
      </c>
      <c r="AQ64" s="76">
        <f t="shared" si="33"/>
        <v>5.6902024325082508</v>
      </c>
      <c r="AR64" s="76">
        <f t="shared" si="33"/>
        <v>5.3447144137174405</v>
      </c>
      <c r="AS64" s="76">
        <f t="shared" si="33"/>
        <v>5.290189163788968</v>
      </c>
      <c r="AT64" s="76">
        <f t="shared" si="33"/>
        <v>5.6749842189809643</v>
      </c>
      <c r="AU64" s="76">
        <f t="shared" si="33"/>
        <v>5.5729920057672135</v>
      </c>
      <c r="AV64" s="105">
        <f t="shared" si="33"/>
        <v>6.6658775786157554</v>
      </c>
      <c r="AW64" s="42">
        <f t="shared" si="32"/>
        <v>0.19610391899316715</v>
      </c>
    </row>
    <row r="65" spans="1:49" s="6" customFormat="1" ht="26.25" customHeight="1" thickBot="1">
      <c r="A65" s="56" t="s">
        <v>34</v>
      </c>
      <c r="B65" s="84">
        <v>583389.58999999985</v>
      </c>
      <c r="C65" s="69">
        <v>641027.08999999985</v>
      </c>
      <c r="D65" s="69">
        <v>633780.20000000007</v>
      </c>
      <c r="E65" s="69">
        <v>611887.39</v>
      </c>
      <c r="F65" s="69">
        <v>591323.94999999995</v>
      </c>
      <c r="G65" s="69">
        <v>593651.6</v>
      </c>
      <c r="H65" s="69">
        <v>571803.38</v>
      </c>
      <c r="I65" s="69">
        <v>558770.53999999992</v>
      </c>
      <c r="J65" s="69">
        <v>527863.2699999999</v>
      </c>
      <c r="K65" s="69">
        <v>534923.89</v>
      </c>
      <c r="L65" s="108">
        <v>442437.56</v>
      </c>
      <c r="M65" s="158">
        <f t="shared" si="31"/>
        <v>-0.1728962413699639</v>
      </c>
      <c r="N65"/>
      <c r="O65" s="355">
        <f>SUM(O39:O64)</f>
        <v>0.99999999999999989</v>
      </c>
      <c r="P65" s="359">
        <f>SUM(P39:P64)</f>
        <v>1.0000000000000002</v>
      </c>
      <c r="Q65" s="359">
        <f>SUM(Q39:Q64)</f>
        <v>0.99999999999999978</v>
      </c>
      <c r="R65" s="356">
        <f>SUM(R39:R64)</f>
        <v>1.0000000000000002</v>
      </c>
      <c r="T65" s="99">
        <v>224496.58100000001</v>
      </c>
      <c r="U65" s="95">
        <v>245154.70300000007</v>
      </c>
      <c r="V65" s="95">
        <v>244649.60499999995</v>
      </c>
      <c r="W65" s="95">
        <v>246516.171</v>
      </c>
      <c r="X65" s="95">
        <v>246027.53499999992</v>
      </c>
      <c r="Y65" s="95">
        <v>251621.19899999996</v>
      </c>
      <c r="Z65" s="95">
        <v>243253.34199999998</v>
      </c>
      <c r="AA65" s="95">
        <v>240460.77100000004</v>
      </c>
      <c r="AB65" s="95">
        <v>233527.78299999997</v>
      </c>
      <c r="AC65" s="95">
        <v>238910.90499999997</v>
      </c>
      <c r="AD65" s="96">
        <v>187260.30399999992</v>
      </c>
      <c r="AE65" s="140">
        <f t="shared" si="25"/>
        <v>-0.21619189379404871</v>
      </c>
      <c r="AF65"/>
      <c r="AG65" s="355">
        <f>SUM(AG39:AG64)</f>
        <v>1</v>
      </c>
      <c r="AH65" s="359">
        <f>SUM(AH39:AH64)</f>
        <v>0.99999999999999989</v>
      </c>
      <c r="AI65" s="359">
        <f>SUM(AI39:AI64)</f>
        <v>1.0000000000000002</v>
      </c>
      <c r="AJ65" s="356">
        <f>SUM(AJ39:AJ64)</f>
        <v>1.0000000000000007</v>
      </c>
      <c r="AL65" s="72">
        <f t="shared" si="34"/>
        <v>3.8481417023570827</v>
      </c>
      <c r="AM65" s="77">
        <f t="shared" si="34"/>
        <v>3.8244047221155681</v>
      </c>
      <c r="AN65" s="77">
        <f t="shared" si="33"/>
        <v>3.8601648489492084</v>
      </c>
      <c r="AO65" s="77">
        <f t="shared" si="33"/>
        <v>4.0287833191005946</v>
      </c>
      <c r="AP65" s="77">
        <f t="shared" si="33"/>
        <v>4.1606218554144467</v>
      </c>
      <c r="AQ65" s="77">
        <f t="shared" si="33"/>
        <v>4.2385331564843751</v>
      </c>
      <c r="AR65" s="77">
        <f t="shared" si="33"/>
        <v>4.2541431287097318</v>
      </c>
      <c r="AS65" s="77">
        <f t="shared" si="33"/>
        <v>4.3033902789506415</v>
      </c>
      <c r="AT65" s="77">
        <f t="shared" si="33"/>
        <v>4.4240203149576978</v>
      </c>
      <c r="AU65" s="77">
        <f>(AC65/K65)*10</f>
        <v>4.4662597701516003</v>
      </c>
      <c r="AV65" s="87">
        <f t="shared" si="33"/>
        <v>4.2324685092287355</v>
      </c>
      <c r="AW65" s="86">
        <f t="shared" si="32"/>
        <v>-5.2346095604494818E-2</v>
      </c>
    </row>
    <row r="67" spans="1:49" ht="15.75" thickBot="1"/>
    <row r="68" spans="1:49" ht="15" customHeight="1">
      <c r="A68" s="489" t="s">
        <v>31</v>
      </c>
      <c r="B68" s="505" t="s">
        <v>19</v>
      </c>
      <c r="C68" s="506"/>
      <c r="D68" s="506"/>
      <c r="E68" s="506"/>
      <c r="F68" s="506"/>
      <c r="G68" s="506"/>
      <c r="H68" s="506"/>
      <c r="I68" s="506"/>
      <c r="J68" s="506"/>
      <c r="K68" s="506"/>
      <c r="L68" s="507"/>
      <c r="M68" s="510" t="s">
        <v>121</v>
      </c>
      <c r="O68" s="480" t="s">
        <v>122</v>
      </c>
      <c r="P68" s="474"/>
      <c r="Q68" s="474"/>
      <c r="R68" s="519"/>
      <c r="T68" s="509" t="s">
        <v>35</v>
      </c>
      <c r="U68" s="506"/>
      <c r="V68" s="506"/>
      <c r="W68" s="506"/>
      <c r="X68" s="506"/>
      <c r="Y68" s="506"/>
      <c r="Z68" s="506"/>
      <c r="AA68" s="506"/>
      <c r="AB68" s="506"/>
      <c r="AC68" s="506"/>
      <c r="AD68" s="506"/>
      <c r="AE68" s="510" t="s">
        <v>121</v>
      </c>
      <c r="AG68" s="480" t="s">
        <v>122</v>
      </c>
      <c r="AH68" s="474"/>
      <c r="AI68" s="474"/>
      <c r="AJ68" s="519"/>
      <c r="AL68" s="509" t="s">
        <v>42</v>
      </c>
      <c r="AM68" s="506"/>
      <c r="AN68" s="506"/>
      <c r="AO68" s="506"/>
      <c r="AP68" s="506"/>
      <c r="AQ68" s="506"/>
      <c r="AR68" s="506"/>
      <c r="AS68" s="506"/>
      <c r="AT68" s="506"/>
      <c r="AU68" s="506"/>
      <c r="AV68" s="506"/>
      <c r="AW68" s="510" t="s">
        <v>121</v>
      </c>
    </row>
    <row r="69" spans="1:49" ht="15" customHeight="1" thickBot="1">
      <c r="A69" s="503"/>
      <c r="B69" s="501" t="s">
        <v>70</v>
      </c>
      <c r="C69" s="499"/>
      <c r="D69" s="499"/>
      <c r="E69" s="499"/>
      <c r="F69" s="499"/>
      <c r="G69" s="499"/>
      <c r="H69" s="499"/>
      <c r="I69" s="499"/>
      <c r="J69" s="499"/>
      <c r="K69" s="499"/>
      <c r="L69" s="500"/>
      <c r="M69" s="511"/>
      <c r="O69" s="520"/>
      <c r="P69" s="521"/>
      <c r="Q69" s="521"/>
      <c r="R69" s="522"/>
      <c r="T69" s="498" t="str">
        <f>B69</f>
        <v>jan-dez</v>
      </c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511"/>
      <c r="AG69" s="520"/>
      <c r="AH69" s="521"/>
      <c r="AI69" s="521"/>
      <c r="AJ69" s="522"/>
      <c r="AL69" s="498" t="str">
        <f>B69</f>
        <v>jan-dez</v>
      </c>
      <c r="AM69" s="499"/>
      <c r="AN69" s="499"/>
      <c r="AO69" s="499"/>
      <c r="AP69" s="499"/>
      <c r="AQ69" s="499"/>
      <c r="AR69" s="499"/>
      <c r="AS69" s="499"/>
      <c r="AT69" s="499"/>
      <c r="AU69" s="499"/>
      <c r="AV69" s="500"/>
      <c r="AW69" s="511"/>
    </row>
    <row r="70" spans="1:49" ht="24.75" customHeight="1" thickBot="1">
      <c r="A70" s="490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30">
        <v>2020</v>
      </c>
      <c r="M70" s="512"/>
      <c r="O70" s="298">
        <v>2010</v>
      </c>
      <c r="P70" s="360">
        <v>2015</v>
      </c>
      <c r="Q70" s="408">
        <v>2019</v>
      </c>
      <c r="R70" s="302">
        <v>2020</v>
      </c>
      <c r="T70" s="51">
        <v>2010</v>
      </c>
      <c r="U70" s="78">
        <v>2011</v>
      </c>
      <c r="V70" s="78">
        <v>2012</v>
      </c>
      <c r="W70" s="78">
        <v>2013</v>
      </c>
      <c r="X70" s="78">
        <v>2014</v>
      </c>
      <c r="Y70" s="78">
        <v>2015</v>
      </c>
      <c r="Z70" s="78">
        <v>2016</v>
      </c>
      <c r="AA70" s="78">
        <v>2017</v>
      </c>
      <c r="AB70" s="78">
        <v>2018</v>
      </c>
      <c r="AC70" s="78">
        <v>2019</v>
      </c>
      <c r="AD70" s="29">
        <v>2020</v>
      </c>
      <c r="AE70" s="512"/>
      <c r="AG70" s="298">
        <v>2010</v>
      </c>
      <c r="AH70" s="360">
        <v>2015</v>
      </c>
      <c r="AI70" s="408">
        <v>2019</v>
      </c>
      <c r="AJ70" s="302">
        <v>2020</v>
      </c>
      <c r="AL70" s="51">
        <v>2010</v>
      </c>
      <c r="AM70" s="70">
        <v>2011</v>
      </c>
      <c r="AN70" s="70">
        <v>2012</v>
      </c>
      <c r="AO70" s="70">
        <v>2013</v>
      </c>
      <c r="AP70" s="70">
        <v>2014</v>
      </c>
      <c r="AQ70" s="70">
        <v>2015</v>
      </c>
      <c r="AR70" s="70">
        <v>2016</v>
      </c>
      <c r="AS70" s="70">
        <v>2017</v>
      </c>
      <c r="AT70" s="70">
        <v>2018</v>
      </c>
      <c r="AU70" s="70">
        <v>2019</v>
      </c>
      <c r="AV70" s="29">
        <v>2020</v>
      </c>
      <c r="AW70" s="512"/>
    </row>
    <row r="71" spans="1:49" ht="20.100000000000001" customHeight="1">
      <c r="A71" s="88" t="s">
        <v>132</v>
      </c>
      <c r="B71" s="89"/>
      <c r="C71" s="60"/>
      <c r="D71" s="60"/>
      <c r="E71" s="60"/>
      <c r="F71" s="60"/>
      <c r="G71" s="60"/>
      <c r="H71" s="60"/>
      <c r="I71" s="60"/>
      <c r="J71" s="60"/>
      <c r="K71" s="60"/>
      <c r="L71" s="80">
        <v>89577.2</v>
      </c>
      <c r="M71" s="42" t="e">
        <f t="shared" ref="M71:M99" si="37">(L71-K71)/K71</f>
        <v>#DIV/0!</v>
      </c>
      <c r="O71" s="361">
        <f>B71/$B$99</f>
        <v>0</v>
      </c>
      <c r="P71" s="362">
        <f>G71/$G$99</f>
        <v>0</v>
      </c>
      <c r="Q71" s="362">
        <f>K71/$K$99</f>
        <v>0</v>
      </c>
      <c r="R71" s="363">
        <f>L71/$L$99</f>
        <v>0.52858882788638129</v>
      </c>
      <c r="T71" s="97"/>
      <c r="U71" s="60"/>
      <c r="V71" s="60"/>
      <c r="W71" s="60"/>
      <c r="X71" s="60"/>
      <c r="Y71" s="60"/>
      <c r="Z71" s="60"/>
      <c r="AA71" s="60"/>
      <c r="AB71" s="60"/>
      <c r="AC71" s="60"/>
      <c r="AD71" s="38">
        <v>46847.118999999999</v>
      </c>
      <c r="AE71" s="42" t="e">
        <f t="shared" ref="AE71:AE99" si="38">(AD71-AC71)/AC71</f>
        <v>#DIV/0!</v>
      </c>
      <c r="AG71" s="361">
        <f>T71/$T$99</f>
        <v>0</v>
      </c>
      <c r="AH71" s="362">
        <f>Y71/$Y$99</f>
        <v>0</v>
      </c>
      <c r="AI71" s="362">
        <f>AC71/$AC$99</f>
        <v>0</v>
      </c>
      <c r="AJ71" s="363">
        <f>AD71/$AD$99</f>
        <v>0.41831044654979888</v>
      </c>
      <c r="AL71" s="109" t="e">
        <f t="shared" ref="AL71:AV94" si="39">(T71/B71)*10</f>
        <v>#DIV/0!</v>
      </c>
      <c r="AM71" s="73" t="e">
        <f t="shared" si="39"/>
        <v>#DIV/0!</v>
      </c>
      <c r="AN71" s="73" t="e">
        <f t="shared" si="39"/>
        <v>#DIV/0!</v>
      </c>
      <c r="AO71" s="73" t="e">
        <f t="shared" si="39"/>
        <v>#DIV/0!</v>
      </c>
      <c r="AP71" s="73" t="e">
        <f t="shared" si="39"/>
        <v>#DIV/0!</v>
      </c>
      <c r="AQ71" s="73" t="e">
        <f t="shared" si="39"/>
        <v>#DIV/0!</v>
      </c>
      <c r="AR71" s="73" t="e">
        <f t="shared" si="39"/>
        <v>#DIV/0!</v>
      </c>
      <c r="AS71" s="73" t="e">
        <f t="shared" si="39"/>
        <v>#DIV/0!</v>
      </c>
      <c r="AT71" s="73" t="e">
        <f t="shared" si="39"/>
        <v>#DIV/0!</v>
      </c>
      <c r="AU71" s="73" t="e">
        <f t="shared" si="39"/>
        <v>#DIV/0!</v>
      </c>
      <c r="AV71" s="110">
        <f t="shared" si="39"/>
        <v>5.2298039009926631</v>
      </c>
      <c r="AW71" s="42" t="e">
        <f>(AV71-AU71)/AU71</f>
        <v>#DIV/0!</v>
      </c>
    </row>
    <row r="72" spans="1:49" ht="20.100000000000001" customHeight="1">
      <c r="A72" s="88" t="s">
        <v>133</v>
      </c>
      <c r="B72" s="90">
        <v>29853.66</v>
      </c>
      <c r="C72" s="61">
        <v>33595</v>
      </c>
      <c r="D72" s="61">
        <v>34252.82</v>
      </c>
      <c r="E72" s="61">
        <v>34398.350000000006</v>
      </c>
      <c r="F72" s="61">
        <v>33833.71</v>
      </c>
      <c r="G72" s="61">
        <v>34813.96</v>
      </c>
      <c r="H72" s="61">
        <v>34918.120000000003</v>
      </c>
      <c r="I72" s="61">
        <v>34454.269999999997</v>
      </c>
      <c r="J72" s="61">
        <v>33177.74</v>
      </c>
      <c r="K72" s="61">
        <v>34078.6</v>
      </c>
      <c r="L72" s="82">
        <v>34231.870000000003</v>
      </c>
      <c r="M72" s="42">
        <f t="shared" si="37"/>
        <v>4.4975439131890414E-3</v>
      </c>
      <c r="O72" s="361">
        <f t="shared" ref="O72:O98" si="40">B72/$B$99</f>
        <v>0.37452883838408529</v>
      </c>
      <c r="P72" s="362">
        <f t="shared" ref="P72:P98" si="41">G72/$G$99</f>
        <v>0.44445704085539484</v>
      </c>
      <c r="Q72" s="362">
        <f t="shared" ref="Q72:Q98" si="42">K72/$K$99</f>
        <v>0.41495860593507738</v>
      </c>
      <c r="R72" s="363">
        <f t="shared" ref="R72:R98" si="43">L72/$L$99</f>
        <v>0.20199988434176311</v>
      </c>
      <c r="T72" s="97">
        <v>21283.040000000001</v>
      </c>
      <c r="U72" s="61">
        <v>24423.363000000001</v>
      </c>
      <c r="V72" s="61">
        <v>25197.058999999997</v>
      </c>
      <c r="W72" s="61">
        <v>28181.565999999999</v>
      </c>
      <c r="X72" s="61">
        <v>27099.355</v>
      </c>
      <c r="Y72" s="61">
        <v>29792.826000000001</v>
      </c>
      <c r="Z72" s="61">
        <v>31961.773000000001</v>
      </c>
      <c r="AA72" s="61">
        <v>31361.758999999998</v>
      </c>
      <c r="AB72" s="61">
        <v>31240.347000000002</v>
      </c>
      <c r="AC72" s="61">
        <v>33399.315999999999</v>
      </c>
      <c r="AD72" s="38">
        <v>30759.175999999999</v>
      </c>
      <c r="AE72" s="42">
        <f t="shared" si="38"/>
        <v>-7.9047726606137667E-2</v>
      </c>
      <c r="AG72" s="361">
        <f t="shared" ref="AG72:AG98" si="44">T72/$T$99</f>
        <v>0.37667267982595676</v>
      </c>
      <c r="AH72" s="362">
        <f t="shared" ref="AH72:AH98" si="45">Y72/$Y$99</f>
        <v>0.46752880278596265</v>
      </c>
      <c r="AI72" s="362">
        <f t="shared" ref="AI72:AI98" si="46">AC72/$AC$99</f>
        <v>0.46175801484892104</v>
      </c>
      <c r="AJ72" s="363">
        <f t="shared" ref="AJ72:AJ98" si="47">AD72/$AD$99</f>
        <v>0.27465690362013206</v>
      </c>
      <c r="AL72" s="52">
        <f t="shared" si="39"/>
        <v>7.1291225263502032</v>
      </c>
      <c r="AM72" s="74">
        <f t="shared" si="39"/>
        <v>7.2699398720047625</v>
      </c>
      <c r="AN72" s="74">
        <f t="shared" si="39"/>
        <v>7.3561998690910704</v>
      </c>
      <c r="AO72" s="74">
        <f t="shared" si="39"/>
        <v>8.192708661898024</v>
      </c>
      <c r="AP72" s="74">
        <f t="shared" si="39"/>
        <v>8.0095724057456312</v>
      </c>
      <c r="AQ72" s="74">
        <f t="shared" si="39"/>
        <v>8.5577239704991914</v>
      </c>
      <c r="AR72" s="74">
        <f t="shared" si="39"/>
        <v>9.1533487484435021</v>
      </c>
      <c r="AS72" s="74">
        <f t="shared" si="39"/>
        <v>9.1024302648118809</v>
      </c>
      <c r="AT72" s="74">
        <f t="shared" si="39"/>
        <v>9.41605636791415</v>
      </c>
      <c r="AU72" s="74">
        <f t="shared" si="39"/>
        <v>9.8006713890828845</v>
      </c>
      <c r="AV72" s="111">
        <f t="shared" si="39"/>
        <v>8.9855377459659653</v>
      </c>
      <c r="AW72" s="42">
        <f t="shared" ref="AW72:AW99" si="48">(AV72-AU72)/AU72</f>
        <v>-8.317120437533583E-2</v>
      </c>
    </row>
    <row r="73" spans="1:49" ht="20.100000000000001" customHeight="1">
      <c r="A73" s="88" t="s">
        <v>135</v>
      </c>
      <c r="B73" s="90">
        <v>17863.27</v>
      </c>
      <c r="C73" s="61">
        <v>15864.74</v>
      </c>
      <c r="D73" s="61">
        <v>15228.55</v>
      </c>
      <c r="E73" s="61">
        <v>15376.59</v>
      </c>
      <c r="F73" s="61">
        <v>13387.03</v>
      </c>
      <c r="G73" s="61">
        <v>13588.15</v>
      </c>
      <c r="H73" s="61">
        <v>13555.86</v>
      </c>
      <c r="I73" s="61">
        <v>12799.42</v>
      </c>
      <c r="J73" s="61">
        <v>12591.08</v>
      </c>
      <c r="K73" s="61">
        <v>11848.6</v>
      </c>
      <c r="L73" s="82">
        <v>12484.16</v>
      </c>
      <c r="M73" s="42">
        <f t="shared" si="37"/>
        <v>5.3640092500379745E-2</v>
      </c>
      <c r="O73" s="361">
        <f t="shared" si="40"/>
        <v>0.22410350231232215</v>
      </c>
      <c r="P73" s="362">
        <f t="shared" si="41"/>
        <v>0.17347492039685325</v>
      </c>
      <c r="Q73" s="362">
        <f t="shared" si="42"/>
        <v>0.14427466322801871</v>
      </c>
      <c r="R73" s="363">
        <f t="shared" si="43"/>
        <v>7.3668159995468122E-2</v>
      </c>
      <c r="T73" s="97">
        <v>15766.815000000001</v>
      </c>
      <c r="U73" s="61">
        <v>14499.214</v>
      </c>
      <c r="V73" s="61">
        <v>14472.303</v>
      </c>
      <c r="W73" s="61">
        <v>14800.598999999998</v>
      </c>
      <c r="X73" s="61">
        <v>11941.995999999999</v>
      </c>
      <c r="Y73" s="61">
        <v>12002.472</v>
      </c>
      <c r="Z73" s="61">
        <v>12139.701999999999</v>
      </c>
      <c r="AA73" s="61">
        <v>12113.210999999999</v>
      </c>
      <c r="AB73" s="61">
        <v>11512.632</v>
      </c>
      <c r="AC73" s="61">
        <v>10546.761</v>
      </c>
      <c r="AD73" s="38">
        <v>11076.594999999999</v>
      </c>
      <c r="AE73" s="42">
        <f t="shared" si="38"/>
        <v>5.0236655595020961E-2</v>
      </c>
      <c r="AG73" s="361">
        <f t="shared" si="44"/>
        <v>0.27904512035734053</v>
      </c>
      <c r="AH73" s="362">
        <f t="shared" si="45"/>
        <v>0.18835075815339031</v>
      </c>
      <c r="AI73" s="362">
        <f t="shared" si="46"/>
        <v>0.14581290893639923</v>
      </c>
      <c r="AJ73" s="363">
        <f t="shared" si="47"/>
        <v>9.8905877236576054E-2</v>
      </c>
      <c r="AL73" s="52">
        <f t="shared" si="39"/>
        <v>8.8263878897872559</v>
      </c>
      <c r="AM73" s="74">
        <f t="shared" si="39"/>
        <v>9.1392698525157048</v>
      </c>
      <c r="AN73" s="74">
        <f t="shared" si="39"/>
        <v>9.503401834055115</v>
      </c>
      <c r="AO73" s="74">
        <f t="shared" si="39"/>
        <v>9.6254104453588205</v>
      </c>
      <c r="AP73" s="74">
        <f t="shared" si="39"/>
        <v>8.9205716279114924</v>
      </c>
      <c r="AQ73" s="74">
        <f t="shared" si="39"/>
        <v>8.8330434974591832</v>
      </c>
      <c r="AR73" s="74">
        <f t="shared" si="39"/>
        <v>8.9553167412469588</v>
      </c>
      <c r="AS73" s="74">
        <f t="shared" si="39"/>
        <v>9.4638749255825658</v>
      </c>
      <c r="AT73" s="74">
        <f t="shared" si="39"/>
        <v>9.1434825289014121</v>
      </c>
      <c r="AU73" s="74">
        <f t="shared" si="39"/>
        <v>8.9012718802221364</v>
      </c>
      <c r="AV73" s="111">
        <f t="shared" si="39"/>
        <v>8.8725192564017128</v>
      </c>
      <c r="AW73" s="42">
        <f t="shared" si="48"/>
        <v>-3.2301702731167572E-3</v>
      </c>
    </row>
    <row r="74" spans="1:49" ht="20.100000000000001" customHeight="1">
      <c r="A74" s="88" t="s">
        <v>139</v>
      </c>
      <c r="B74" s="90">
        <v>5930.22</v>
      </c>
      <c r="C74" s="61">
        <v>5952.7400000000007</v>
      </c>
      <c r="D74" s="61">
        <v>6002.4400000000005</v>
      </c>
      <c r="E74" s="61">
        <v>6074.79</v>
      </c>
      <c r="F74" s="61">
        <v>6153.0999999999995</v>
      </c>
      <c r="G74" s="61">
        <v>6120.36</v>
      </c>
      <c r="H74" s="61">
        <v>6035.84</v>
      </c>
      <c r="I74" s="61">
        <v>6308.34</v>
      </c>
      <c r="J74" s="61">
        <v>6389.93</v>
      </c>
      <c r="K74" s="61">
        <v>6934.54</v>
      </c>
      <c r="L74" s="82">
        <v>6656.36</v>
      </c>
      <c r="M74" s="42">
        <f t="shared" si="37"/>
        <v>-4.0115133808442997E-2</v>
      </c>
      <c r="O74" s="361">
        <f t="shared" si="40"/>
        <v>7.439752472434101E-2</v>
      </c>
      <c r="P74" s="362">
        <f t="shared" si="41"/>
        <v>7.8136388235343648E-2</v>
      </c>
      <c r="Q74" s="362">
        <f t="shared" si="42"/>
        <v>8.4438534775519866E-2</v>
      </c>
      <c r="R74" s="363">
        <f t="shared" si="43"/>
        <v>3.9278717468170396E-2</v>
      </c>
      <c r="T74" s="97">
        <v>3274.4280000000003</v>
      </c>
      <c r="U74" s="61">
        <v>3604.7420000000002</v>
      </c>
      <c r="V74" s="61">
        <v>3545.9570000000003</v>
      </c>
      <c r="W74" s="61">
        <v>3664.442</v>
      </c>
      <c r="X74" s="61">
        <v>3795.2260000000001</v>
      </c>
      <c r="Y74" s="61">
        <v>3931.0790000000002</v>
      </c>
      <c r="Z74" s="61">
        <v>4015.3039999999996</v>
      </c>
      <c r="AA74" s="61">
        <v>3995.7289999999998</v>
      </c>
      <c r="AB74" s="61">
        <v>3953.1750000000002</v>
      </c>
      <c r="AC74" s="61">
        <v>4474.5349999999999</v>
      </c>
      <c r="AD74" s="38">
        <v>4251.8720000000003</v>
      </c>
      <c r="AE74" s="42">
        <f t="shared" si="38"/>
        <v>-4.9762265799686352E-2</v>
      </c>
      <c r="AG74" s="361">
        <f t="shared" si="44"/>
        <v>5.7951663374083209E-2</v>
      </c>
      <c r="AH74" s="362">
        <f t="shared" si="45"/>
        <v>6.1689101212722801E-2</v>
      </c>
      <c r="AI74" s="362">
        <f t="shared" si="46"/>
        <v>6.1862117145513311E-2</v>
      </c>
      <c r="AJ74" s="363">
        <f t="shared" si="47"/>
        <v>3.7966101501195552E-2</v>
      </c>
      <c r="AL74" s="52">
        <f t="shared" si="39"/>
        <v>5.5215961633801118</v>
      </c>
      <c r="AM74" s="74">
        <f t="shared" si="39"/>
        <v>6.05560128613042</v>
      </c>
      <c r="AN74" s="74">
        <f t="shared" si="39"/>
        <v>5.9075259394512898</v>
      </c>
      <c r="AO74" s="74">
        <f t="shared" si="39"/>
        <v>6.0322118130832507</v>
      </c>
      <c r="AP74" s="74">
        <f t="shared" si="39"/>
        <v>6.1679901188019057</v>
      </c>
      <c r="AQ74" s="74">
        <f t="shared" si="39"/>
        <v>6.4229538785300218</v>
      </c>
      <c r="AR74" s="74">
        <f t="shared" si="39"/>
        <v>6.6524361149400901</v>
      </c>
      <c r="AS74" s="74">
        <f t="shared" si="39"/>
        <v>6.3340419191102573</v>
      </c>
      <c r="AT74" s="74">
        <f t="shared" si="39"/>
        <v>6.186570118921491</v>
      </c>
      <c r="AU74" s="74">
        <f t="shared" si="39"/>
        <v>6.4525332610382229</v>
      </c>
      <c r="AV74" s="111">
        <f t="shared" si="39"/>
        <v>6.3876833584721995</v>
      </c>
      <c r="AW74" s="42">
        <f t="shared" si="48"/>
        <v>-1.0050301167388163E-2</v>
      </c>
    </row>
    <row r="75" spans="1:49" ht="20.100000000000001" customHeight="1">
      <c r="A75" s="88" t="s">
        <v>134</v>
      </c>
      <c r="B75" s="90">
        <v>10857.97</v>
      </c>
      <c r="C75" s="61">
        <v>11586.8</v>
      </c>
      <c r="D75" s="61">
        <v>9187.130000000001</v>
      </c>
      <c r="E75" s="61">
        <v>7921.54</v>
      </c>
      <c r="F75" s="61">
        <v>8079.03</v>
      </c>
      <c r="G75" s="61">
        <v>6057.28</v>
      </c>
      <c r="H75" s="61">
        <v>5757.83</v>
      </c>
      <c r="I75" s="61">
        <v>6607.72</v>
      </c>
      <c r="J75" s="61">
        <v>6676.97</v>
      </c>
      <c r="K75" s="61">
        <v>7301.76</v>
      </c>
      <c r="L75" s="82">
        <v>7121.22</v>
      </c>
      <c r="M75" s="42">
        <f t="shared" si="37"/>
        <v>-2.4725545621877461E-2</v>
      </c>
      <c r="O75" s="361">
        <f t="shared" si="40"/>
        <v>0.13621857056418699</v>
      </c>
      <c r="P75" s="362">
        <f t="shared" si="41"/>
        <v>7.7331069043354045E-2</v>
      </c>
      <c r="Q75" s="362">
        <f t="shared" si="42"/>
        <v>8.8909994849333915E-2</v>
      </c>
      <c r="R75" s="363">
        <f t="shared" si="43"/>
        <v>4.2021824001208533E-2</v>
      </c>
      <c r="T75" s="97">
        <v>4785.085</v>
      </c>
      <c r="U75" s="61">
        <v>5238.8620000000001</v>
      </c>
      <c r="V75" s="61">
        <v>4117.9229999999998</v>
      </c>
      <c r="W75" s="61">
        <v>3642.951</v>
      </c>
      <c r="X75" s="61">
        <v>3730.7220000000002</v>
      </c>
      <c r="Y75" s="61">
        <v>2921.4720000000002</v>
      </c>
      <c r="Z75" s="61">
        <v>2444.6030000000001</v>
      </c>
      <c r="AA75" s="61">
        <v>3007.5279999999998</v>
      </c>
      <c r="AB75" s="61">
        <v>3151.2350000000001</v>
      </c>
      <c r="AC75" s="61">
        <v>3370.261</v>
      </c>
      <c r="AD75" s="38">
        <v>3119.3209999999999</v>
      </c>
      <c r="AE75" s="42">
        <f t="shared" si="38"/>
        <v>-7.4457141449875863E-2</v>
      </c>
      <c r="AG75" s="361">
        <f t="shared" si="44"/>
        <v>8.4687656939280681E-2</v>
      </c>
      <c r="AH75" s="362">
        <f t="shared" si="45"/>
        <v>4.5845677967330523E-2</v>
      </c>
      <c r="AI75" s="362">
        <f t="shared" si="46"/>
        <v>4.6595116764748701E-2</v>
      </c>
      <c r="AJ75" s="363">
        <f t="shared" si="47"/>
        <v>2.7853250921196782E-2</v>
      </c>
      <c r="AL75" s="52">
        <f t="shared" si="39"/>
        <v>4.4069793893333653</v>
      </c>
      <c r="AM75" s="74">
        <f t="shared" si="39"/>
        <v>4.5214053923430111</v>
      </c>
      <c r="AN75" s="74">
        <f t="shared" si="39"/>
        <v>4.4822735718336402</v>
      </c>
      <c r="AO75" s="74">
        <f t="shared" si="39"/>
        <v>4.5987913966223744</v>
      </c>
      <c r="AP75" s="74">
        <f t="shared" si="39"/>
        <v>4.617784560770291</v>
      </c>
      <c r="AQ75" s="74">
        <f t="shared" si="39"/>
        <v>4.8230757039463263</v>
      </c>
      <c r="AR75" s="74">
        <f t="shared" si="39"/>
        <v>4.2457019397932907</v>
      </c>
      <c r="AS75" s="74">
        <f t="shared" si="39"/>
        <v>4.551536687389901</v>
      </c>
      <c r="AT75" s="74">
        <f t="shared" si="39"/>
        <v>4.7195584224580909</v>
      </c>
      <c r="AU75" s="74">
        <f t="shared" si="39"/>
        <v>4.6156830681917782</v>
      </c>
      <c r="AV75" s="111">
        <f t="shared" si="39"/>
        <v>4.3803182600734143</v>
      </c>
      <c r="AW75" s="42">
        <f t="shared" si="48"/>
        <v>-5.0992411012866508E-2</v>
      </c>
    </row>
    <row r="76" spans="1:49" ht="20.100000000000001" customHeight="1">
      <c r="A76" s="88" t="s">
        <v>145</v>
      </c>
      <c r="B76" s="90">
        <v>1344.98</v>
      </c>
      <c r="C76" s="61">
        <v>1456.39</v>
      </c>
      <c r="D76" s="61">
        <v>1461.54</v>
      </c>
      <c r="E76" s="61">
        <v>1372.08</v>
      </c>
      <c r="F76" s="61">
        <v>1496.77</v>
      </c>
      <c r="G76" s="61">
        <v>1624.38</v>
      </c>
      <c r="H76" s="61">
        <v>1700.52</v>
      </c>
      <c r="I76" s="61">
        <v>1572.51</v>
      </c>
      <c r="J76" s="61">
        <v>1474.27</v>
      </c>
      <c r="K76" s="61">
        <v>1708.64</v>
      </c>
      <c r="L76" s="82">
        <v>2501.9499999999998</v>
      </c>
      <c r="M76" s="42">
        <f t="shared" si="37"/>
        <v>0.46429323906732822</v>
      </c>
      <c r="O76" s="361">
        <f t="shared" si="40"/>
        <v>1.6873435185160782E-2</v>
      </c>
      <c r="P76" s="362">
        <f t="shared" si="41"/>
        <v>2.0737862858022652E-2</v>
      </c>
      <c r="Q76" s="362">
        <f t="shared" si="42"/>
        <v>2.0805281685424597E-2</v>
      </c>
      <c r="R76" s="363">
        <f t="shared" si="43"/>
        <v>1.4763832961181325E-2</v>
      </c>
      <c r="T76" s="97">
        <v>1005.271</v>
      </c>
      <c r="U76" s="61">
        <v>1110.9469999999999</v>
      </c>
      <c r="V76" s="61">
        <v>1153.537</v>
      </c>
      <c r="W76" s="61">
        <v>1250.4389999999999</v>
      </c>
      <c r="X76" s="61">
        <v>1278.2439999999999</v>
      </c>
      <c r="Y76" s="61">
        <v>1353.413</v>
      </c>
      <c r="Z76" s="61">
        <v>1606.9</v>
      </c>
      <c r="AA76" s="61">
        <v>1339.6610000000001</v>
      </c>
      <c r="AB76" s="61">
        <v>1251.71</v>
      </c>
      <c r="AC76" s="61">
        <v>1712.44</v>
      </c>
      <c r="AD76" s="38">
        <v>2337.2199999999998</v>
      </c>
      <c r="AE76" s="42">
        <f t="shared" si="38"/>
        <v>0.36484781948564604</v>
      </c>
      <c r="AG76" s="361">
        <f t="shared" si="44"/>
        <v>1.7791543008955458E-2</v>
      </c>
      <c r="AH76" s="362">
        <f t="shared" si="45"/>
        <v>2.1238655224078376E-2</v>
      </c>
      <c r="AI76" s="362">
        <f t="shared" si="46"/>
        <v>2.3675122417114364E-2</v>
      </c>
      <c r="AJ76" s="363">
        <f t="shared" si="47"/>
        <v>2.0869662057236026E-2</v>
      </c>
      <c r="AL76" s="52">
        <f t="shared" si="39"/>
        <v>7.4742449701854294</v>
      </c>
      <c r="AM76" s="74">
        <f t="shared" si="39"/>
        <v>7.628087256847409</v>
      </c>
      <c r="AN76" s="74">
        <f t="shared" si="39"/>
        <v>7.8926132709333991</v>
      </c>
      <c r="AO76" s="74">
        <f t="shared" si="39"/>
        <v>9.1134554836452679</v>
      </c>
      <c r="AP76" s="74">
        <f t="shared" si="39"/>
        <v>8.5400161681487461</v>
      </c>
      <c r="AQ76" s="74">
        <f t="shared" si="39"/>
        <v>8.3318743151233079</v>
      </c>
      <c r="AR76" s="74">
        <f t="shared" si="39"/>
        <v>9.4494625173476354</v>
      </c>
      <c r="AS76" s="74">
        <f t="shared" si="39"/>
        <v>8.5192526597605109</v>
      </c>
      <c r="AT76" s="74">
        <f t="shared" si="39"/>
        <v>8.4903715058978353</v>
      </c>
      <c r="AU76" s="74">
        <f t="shared" si="39"/>
        <v>10.022239910103943</v>
      </c>
      <c r="AV76" s="111">
        <f t="shared" si="39"/>
        <v>9.3415935570255204</v>
      </c>
      <c r="AW76" s="42">
        <f t="shared" si="48"/>
        <v>-6.7913596080675306E-2</v>
      </c>
    </row>
    <row r="77" spans="1:49" ht="20.100000000000001" customHeight="1">
      <c r="A77" s="88" t="s">
        <v>166</v>
      </c>
      <c r="B77" s="90">
        <v>31.52</v>
      </c>
      <c r="C77" s="61">
        <v>39.130000000000003</v>
      </c>
      <c r="D77" s="61">
        <v>108.73</v>
      </c>
      <c r="E77" s="61">
        <v>121.59</v>
      </c>
      <c r="F77" s="61">
        <v>120.69</v>
      </c>
      <c r="G77" s="61">
        <v>190.56</v>
      </c>
      <c r="H77" s="61">
        <v>352.94</v>
      </c>
      <c r="I77" s="61">
        <v>368.21</v>
      </c>
      <c r="J77" s="61">
        <v>621.26</v>
      </c>
      <c r="K77" s="61">
        <v>1020.01</v>
      </c>
      <c r="L77" s="82">
        <v>2273.8200000000002</v>
      </c>
      <c r="M77" s="42">
        <f t="shared" si="37"/>
        <v>1.2292134390839307</v>
      </c>
      <c r="O77" s="361">
        <f t="shared" si="40"/>
        <v>3.9543389272425448E-4</v>
      </c>
      <c r="P77" s="362">
        <f t="shared" si="41"/>
        <v>2.4328095311594556E-3</v>
      </c>
      <c r="Q77" s="362">
        <f t="shared" si="42"/>
        <v>1.2420167719326448E-2</v>
      </c>
      <c r="R77" s="363">
        <f t="shared" si="43"/>
        <v>1.3417653695634734E-2</v>
      </c>
      <c r="T77" s="97">
        <v>25.391999999999999</v>
      </c>
      <c r="U77" s="61">
        <v>27.707000000000001</v>
      </c>
      <c r="V77" s="61">
        <v>88.477000000000004</v>
      </c>
      <c r="W77" s="61">
        <v>128.28700000000001</v>
      </c>
      <c r="X77" s="61">
        <v>131.05000000000001</v>
      </c>
      <c r="Y77" s="61">
        <v>193.57300000000001</v>
      </c>
      <c r="Z77" s="61">
        <v>337.45800000000003</v>
      </c>
      <c r="AA77" s="61">
        <v>371.54300000000001</v>
      </c>
      <c r="AB77" s="61">
        <v>602.56799999999998</v>
      </c>
      <c r="AC77" s="61">
        <v>1020.4829999999999</v>
      </c>
      <c r="AD77" s="38">
        <v>2046.5519999999999</v>
      </c>
      <c r="AE77" s="42">
        <f t="shared" si="38"/>
        <v>1.0054738785457475</v>
      </c>
      <c r="AG77" s="361">
        <f t="shared" si="44"/>
        <v>4.4939410376246502E-4</v>
      </c>
      <c r="AH77" s="362">
        <f t="shared" si="45"/>
        <v>3.0376760144098834E-3</v>
      </c>
      <c r="AI77" s="362">
        <f t="shared" si="46"/>
        <v>1.4108558518595755E-2</v>
      </c>
      <c r="AJ77" s="363">
        <f t="shared" si="47"/>
        <v>1.8274209797349204E-2</v>
      </c>
      <c r="AL77" s="52">
        <f t="shared" si="39"/>
        <v>8.0558375634517763</v>
      </c>
      <c r="AM77" s="74">
        <f t="shared" si="39"/>
        <v>7.0807564528494762</v>
      </c>
      <c r="AN77" s="74">
        <f t="shared" si="39"/>
        <v>8.1373126092154884</v>
      </c>
      <c r="AO77" s="74">
        <f t="shared" si="39"/>
        <v>10.550785426433096</v>
      </c>
      <c r="AP77" s="74">
        <f t="shared" si="39"/>
        <v>10.858397547435581</v>
      </c>
      <c r="AQ77" s="74">
        <f t="shared" si="39"/>
        <v>10.158112930310663</v>
      </c>
      <c r="AR77" s="74">
        <f t="shared" si="39"/>
        <v>9.5613418711395717</v>
      </c>
      <c r="AS77" s="74">
        <f t="shared" si="39"/>
        <v>10.090518997311317</v>
      </c>
      <c r="AT77" s="74">
        <f t="shared" si="39"/>
        <v>9.6991275794353413</v>
      </c>
      <c r="AU77" s="74">
        <f t="shared" si="39"/>
        <v>10.004637209439123</v>
      </c>
      <c r="AV77" s="111">
        <f t="shared" si="39"/>
        <v>9.0005013589466181</v>
      </c>
      <c r="AW77" s="42">
        <f t="shared" si="48"/>
        <v>-0.10036704274944901</v>
      </c>
    </row>
    <row r="78" spans="1:49" ht="20.100000000000001" customHeight="1">
      <c r="A78" s="88" t="s">
        <v>169</v>
      </c>
      <c r="B78" s="90">
        <v>615.94000000000005</v>
      </c>
      <c r="C78" s="61">
        <v>869.71</v>
      </c>
      <c r="D78" s="61">
        <v>957.11</v>
      </c>
      <c r="E78" s="61">
        <v>1110.46</v>
      </c>
      <c r="F78" s="61">
        <v>1115.6500000000001</v>
      </c>
      <c r="G78" s="61">
        <v>1030.21</v>
      </c>
      <c r="H78" s="61">
        <v>1118.06</v>
      </c>
      <c r="I78" s="61">
        <v>1482.46</v>
      </c>
      <c r="J78" s="61">
        <v>1468.45</v>
      </c>
      <c r="K78" s="61">
        <v>1507.88</v>
      </c>
      <c r="L78" s="82">
        <v>555.16999999999996</v>
      </c>
      <c r="M78" s="42">
        <f t="shared" si="37"/>
        <v>-0.63182083454916838</v>
      </c>
      <c r="O78" s="361">
        <f t="shared" si="40"/>
        <v>7.7272700470995348E-3</v>
      </c>
      <c r="P78" s="362">
        <f t="shared" si="41"/>
        <v>1.3152312694667207E-2</v>
      </c>
      <c r="Q78" s="362">
        <f t="shared" si="42"/>
        <v>1.8360724405268543E-2</v>
      </c>
      <c r="R78" s="363">
        <f t="shared" si="43"/>
        <v>3.276019562764658E-3</v>
      </c>
      <c r="T78" s="97">
        <v>1310.107</v>
      </c>
      <c r="U78" s="61">
        <v>1948.549</v>
      </c>
      <c r="V78" s="61">
        <v>2184.0659999999998</v>
      </c>
      <c r="W78" s="61">
        <v>2577.6320000000001</v>
      </c>
      <c r="X78" s="61">
        <v>2616.241</v>
      </c>
      <c r="Y78" s="61">
        <v>2378.13</v>
      </c>
      <c r="Z78" s="61">
        <v>2878.9589999999998</v>
      </c>
      <c r="AA78" s="61">
        <v>3554.623</v>
      </c>
      <c r="AB78" s="61">
        <v>3957.8969999999999</v>
      </c>
      <c r="AC78" s="61">
        <v>4180.924</v>
      </c>
      <c r="AD78" s="38">
        <v>1508.1559999999999</v>
      </c>
      <c r="AE78" s="42">
        <f t="shared" si="38"/>
        <v>-0.63927686798420635</v>
      </c>
      <c r="AG78" s="361">
        <f t="shared" si="44"/>
        <v>2.3186608423831589E-2</v>
      </c>
      <c r="AH78" s="362">
        <f t="shared" si="45"/>
        <v>3.7319194619851816E-2</v>
      </c>
      <c r="AI78" s="362">
        <f t="shared" si="46"/>
        <v>5.7802835437534422E-2</v>
      </c>
      <c r="AJ78" s="363">
        <f t="shared" si="47"/>
        <v>1.3466728014304539E-2</v>
      </c>
      <c r="AL78" s="52">
        <f t="shared" si="39"/>
        <v>21.270042536610706</v>
      </c>
      <c r="AM78" s="74">
        <f t="shared" si="39"/>
        <v>22.404583136907704</v>
      </c>
      <c r="AN78" s="74">
        <f t="shared" si="39"/>
        <v>22.819383351965811</v>
      </c>
      <c r="AO78" s="74">
        <f t="shared" si="39"/>
        <v>23.212290402175672</v>
      </c>
      <c r="AP78" s="74">
        <f t="shared" si="39"/>
        <v>23.450374221305964</v>
      </c>
      <c r="AQ78" s="74">
        <f t="shared" si="39"/>
        <v>23.083934343483371</v>
      </c>
      <c r="AR78" s="74">
        <f t="shared" si="39"/>
        <v>25.74959304509597</v>
      </c>
      <c r="AS78" s="74">
        <f t="shared" si="39"/>
        <v>23.977867868273005</v>
      </c>
      <c r="AT78" s="74">
        <f t="shared" si="39"/>
        <v>26.95288910075249</v>
      </c>
      <c r="AU78" s="74">
        <f t="shared" si="39"/>
        <v>27.727166618033262</v>
      </c>
      <c r="AV78" s="111">
        <f t="shared" si="39"/>
        <v>27.165660968712288</v>
      </c>
      <c r="AW78" s="42">
        <f t="shared" si="48"/>
        <v>-2.0251100916881308E-2</v>
      </c>
    </row>
    <row r="79" spans="1:49" ht="20.100000000000001" customHeight="1">
      <c r="A79" s="88" t="s">
        <v>149</v>
      </c>
      <c r="B79" s="90">
        <v>832.56</v>
      </c>
      <c r="C79" s="61">
        <v>1560.38</v>
      </c>
      <c r="D79" s="61">
        <v>2196.9699999999998</v>
      </c>
      <c r="E79" s="61">
        <v>2426.73</v>
      </c>
      <c r="F79" s="61">
        <v>1973.02</v>
      </c>
      <c r="G79" s="61">
        <v>846.41</v>
      </c>
      <c r="H79" s="61">
        <v>1212.6199999999999</v>
      </c>
      <c r="I79" s="61">
        <v>1885.53</v>
      </c>
      <c r="J79" s="61">
        <v>2041.53</v>
      </c>
      <c r="K79" s="61">
        <v>1929.08</v>
      </c>
      <c r="L79" s="82">
        <v>2145.71</v>
      </c>
      <c r="M79" s="42">
        <f t="shared" si="37"/>
        <v>0.11229705351773908</v>
      </c>
      <c r="O79" s="361">
        <f t="shared" si="40"/>
        <v>1.0444874420257148E-2</v>
      </c>
      <c r="P79" s="362">
        <f t="shared" si="41"/>
        <v>1.0805805600696236E-2</v>
      </c>
      <c r="Q79" s="362">
        <f t="shared" si="42"/>
        <v>2.3489472793402282E-2</v>
      </c>
      <c r="R79" s="363">
        <f t="shared" si="43"/>
        <v>1.2661685494568789E-2</v>
      </c>
      <c r="T79" s="97">
        <v>577.03800000000001</v>
      </c>
      <c r="U79" s="61">
        <v>1067.192</v>
      </c>
      <c r="V79" s="61">
        <v>1394.4960000000001</v>
      </c>
      <c r="W79" s="61">
        <v>1658.133</v>
      </c>
      <c r="X79" s="61">
        <v>1148.893</v>
      </c>
      <c r="Y79" s="61">
        <v>521.14800000000002</v>
      </c>
      <c r="Z79" s="61">
        <v>765.26800000000003</v>
      </c>
      <c r="AA79" s="61">
        <v>1313.3620000000001</v>
      </c>
      <c r="AB79" s="61">
        <v>1365.41</v>
      </c>
      <c r="AC79" s="61">
        <v>1288.8050000000001</v>
      </c>
      <c r="AD79" s="38">
        <v>1351.451</v>
      </c>
      <c r="AE79" s="42">
        <f t="shared" si="38"/>
        <v>4.8607818870969585E-2</v>
      </c>
      <c r="AG79" s="361">
        <f t="shared" si="44"/>
        <v>1.0212565959628437E-2</v>
      </c>
      <c r="AH79" s="362">
        <f t="shared" si="45"/>
        <v>8.1782003665680746E-3</v>
      </c>
      <c r="AI79" s="362">
        <f t="shared" si="46"/>
        <v>1.7818210358779916E-2</v>
      </c>
      <c r="AJ79" s="363">
        <f t="shared" si="47"/>
        <v>1.2067467186192865E-2</v>
      </c>
      <c r="AL79" s="52">
        <f t="shared" si="39"/>
        <v>6.9308878639377349</v>
      </c>
      <c r="AM79" s="74">
        <f t="shared" si="39"/>
        <v>6.8393083736013018</v>
      </c>
      <c r="AN79" s="74">
        <f t="shared" si="39"/>
        <v>6.3473602279503138</v>
      </c>
      <c r="AO79" s="74">
        <f t="shared" si="39"/>
        <v>6.8327873310998752</v>
      </c>
      <c r="AP79" s="74">
        <f t="shared" si="39"/>
        <v>5.823017506158072</v>
      </c>
      <c r="AQ79" s="74">
        <f t="shared" si="39"/>
        <v>6.157157878569488</v>
      </c>
      <c r="AR79" s="74">
        <f t="shared" si="39"/>
        <v>6.3108640794313153</v>
      </c>
      <c r="AS79" s="74">
        <f t="shared" si="39"/>
        <v>6.9654792021341478</v>
      </c>
      <c r="AT79" s="74">
        <f t="shared" si="39"/>
        <v>6.6881701468996297</v>
      </c>
      <c r="AU79" s="74">
        <f t="shared" si="39"/>
        <v>6.680930806394759</v>
      </c>
      <c r="AV79" s="111">
        <f t="shared" si="39"/>
        <v>6.2983860819961688</v>
      </c>
      <c r="AW79" s="42">
        <f t="shared" si="48"/>
        <v>-5.7259195684594047E-2</v>
      </c>
    </row>
    <row r="80" spans="1:49" ht="20.100000000000001" customHeight="1">
      <c r="A80" s="88" t="s">
        <v>146</v>
      </c>
      <c r="B80" s="90">
        <v>311.60999999999996</v>
      </c>
      <c r="C80" s="61">
        <v>496.15</v>
      </c>
      <c r="D80" s="61">
        <v>685.89</v>
      </c>
      <c r="E80" s="61">
        <v>664.83999999999992</v>
      </c>
      <c r="F80" s="61">
        <v>735.28</v>
      </c>
      <c r="G80" s="61">
        <v>915.18000000000006</v>
      </c>
      <c r="H80" s="61">
        <v>1728.4</v>
      </c>
      <c r="I80" s="61">
        <v>2502.5</v>
      </c>
      <c r="J80" s="61">
        <v>2454.2600000000002</v>
      </c>
      <c r="K80" s="61">
        <v>3309.35</v>
      </c>
      <c r="L80" s="82">
        <v>1866.19</v>
      </c>
      <c r="M80" s="42">
        <f t="shared" si="37"/>
        <v>-0.43608563615211443</v>
      </c>
      <c r="O80" s="361">
        <f t="shared" si="40"/>
        <v>3.9093006126841665E-3</v>
      </c>
      <c r="P80" s="362">
        <f t="shared" si="41"/>
        <v>1.1683766932863722E-2</v>
      </c>
      <c r="Q80" s="362">
        <f t="shared" si="42"/>
        <v>4.029635203767902E-2</v>
      </c>
      <c r="R80" s="363">
        <f t="shared" si="43"/>
        <v>1.1012257412748847E-2</v>
      </c>
      <c r="T80" s="97">
        <v>249.97499999999999</v>
      </c>
      <c r="U80" s="61">
        <v>382.27600000000001</v>
      </c>
      <c r="V80" s="61">
        <v>565.96400000000006</v>
      </c>
      <c r="W80" s="61">
        <v>1894.2259999999999</v>
      </c>
      <c r="X80" s="61">
        <v>709.97900000000004</v>
      </c>
      <c r="Y80" s="61">
        <v>638.52800000000002</v>
      </c>
      <c r="Z80" s="61">
        <v>1226.7170000000001</v>
      </c>
      <c r="AA80" s="61">
        <v>1782.578</v>
      </c>
      <c r="AB80" s="61">
        <v>1778.1110000000001</v>
      </c>
      <c r="AC80" s="61">
        <v>2302.8159999999998</v>
      </c>
      <c r="AD80" s="38">
        <v>1255.518</v>
      </c>
      <c r="AE80" s="42">
        <f t="shared" si="38"/>
        <v>-0.45479013520837092</v>
      </c>
      <c r="AG80" s="361">
        <f t="shared" si="44"/>
        <v>4.4241214196606088E-3</v>
      </c>
      <c r="AH80" s="362">
        <f t="shared" si="45"/>
        <v>1.0020205246233276E-2</v>
      </c>
      <c r="AI80" s="362">
        <f t="shared" si="46"/>
        <v>3.1837291060761032E-2</v>
      </c>
      <c r="AJ80" s="363">
        <f t="shared" si="47"/>
        <v>1.1210855788833256E-2</v>
      </c>
      <c r="AL80" s="52">
        <f t="shared" si="39"/>
        <v>8.0220467892558016</v>
      </c>
      <c r="AM80" s="74">
        <f t="shared" si="39"/>
        <v>7.7048473243978641</v>
      </c>
      <c r="AN80" s="74">
        <f t="shared" si="39"/>
        <v>8.2515272128183828</v>
      </c>
      <c r="AO80" s="74">
        <f t="shared" si="39"/>
        <v>28.491456591059503</v>
      </c>
      <c r="AP80" s="74">
        <f t="shared" si="39"/>
        <v>9.6558997932760313</v>
      </c>
      <c r="AQ80" s="74">
        <f t="shared" si="39"/>
        <v>6.9770755479796325</v>
      </c>
      <c r="AR80" s="74">
        <f t="shared" si="39"/>
        <v>7.0974137931034491</v>
      </c>
      <c r="AS80" s="74">
        <f t="shared" si="39"/>
        <v>7.1231888111888111</v>
      </c>
      <c r="AT80" s="74">
        <f t="shared" si="39"/>
        <v>7.2449984924172659</v>
      </c>
      <c r="AU80" s="74">
        <f t="shared" si="39"/>
        <v>6.958514511913215</v>
      </c>
      <c r="AV80" s="111">
        <f t="shared" si="39"/>
        <v>6.7277072538165994</v>
      </c>
      <c r="AW80" s="42">
        <f t="shared" si="48"/>
        <v>-3.3169041711627635E-2</v>
      </c>
    </row>
    <row r="81" spans="1:49" ht="20.100000000000001" customHeight="1">
      <c r="A81" s="88" t="s">
        <v>155</v>
      </c>
      <c r="B81" s="90">
        <v>186.6</v>
      </c>
      <c r="C81" s="61">
        <v>332.96</v>
      </c>
      <c r="D81" s="61">
        <v>477.73</v>
      </c>
      <c r="E81" s="61">
        <v>883.29</v>
      </c>
      <c r="F81" s="61">
        <v>804.97</v>
      </c>
      <c r="G81" s="61">
        <v>517.80999999999995</v>
      </c>
      <c r="H81" s="61">
        <v>816.46</v>
      </c>
      <c r="I81" s="61">
        <v>594.73</v>
      </c>
      <c r="J81" s="61">
        <v>745.03</v>
      </c>
      <c r="K81" s="61">
        <v>669.19</v>
      </c>
      <c r="L81" s="82">
        <v>851.57</v>
      </c>
      <c r="M81" s="42">
        <f t="shared" si="37"/>
        <v>0.27253844199704119</v>
      </c>
      <c r="O81" s="361">
        <f t="shared" si="40"/>
        <v>2.3409887177140193E-3</v>
      </c>
      <c r="P81" s="362">
        <f t="shared" si="41"/>
        <v>6.6106900888417168E-3</v>
      </c>
      <c r="Q81" s="362">
        <f t="shared" si="42"/>
        <v>8.1484025020304371E-3</v>
      </c>
      <c r="R81" s="363">
        <f t="shared" si="43"/>
        <v>5.0250553507277052E-3</v>
      </c>
      <c r="T81" s="97">
        <v>242.36</v>
      </c>
      <c r="U81" s="61">
        <v>413.80899999999997</v>
      </c>
      <c r="V81" s="61">
        <v>446.464</v>
      </c>
      <c r="W81" s="61">
        <v>910.42399999999998</v>
      </c>
      <c r="X81" s="61">
        <v>748.673</v>
      </c>
      <c r="Y81" s="61">
        <v>490.31700000000001</v>
      </c>
      <c r="Z81" s="61">
        <v>735.81500000000005</v>
      </c>
      <c r="AA81" s="61">
        <v>604.04899999999998</v>
      </c>
      <c r="AB81" s="61">
        <v>857.14400000000001</v>
      </c>
      <c r="AC81" s="61">
        <v>693.82600000000002</v>
      </c>
      <c r="AD81" s="38">
        <v>795.74900000000002</v>
      </c>
      <c r="AE81" s="42">
        <f t="shared" si="38"/>
        <v>0.14689994321342814</v>
      </c>
      <c r="AG81" s="361">
        <f t="shared" si="44"/>
        <v>4.2893492039961807E-3</v>
      </c>
      <c r="AH81" s="362">
        <f t="shared" si="45"/>
        <v>7.6943798482092584E-3</v>
      </c>
      <c r="AI81" s="362">
        <f t="shared" si="46"/>
        <v>9.5924035213944964E-3</v>
      </c>
      <c r="AJ81" s="363">
        <f t="shared" si="47"/>
        <v>7.1054555037110374E-3</v>
      </c>
      <c r="AL81" s="52">
        <f t="shared" si="39"/>
        <v>12.988210075026796</v>
      </c>
      <c r="AM81" s="74">
        <f t="shared" si="39"/>
        <v>12.428189572320999</v>
      </c>
      <c r="AN81" s="74">
        <f t="shared" si="39"/>
        <v>9.3455299018273923</v>
      </c>
      <c r="AO81" s="74">
        <f t="shared" si="39"/>
        <v>10.307192428307804</v>
      </c>
      <c r="AP81" s="74">
        <f t="shared" si="39"/>
        <v>9.3006323217014302</v>
      </c>
      <c r="AQ81" s="74">
        <f t="shared" si="39"/>
        <v>9.46905235511095</v>
      </c>
      <c r="AR81" s="74">
        <f t="shared" si="39"/>
        <v>9.0122602454498697</v>
      </c>
      <c r="AS81" s="74">
        <f t="shared" si="39"/>
        <v>10.15669295310477</v>
      </c>
      <c r="AT81" s="74">
        <f t="shared" si="39"/>
        <v>11.504825309047959</v>
      </c>
      <c r="AU81" s="74">
        <f t="shared" si="39"/>
        <v>10.368146565250527</v>
      </c>
      <c r="AV81" s="111">
        <f t="shared" si="39"/>
        <v>9.3444931127212083</v>
      </c>
      <c r="AW81" s="42">
        <f t="shared" si="48"/>
        <v>-9.873061169487661E-2</v>
      </c>
    </row>
    <row r="82" spans="1:49" ht="20.100000000000001" customHeight="1">
      <c r="A82" s="88" t="s">
        <v>170</v>
      </c>
      <c r="B82" s="90">
        <v>49.86</v>
      </c>
      <c r="C82" s="61">
        <v>76.099999999999994</v>
      </c>
      <c r="D82" s="61">
        <v>93.35</v>
      </c>
      <c r="E82" s="61">
        <v>109.6</v>
      </c>
      <c r="F82" s="61">
        <v>179.25</v>
      </c>
      <c r="G82" s="61">
        <v>163.66</v>
      </c>
      <c r="H82" s="61">
        <v>441.57</v>
      </c>
      <c r="I82" s="61">
        <v>435.87</v>
      </c>
      <c r="J82" s="61">
        <v>584.54999999999995</v>
      </c>
      <c r="K82" s="61">
        <v>934.64</v>
      </c>
      <c r="L82" s="82">
        <v>1505.4</v>
      </c>
      <c r="M82" s="42">
        <f t="shared" si="37"/>
        <v>0.61067362834888317</v>
      </c>
      <c r="O82" s="361">
        <f t="shared" si="40"/>
        <v>6.2551820720911579E-4</v>
      </c>
      <c r="P82" s="362">
        <f t="shared" si="41"/>
        <v>2.0893871109863376E-3</v>
      </c>
      <c r="Q82" s="362">
        <f t="shared" si="42"/>
        <v>1.1380658579024981E-2</v>
      </c>
      <c r="R82" s="363">
        <f t="shared" si="43"/>
        <v>8.883260712549159E-3</v>
      </c>
      <c r="T82" s="97">
        <v>44.707000000000001</v>
      </c>
      <c r="U82" s="61">
        <v>148.03399999999999</v>
      </c>
      <c r="V82" s="61">
        <v>87.245000000000005</v>
      </c>
      <c r="W82" s="61">
        <v>102.127</v>
      </c>
      <c r="X82" s="61">
        <v>134.852</v>
      </c>
      <c r="Y82" s="61">
        <v>114.843</v>
      </c>
      <c r="Z82" s="61">
        <v>283.33100000000002</v>
      </c>
      <c r="AA82" s="61">
        <v>264.16399999999999</v>
      </c>
      <c r="AB82" s="61">
        <v>386.28199999999998</v>
      </c>
      <c r="AC82" s="61">
        <v>487.87599999999998</v>
      </c>
      <c r="AD82" s="38">
        <v>756.51300000000003</v>
      </c>
      <c r="AE82" s="42">
        <f t="shared" si="38"/>
        <v>0.55062556879207025</v>
      </c>
      <c r="AG82" s="361">
        <f t="shared" si="44"/>
        <v>7.9123590882595009E-4</v>
      </c>
      <c r="AH82" s="362">
        <f t="shared" si="45"/>
        <v>1.8021925915436257E-3</v>
      </c>
      <c r="AI82" s="362">
        <f t="shared" si="46"/>
        <v>6.7450678706244228E-3</v>
      </c>
      <c r="AJ82" s="363">
        <f t="shared" si="47"/>
        <v>6.7551067729635208E-3</v>
      </c>
      <c r="AL82" s="52">
        <f t="shared" si="39"/>
        <v>8.966506217408746</v>
      </c>
      <c r="AM82" s="74">
        <f t="shared" si="39"/>
        <v>19.452562417871221</v>
      </c>
      <c r="AN82" s="74">
        <f t="shared" si="39"/>
        <v>9.3460096411355114</v>
      </c>
      <c r="AO82" s="74">
        <f t="shared" si="39"/>
        <v>9.31815693430657</v>
      </c>
      <c r="AP82" s="74">
        <f t="shared" si="39"/>
        <v>7.5231241283124124</v>
      </c>
      <c r="AQ82" s="74">
        <f t="shared" si="39"/>
        <v>7.017169742148357</v>
      </c>
      <c r="AR82" s="74">
        <f t="shared" si="39"/>
        <v>6.4164458636229824</v>
      </c>
      <c r="AS82" s="74">
        <f t="shared" si="39"/>
        <v>6.0606144033771532</v>
      </c>
      <c r="AT82" s="74">
        <f t="shared" si="39"/>
        <v>6.6081943375245924</v>
      </c>
      <c r="AU82" s="74">
        <f t="shared" si="39"/>
        <v>5.2199349482153554</v>
      </c>
      <c r="AV82" s="111">
        <f t="shared" si="39"/>
        <v>5.0253288162614584</v>
      </c>
      <c r="AW82" s="42">
        <f t="shared" si="48"/>
        <v>-3.7281332791404019E-2</v>
      </c>
    </row>
    <row r="83" spans="1:49" ht="20.100000000000001" customHeight="1">
      <c r="A83" s="88" t="s">
        <v>176</v>
      </c>
      <c r="B83" s="90">
        <v>1267.55</v>
      </c>
      <c r="C83" s="61">
        <v>778.83</v>
      </c>
      <c r="D83" s="61">
        <v>1201.56</v>
      </c>
      <c r="E83" s="61">
        <v>994.26</v>
      </c>
      <c r="F83" s="61">
        <v>1456</v>
      </c>
      <c r="G83" s="61">
        <v>881.96</v>
      </c>
      <c r="H83" s="61">
        <v>1080.1500000000001</v>
      </c>
      <c r="I83" s="61">
        <v>805.41</v>
      </c>
      <c r="J83" s="61">
        <v>1190.29</v>
      </c>
      <c r="K83" s="61">
        <v>832.96</v>
      </c>
      <c r="L83" s="82">
        <v>807.93</v>
      </c>
      <c r="M83" s="42">
        <f t="shared" si="37"/>
        <v>-3.0049462159047354E-2</v>
      </c>
      <c r="O83" s="361">
        <f t="shared" si="40"/>
        <v>1.5902037776733147E-2</v>
      </c>
      <c r="P83" s="362">
        <f t="shared" si="41"/>
        <v>1.1259659393899E-2</v>
      </c>
      <c r="Q83" s="362">
        <f t="shared" si="42"/>
        <v>1.0142550468613207E-2</v>
      </c>
      <c r="R83" s="363">
        <f t="shared" si="43"/>
        <v>4.7675387455093938E-3</v>
      </c>
      <c r="T83" s="97">
        <v>856.8</v>
      </c>
      <c r="U83" s="61">
        <v>577.55899999999997</v>
      </c>
      <c r="V83" s="61">
        <v>832.70699999999999</v>
      </c>
      <c r="W83" s="61">
        <v>686.53800000000001</v>
      </c>
      <c r="X83" s="61">
        <v>994.32899999999995</v>
      </c>
      <c r="Y83" s="61">
        <v>695.85400000000004</v>
      </c>
      <c r="Z83" s="61">
        <v>856.529</v>
      </c>
      <c r="AA83" s="61">
        <v>733.86199999999997</v>
      </c>
      <c r="AB83" s="61">
        <v>1349.037</v>
      </c>
      <c r="AC83" s="61">
        <v>737.58199999999999</v>
      </c>
      <c r="AD83" s="38">
        <v>728.43700000000001</v>
      </c>
      <c r="AE83" s="42">
        <f t="shared" si="38"/>
        <v>-1.2398621441412591E-2</v>
      </c>
      <c r="AG83" s="361">
        <f t="shared" si="44"/>
        <v>1.5163865315992439E-2</v>
      </c>
      <c r="AH83" s="362">
        <f t="shared" si="45"/>
        <v>1.0919802892609895E-2</v>
      </c>
      <c r="AI83" s="362">
        <f t="shared" si="46"/>
        <v>1.019734655968095E-2</v>
      </c>
      <c r="AJ83" s="363">
        <f t="shared" si="47"/>
        <v>6.5044086649895345E-3</v>
      </c>
      <c r="AL83" s="52">
        <f t="shared" si="39"/>
        <v>6.759496666798154</v>
      </c>
      <c r="AM83" s="74">
        <f t="shared" si="39"/>
        <v>7.415726153332562</v>
      </c>
      <c r="AN83" s="74">
        <f t="shared" si="39"/>
        <v>6.9302157195645666</v>
      </c>
      <c r="AO83" s="74">
        <f t="shared" si="39"/>
        <v>6.9050147848651253</v>
      </c>
      <c r="AP83" s="74">
        <f t="shared" si="39"/>
        <v>6.8291826923076915</v>
      </c>
      <c r="AQ83" s="74">
        <f t="shared" si="39"/>
        <v>7.8898589505192982</v>
      </c>
      <c r="AR83" s="74">
        <f t="shared" si="39"/>
        <v>7.9297227236957823</v>
      </c>
      <c r="AS83" s="74">
        <f t="shared" si="39"/>
        <v>9.1116574167194351</v>
      </c>
      <c r="AT83" s="74">
        <f t="shared" si="39"/>
        <v>11.333683388081896</v>
      </c>
      <c r="AU83" s="74">
        <f t="shared" si="39"/>
        <v>8.854951018056088</v>
      </c>
      <c r="AV83" s="111">
        <f t="shared" si="39"/>
        <v>9.0160905028901031</v>
      </c>
      <c r="AW83" s="42">
        <f t="shared" si="48"/>
        <v>1.8197670941988989E-2</v>
      </c>
    </row>
    <row r="84" spans="1:49" ht="20.100000000000001" customHeight="1">
      <c r="A84" s="88" t="s">
        <v>151</v>
      </c>
      <c r="B84" s="90">
        <v>1714.08</v>
      </c>
      <c r="C84" s="61">
        <v>1967.32</v>
      </c>
      <c r="D84" s="61">
        <v>2121.86</v>
      </c>
      <c r="E84" s="61">
        <v>2072.25</v>
      </c>
      <c r="F84" s="61">
        <v>1902.17</v>
      </c>
      <c r="G84" s="61">
        <v>1900.38</v>
      </c>
      <c r="H84" s="61">
        <v>2002.0600000000002</v>
      </c>
      <c r="I84" s="61">
        <v>1656.14</v>
      </c>
      <c r="J84" s="61">
        <v>1563.16</v>
      </c>
      <c r="K84" s="61">
        <v>1749.98</v>
      </c>
      <c r="L84" s="82">
        <v>900.89</v>
      </c>
      <c r="M84" s="42">
        <f t="shared" si="37"/>
        <v>-0.48519983085520979</v>
      </c>
      <c r="O84" s="361">
        <f t="shared" si="40"/>
        <v>2.1503976105355017E-2</v>
      </c>
      <c r="P84" s="362">
        <f t="shared" si="41"/>
        <v>2.4261453488795166E-2</v>
      </c>
      <c r="Q84" s="362">
        <f t="shared" si="42"/>
        <v>2.1308658842037722E-2</v>
      </c>
      <c r="R84" s="363">
        <f t="shared" si="43"/>
        <v>5.3160892409515152E-3</v>
      </c>
      <c r="T84" s="97">
        <v>1479.8</v>
      </c>
      <c r="U84" s="61">
        <v>1736.261</v>
      </c>
      <c r="V84" s="61">
        <v>1959.0709999999999</v>
      </c>
      <c r="W84" s="61">
        <v>1541.021</v>
      </c>
      <c r="X84" s="61">
        <v>1365.7760000000001</v>
      </c>
      <c r="Y84" s="61">
        <v>1415.865</v>
      </c>
      <c r="Z84" s="61">
        <v>1560.7250000000001</v>
      </c>
      <c r="AA84" s="61">
        <v>995.87099999999998</v>
      </c>
      <c r="AB84" s="61">
        <v>986.58299999999997</v>
      </c>
      <c r="AC84" s="61">
        <v>1114.386</v>
      </c>
      <c r="AD84" s="38">
        <v>603.75800000000004</v>
      </c>
      <c r="AE84" s="42">
        <f t="shared" si="38"/>
        <v>-0.4582146581166669</v>
      </c>
      <c r="AG84" s="361">
        <f t="shared" si="44"/>
        <v>2.6189878495104589E-2</v>
      </c>
      <c r="AH84" s="362">
        <f t="shared" si="45"/>
        <v>2.2218693465216995E-2</v>
      </c>
      <c r="AI84" s="362">
        <f t="shared" si="46"/>
        <v>1.5406802556538276E-2</v>
      </c>
      <c r="AJ84" s="363">
        <f t="shared" si="47"/>
        <v>5.3911165505826199E-3</v>
      </c>
      <c r="AL84" s="52">
        <f t="shared" si="39"/>
        <v>8.633202650984785</v>
      </c>
      <c r="AM84" s="74">
        <f t="shared" si="39"/>
        <v>8.8255138970782596</v>
      </c>
      <c r="AN84" s="74">
        <f t="shared" si="39"/>
        <v>9.23280046751435</v>
      </c>
      <c r="AO84" s="74">
        <f t="shared" si="39"/>
        <v>7.4364627820002411</v>
      </c>
      <c r="AP84" s="74">
        <f t="shared" si="39"/>
        <v>7.1800943133368733</v>
      </c>
      <c r="AQ84" s="74">
        <f t="shared" si="39"/>
        <v>7.4504309664382902</v>
      </c>
      <c r="AR84" s="74">
        <f t="shared" si="39"/>
        <v>7.7955955365973049</v>
      </c>
      <c r="AS84" s="74">
        <f t="shared" si="39"/>
        <v>6.0132054053401269</v>
      </c>
      <c r="AT84" s="74">
        <f t="shared" si="39"/>
        <v>6.3114652370838549</v>
      </c>
      <c r="AU84" s="74">
        <f t="shared" si="39"/>
        <v>6.3679927770603095</v>
      </c>
      <c r="AV84" s="111">
        <f t="shared" si="39"/>
        <v>6.7017948917181904</v>
      </c>
      <c r="AW84" s="42">
        <f t="shared" si="48"/>
        <v>5.2418733240456934E-2</v>
      </c>
    </row>
    <row r="85" spans="1:49" ht="20.100000000000001" customHeight="1">
      <c r="A85" s="88" t="s">
        <v>179</v>
      </c>
      <c r="B85" s="90">
        <v>366.38</v>
      </c>
      <c r="C85" s="61">
        <v>429.86</v>
      </c>
      <c r="D85" s="61">
        <v>617.1400000000001</v>
      </c>
      <c r="E85" s="61">
        <v>547.30999999999995</v>
      </c>
      <c r="F85" s="61">
        <v>1045.3599999999999</v>
      </c>
      <c r="G85" s="61">
        <v>1034.8399999999999</v>
      </c>
      <c r="H85" s="61">
        <v>1000.39</v>
      </c>
      <c r="I85" s="61">
        <v>1252.79</v>
      </c>
      <c r="J85" s="61">
        <v>975.12</v>
      </c>
      <c r="K85" s="61">
        <v>771.37</v>
      </c>
      <c r="L85" s="82">
        <v>380.62</v>
      </c>
      <c r="M85" s="42">
        <f t="shared" si="37"/>
        <v>-0.50656623928853861</v>
      </c>
      <c r="O85" s="361">
        <f t="shared" si="40"/>
        <v>4.5964171832586411E-3</v>
      </c>
      <c r="P85" s="362">
        <f t="shared" si="41"/>
        <v>1.3211422204161686E-2</v>
      </c>
      <c r="Q85" s="362">
        <f t="shared" si="42"/>
        <v>9.3925988702628811E-3</v>
      </c>
      <c r="R85" s="363">
        <f t="shared" si="43"/>
        <v>2.2460121511960014E-3</v>
      </c>
      <c r="T85" s="97">
        <v>237.31399999999999</v>
      </c>
      <c r="U85" s="61">
        <v>366.214</v>
      </c>
      <c r="V85" s="61">
        <v>633.69399999999996</v>
      </c>
      <c r="W85" s="61">
        <v>587.21400000000006</v>
      </c>
      <c r="X85" s="61">
        <v>1076.154</v>
      </c>
      <c r="Y85" s="61">
        <v>1144.0609999999999</v>
      </c>
      <c r="Z85" s="61">
        <v>1547.5809999999999</v>
      </c>
      <c r="AA85" s="61">
        <v>1919.7940000000001</v>
      </c>
      <c r="AB85" s="61">
        <v>1480.902</v>
      </c>
      <c r="AC85" s="61">
        <v>1542.527</v>
      </c>
      <c r="AD85" s="38">
        <v>559.91200000000003</v>
      </c>
      <c r="AE85" s="42">
        <f t="shared" si="38"/>
        <v>-0.63701640230608603</v>
      </c>
      <c r="AG85" s="361">
        <f t="shared" si="44"/>
        <v>4.200043806722023E-3</v>
      </c>
      <c r="AH85" s="362">
        <f t="shared" si="45"/>
        <v>1.7953364667189046E-2</v>
      </c>
      <c r="AI85" s="362">
        <f t="shared" si="46"/>
        <v>2.1326011747392123E-2</v>
      </c>
      <c r="AJ85" s="363">
        <f t="shared" si="47"/>
        <v>4.9996038977037412E-3</v>
      </c>
      <c r="AL85" s="52">
        <f t="shared" si="39"/>
        <v>6.4772640427970964</v>
      </c>
      <c r="AM85" s="74">
        <f t="shared" si="39"/>
        <v>8.5193784022705064</v>
      </c>
      <c r="AN85" s="74">
        <f t="shared" si="39"/>
        <v>10.268237352950706</v>
      </c>
      <c r="AO85" s="74">
        <f t="shared" si="39"/>
        <v>10.729093201293603</v>
      </c>
      <c r="AP85" s="74">
        <f t="shared" si="39"/>
        <v>10.294577944440192</v>
      </c>
      <c r="AQ85" s="74">
        <f t="shared" si="39"/>
        <v>11.055438521897106</v>
      </c>
      <c r="AR85" s="74">
        <f t="shared" si="39"/>
        <v>15.46977678705305</v>
      </c>
      <c r="AS85" s="74">
        <f t="shared" si="39"/>
        <v>15.324148500546782</v>
      </c>
      <c r="AT85" s="74">
        <f t="shared" si="39"/>
        <v>15.186869308392815</v>
      </c>
      <c r="AU85" s="74">
        <f t="shared" si="39"/>
        <v>19.997238679233053</v>
      </c>
      <c r="AV85" s="111">
        <f t="shared" si="39"/>
        <v>14.710524933004049</v>
      </c>
      <c r="AW85" s="42">
        <f t="shared" si="48"/>
        <v>-0.26437218813211483</v>
      </c>
    </row>
    <row r="86" spans="1:49" ht="20.100000000000001" customHeight="1">
      <c r="A86" s="88" t="s">
        <v>173</v>
      </c>
      <c r="B86" s="90">
        <v>695.32</v>
      </c>
      <c r="C86" s="61">
        <v>1060.43</v>
      </c>
      <c r="D86" s="61">
        <v>1055.1400000000001</v>
      </c>
      <c r="E86" s="61">
        <v>1046.76</v>
      </c>
      <c r="F86" s="61">
        <v>1169.33</v>
      </c>
      <c r="G86" s="61">
        <v>999.31</v>
      </c>
      <c r="H86" s="61">
        <v>1193.0899999999999</v>
      </c>
      <c r="I86" s="61">
        <v>1574.78</v>
      </c>
      <c r="J86" s="61">
        <v>1079.83</v>
      </c>
      <c r="K86" s="61">
        <v>848.45</v>
      </c>
      <c r="L86" s="82">
        <v>611.66</v>
      </c>
      <c r="M86" s="42">
        <f t="shared" si="37"/>
        <v>-0.2790853910071307</v>
      </c>
      <c r="O86" s="361">
        <f t="shared" si="40"/>
        <v>8.7231311639920268E-3</v>
      </c>
      <c r="P86" s="362">
        <f t="shared" si="41"/>
        <v>1.2757823743613327E-2</v>
      </c>
      <c r="Q86" s="362">
        <f t="shared" si="42"/>
        <v>1.0331164695897614E-2</v>
      </c>
      <c r="R86" s="363">
        <f t="shared" si="43"/>
        <v>3.6093631243774532E-3</v>
      </c>
      <c r="T86" s="97">
        <v>532.88499999999999</v>
      </c>
      <c r="U86" s="61">
        <v>757.45399999999995</v>
      </c>
      <c r="V86" s="61">
        <v>784.77300000000002</v>
      </c>
      <c r="W86" s="61">
        <v>767.10400000000004</v>
      </c>
      <c r="X86" s="61">
        <v>927.72900000000004</v>
      </c>
      <c r="Y86" s="61">
        <v>789.71900000000005</v>
      </c>
      <c r="Z86" s="61">
        <v>816.53</v>
      </c>
      <c r="AA86" s="61">
        <v>1134.1130000000001</v>
      </c>
      <c r="AB86" s="61">
        <v>774.19899999999996</v>
      </c>
      <c r="AC86" s="61">
        <v>625.976</v>
      </c>
      <c r="AD86" s="38">
        <v>532.51499999999999</v>
      </c>
      <c r="AE86" s="42">
        <f t="shared" si="38"/>
        <v>-0.14930444617685026</v>
      </c>
      <c r="AG86" s="361">
        <f t="shared" si="44"/>
        <v>9.4311348843518095E-3</v>
      </c>
      <c r="AH86" s="362">
        <f t="shared" si="45"/>
        <v>1.2392794782452919E-2</v>
      </c>
      <c r="AI86" s="362">
        <f t="shared" si="46"/>
        <v>8.6543519365207423E-3</v>
      </c>
      <c r="AJ86" s="363">
        <f t="shared" si="47"/>
        <v>4.7549687622085394E-3</v>
      </c>
      <c r="AL86" s="52">
        <f t="shared" si="39"/>
        <v>7.6638813783581652</v>
      </c>
      <c r="AM86" s="74">
        <f t="shared" si="39"/>
        <v>7.142894863404468</v>
      </c>
      <c r="AN86" s="74">
        <f t="shared" si="39"/>
        <v>7.4376196523684062</v>
      </c>
      <c r="AO86" s="74">
        <f t="shared" si="39"/>
        <v>7.3283656234475911</v>
      </c>
      <c r="AP86" s="74">
        <f t="shared" si="39"/>
        <v>7.9338510086972889</v>
      </c>
      <c r="AQ86" s="74">
        <f t="shared" si="39"/>
        <v>7.9026428235482493</v>
      </c>
      <c r="AR86" s="74">
        <f t="shared" si="39"/>
        <v>6.8438256963012014</v>
      </c>
      <c r="AS86" s="74">
        <f t="shared" si="39"/>
        <v>7.2017234153342056</v>
      </c>
      <c r="AT86" s="74">
        <f t="shared" si="39"/>
        <v>7.1696378133595111</v>
      </c>
      <c r="AU86" s="74">
        <f t="shared" si="39"/>
        <v>7.3778773056750548</v>
      </c>
      <c r="AV86" s="111">
        <f t="shared" si="39"/>
        <v>8.7060621914135297</v>
      </c>
      <c r="AW86" s="42">
        <f t="shared" si="48"/>
        <v>0.18002263126778165</v>
      </c>
    </row>
    <row r="87" spans="1:49" ht="20.100000000000001" customHeight="1">
      <c r="A87" s="88" t="s">
        <v>175</v>
      </c>
      <c r="B87" s="90">
        <v>1073.56</v>
      </c>
      <c r="C87" s="61">
        <v>1094.57</v>
      </c>
      <c r="D87" s="61">
        <v>1439.84</v>
      </c>
      <c r="E87" s="61">
        <v>1268.95</v>
      </c>
      <c r="F87" s="61">
        <v>991.66</v>
      </c>
      <c r="G87" s="61">
        <v>1160.44</v>
      </c>
      <c r="H87" s="61">
        <v>1144.03</v>
      </c>
      <c r="I87" s="61">
        <v>1146.3399999999999</v>
      </c>
      <c r="J87" s="61">
        <v>555.01</v>
      </c>
      <c r="K87" s="61">
        <v>945.95</v>
      </c>
      <c r="L87" s="82">
        <v>691.86</v>
      </c>
      <c r="M87" s="42">
        <f t="shared" si="37"/>
        <v>-0.26860827739309689</v>
      </c>
      <c r="O87" s="361">
        <f t="shared" si="40"/>
        <v>1.3468337876683079E-2</v>
      </c>
      <c r="P87" s="362">
        <f t="shared" si="41"/>
        <v>1.4814911273817585E-2</v>
      </c>
      <c r="Q87" s="362">
        <f t="shared" si="42"/>
        <v>1.1518374970928573E-2</v>
      </c>
      <c r="R87" s="363">
        <f t="shared" si="43"/>
        <v>4.082617747166375E-3</v>
      </c>
      <c r="T87" s="97">
        <v>708.98800000000006</v>
      </c>
      <c r="U87" s="61">
        <v>629.14300000000003</v>
      </c>
      <c r="V87" s="61">
        <v>880.17100000000005</v>
      </c>
      <c r="W87" s="61">
        <v>763.053</v>
      </c>
      <c r="X87" s="61">
        <v>685.06899999999996</v>
      </c>
      <c r="Y87" s="61">
        <v>779.17100000000005</v>
      </c>
      <c r="Z87" s="61">
        <v>823.02499999999998</v>
      </c>
      <c r="AA87" s="61">
        <v>749.70100000000002</v>
      </c>
      <c r="AB87" s="61">
        <v>498.39299999999997</v>
      </c>
      <c r="AC87" s="61">
        <v>631.62599999999998</v>
      </c>
      <c r="AD87" s="38">
        <v>462.55200000000002</v>
      </c>
      <c r="AE87" s="42">
        <f t="shared" si="38"/>
        <v>-0.26768055779844396</v>
      </c>
      <c r="AG87" s="361">
        <f t="shared" si="44"/>
        <v>1.2547850773406685E-2</v>
      </c>
      <c r="AH87" s="362">
        <f t="shared" si="45"/>
        <v>1.2227268564437E-2</v>
      </c>
      <c r="AI87" s="362">
        <f t="shared" si="46"/>
        <v>8.7324652962044082E-3</v>
      </c>
      <c r="AJ87" s="363">
        <f t="shared" si="47"/>
        <v>4.130250435944686E-3</v>
      </c>
      <c r="AL87" s="52">
        <f t="shared" si="39"/>
        <v>6.6040836096724922</v>
      </c>
      <c r="AM87" s="74">
        <f t="shared" si="39"/>
        <v>5.7478553221813131</v>
      </c>
      <c r="AN87" s="74">
        <f t="shared" si="39"/>
        <v>6.1129778308700979</v>
      </c>
      <c r="AO87" s="74">
        <f t="shared" si="39"/>
        <v>6.0132629339217463</v>
      </c>
      <c r="AP87" s="74">
        <f t="shared" si="39"/>
        <v>6.908305265917754</v>
      </c>
      <c r="AQ87" s="74">
        <f t="shared" si="39"/>
        <v>6.7144445210437418</v>
      </c>
      <c r="AR87" s="74">
        <f t="shared" si="39"/>
        <v>7.1940858194278121</v>
      </c>
      <c r="AS87" s="74">
        <f t="shared" si="39"/>
        <v>6.5399532424935014</v>
      </c>
      <c r="AT87" s="74">
        <f t="shared" si="39"/>
        <v>8.9798922541936186</v>
      </c>
      <c r="AU87" s="74">
        <f t="shared" si="39"/>
        <v>6.6771605264548857</v>
      </c>
      <c r="AV87" s="111">
        <f t="shared" si="39"/>
        <v>6.6856300407596914</v>
      </c>
      <c r="AW87" s="42">
        <f t="shared" si="48"/>
        <v>1.2684305358916423E-3</v>
      </c>
    </row>
    <row r="88" spans="1:49" ht="20.100000000000001" customHeight="1">
      <c r="A88" s="88" t="s">
        <v>178</v>
      </c>
      <c r="B88" s="90">
        <v>585.86</v>
      </c>
      <c r="C88" s="61">
        <v>628.5</v>
      </c>
      <c r="D88" s="61">
        <v>503.65</v>
      </c>
      <c r="E88" s="61">
        <v>800.62</v>
      </c>
      <c r="F88" s="61">
        <v>594.74</v>
      </c>
      <c r="G88" s="61">
        <v>548.62</v>
      </c>
      <c r="H88" s="61">
        <v>635.44000000000005</v>
      </c>
      <c r="I88" s="61">
        <v>553.4</v>
      </c>
      <c r="J88" s="61">
        <v>494.34</v>
      </c>
      <c r="K88" s="61">
        <v>404.8</v>
      </c>
      <c r="L88" s="82">
        <v>319.01</v>
      </c>
      <c r="M88" s="42">
        <f t="shared" si="37"/>
        <v>-0.21193181818181822</v>
      </c>
      <c r="O88" s="361">
        <f t="shared" si="40"/>
        <v>7.3499016621647126E-3</v>
      </c>
      <c r="P88" s="362">
        <f t="shared" si="41"/>
        <v>7.0040300429507797E-3</v>
      </c>
      <c r="Q88" s="362">
        <f t="shared" si="42"/>
        <v>4.9290535316157159E-3</v>
      </c>
      <c r="R88" s="363">
        <f t="shared" si="43"/>
        <v>1.8824558256345868E-3</v>
      </c>
      <c r="T88" s="97">
        <v>655.70899999999995</v>
      </c>
      <c r="U88" s="61">
        <v>914.92099999999994</v>
      </c>
      <c r="V88" s="61">
        <v>577.98299999999995</v>
      </c>
      <c r="W88" s="61">
        <v>938.96</v>
      </c>
      <c r="X88" s="61">
        <v>1053.761</v>
      </c>
      <c r="Y88" s="61">
        <v>640.4</v>
      </c>
      <c r="Z88" s="61">
        <v>629.29499999999996</v>
      </c>
      <c r="AA88" s="61">
        <v>1115.171</v>
      </c>
      <c r="AB88" s="61">
        <v>689.48199999999997</v>
      </c>
      <c r="AC88" s="61">
        <v>547.06500000000005</v>
      </c>
      <c r="AD88" s="38">
        <v>356.94900000000001</v>
      </c>
      <c r="AE88" s="42">
        <f t="shared" si="38"/>
        <v>-0.34751994735543312</v>
      </c>
      <c r="AG88" s="361">
        <f t="shared" si="44"/>
        <v>1.1604905418398793E-2</v>
      </c>
      <c r="AH88" s="362">
        <f t="shared" si="45"/>
        <v>1.004958191291187E-2</v>
      </c>
      <c r="AI88" s="362">
        <f t="shared" si="46"/>
        <v>7.5633778965211451E-3</v>
      </c>
      <c r="AJ88" s="363">
        <f t="shared" si="47"/>
        <v>3.1872930240492308E-3</v>
      </c>
      <c r="AL88" s="52">
        <f t="shared" si="39"/>
        <v>11.192247294575495</v>
      </c>
      <c r="AM88" s="74">
        <f t="shared" si="39"/>
        <v>14.557215592680986</v>
      </c>
      <c r="AN88" s="74">
        <f t="shared" si="39"/>
        <v>11.475886031966642</v>
      </c>
      <c r="AO88" s="74">
        <f t="shared" si="39"/>
        <v>11.727910869076466</v>
      </c>
      <c r="AP88" s="74">
        <f t="shared" si="39"/>
        <v>17.718011231798769</v>
      </c>
      <c r="AQ88" s="74">
        <f t="shared" si="39"/>
        <v>11.672924793117277</v>
      </c>
      <c r="AR88" s="74">
        <f t="shared" si="39"/>
        <v>9.9032953544000986</v>
      </c>
      <c r="AS88" s="74">
        <f t="shared" si="39"/>
        <v>20.151264907842432</v>
      </c>
      <c r="AT88" s="74">
        <f t="shared" si="39"/>
        <v>13.947525994254965</v>
      </c>
      <c r="AU88" s="74">
        <f t="shared" si="39"/>
        <v>13.514451581027668</v>
      </c>
      <c r="AV88" s="111">
        <f t="shared" si="39"/>
        <v>11.189273063540329</v>
      </c>
      <c r="AW88" s="42">
        <f t="shared" si="48"/>
        <v>-0.17205126701194098</v>
      </c>
    </row>
    <row r="89" spans="1:49" ht="20.100000000000001" customHeight="1">
      <c r="A89" s="88" t="s">
        <v>192</v>
      </c>
      <c r="B89" s="90">
        <v>143.57</v>
      </c>
      <c r="C89" s="61">
        <v>158.66</v>
      </c>
      <c r="D89" s="61">
        <v>170.07</v>
      </c>
      <c r="E89" s="61">
        <v>208.05</v>
      </c>
      <c r="F89" s="61">
        <v>201.95</v>
      </c>
      <c r="G89" s="61">
        <v>277.86</v>
      </c>
      <c r="H89" s="61">
        <v>215.37</v>
      </c>
      <c r="I89" s="61">
        <v>296.91000000000003</v>
      </c>
      <c r="J89" s="61">
        <v>198.5</v>
      </c>
      <c r="K89" s="61">
        <v>257.22000000000003</v>
      </c>
      <c r="L89" s="82">
        <v>237.75</v>
      </c>
      <c r="M89" s="42">
        <f t="shared" si="37"/>
        <v>-7.5693958479123025E-2</v>
      </c>
      <c r="O89" s="361">
        <f t="shared" si="40"/>
        <v>1.8011562175895056E-3</v>
      </c>
      <c r="P89" s="362">
        <f t="shared" si="41"/>
        <v>3.5473365676320654E-3</v>
      </c>
      <c r="Q89" s="362">
        <f t="shared" si="42"/>
        <v>3.1320433532662909E-3</v>
      </c>
      <c r="R89" s="363">
        <f t="shared" si="43"/>
        <v>1.4029462165594277E-3</v>
      </c>
      <c r="T89" s="97">
        <v>130.38900000000001</v>
      </c>
      <c r="U89" s="61">
        <v>212.81800000000001</v>
      </c>
      <c r="V89" s="61">
        <v>184.39500000000001</v>
      </c>
      <c r="W89" s="61">
        <v>216.267</v>
      </c>
      <c r="X89" s="61">
        <v>208.173</v>
      </c>
      <c r="Y89" s="61">
        <v>377.024</v>
      </c>
      <c r="Z89" s="61">
        <v>196.71</v>
      </c>
      <c r="AA89" s="61">
        <v>275.62200000000001</v>
      </c>
      <c r="AB89" s="61">
        <v>240.839</v>
      </c>
      <c r="AC89" s="61">
        <v>252.86099999999999</v>
      </c>
      <c r="AD89" s="38">
        <v>251.15100000000001</v>
      </c>
      <c r="AE89" s="42">
        <f t="shared" si="38"/>
        <v>-6.762608705968811E-3</v>
      </c>
      <c r="AG89" s="361">
        <f t="shared" si="44"/>
        <v>2.3076578369362025E-3</v>
      </c>
      <c r="AH89" s="362">
        <f t="shared" si="45"/>
        <v>5.916510885592887E-3</v>
      </c>
      <c r="AI89" s="362">
        <f t="shared" si="46"/>
        <v>3.4958977421188217E-3</v>
      </c>
      <c r="AJ89" s="363">
        <f t="shared" si="47"/>
        <v>2.2425944050354207E-3</v>
      </c>
      <c r="AL89" s="52">
        <f t="shared" si="39"/>
        <v>9.081911262798636</v>
      </c>
      <c r="AM89" s="74">
        <f t="shared" si="39"/>
        <v>13.413462750535739</v>
      </c>
      <c r="AN89" s="74">
        <f t="shared" si="39"/>
        <v>10.842300229317342</v>
      </c>
      <c r="AO89" s="74">
        <f t="shared" si="39"/>
        <v>10.394953136265318</v>
      </c>
      <c r="AP89" s="74">
        <f t="shared" si="39"/>
        <v>10.308145580589256</v>
      </c>
      <c r="AQ89" s="74">
        <f t="shared" si="39"/>
        <v>13.568847621104151</v>
      </c>
      <c r="AR89" s="74">
        <f t="shared" si="39"/>
        <v>9.1335840646329576</v>
      </c>
      <c r="AS89" s="74">
        <f t="shared" si="39"/>
        <v>9.2830150550671924</v>
      </c>
      <c r="AT89" s="74">
        <f t="shared" si="39"/>
        <v>12.132947103274558</v>
      </c>
      <c r="AU89" s="74">
        <f t="shared" si="39"/>
        <v>9.8305341730814071</v>
      </c>
      <c r="AV89" s="111">
        <f t="shared" si="39"/>
        <v>10.563659305993692</v>
      </c>
      <c r="AW89" s="42">
        <f t="shared" si="48"/>
        <v>7.4576327186753985E-2</v>
      </c>
    </row>
    <row r="90" spans="1:49" ht="20.100000000000001" customHeight="1">
      <c r="A90" s="88" t="s">
        <v>152</v>
      </c>
      <c r="B90" s="90">
        <v>378.61</v>
      </c>
      <c r="C90" s="61">
        <v>334.49</v>
      </c>
      <c r="D90" s="61">
        <v>417.78</v>
      </c>
      <c r="E90" s="61">
        <v>329.42</v>
      </c>
      <c r="F90" s="61">
        <v>302.31</v>
      </c>
      <c r="G90" s="61">
        <v>265.69</v>
      </c>
      <c r="H90" s="61">
        <v>223.43</v>
      </c>
      <c r="I90" s="61">
        <v>202.18</v>
      </c>
      <c r="J90" s="61">
        <v>198.11</v>
      </c>
      <c r="K90" s="61">
        <v>489.91</v>
      </c>
      <c r="L90" s="82">
        <v>184.94</v>
      </c>
      <c r="M90" s="42">
        <f t="shared" si="37"/>
        <v>-0.62250209222102026</v>
      </c>
      <c r="O90" s="361">
        <f t="shared" si="40"/>
        <v>4.7498485445536167E-3</v>
      </c>
      <c r="P90" s="362">
        <f t="shared" si="41"/>
        <v>3.3919666474273497E-3</v>
      </c>
      <c r="Q90" s="362">
        <f t="shared" si="42"/>
        <v>5.9653967778504329E-3</v>
      </c>
      <c r="R90" s="363">
        <f t="shared" si="43"/>
        <v>1.0913180790347026E-3</v>
      </c>
      <c r="T90" s="97">
        <v>365.86099999999999</v>
      </c>
      <c r="U90" s="61">
        <v>335.53399999999999</v>
      </c>
      <c r="V90" s="61">
        <v>687.51099999999997</v>
      </c>
      <c r="W90" s="61">
        <v>904.72900000000004</v>
      </c>
      <c r="X90" s="61">
        <v>804.96400000000006</v>
      </c>
      <c r="Y90" s="61">
        <v>248.91900000000001</v>
      </c>
      <c r="Z90" s="61">
        <v>660.73400000000004</v>
      </c>
      <c r="AA90" s="61">
        <v>273.89100000000002</v>
      </c>
      <c r="AB90" s="61">
        <v>348.06099999999998</v>
      </c>
      <c r="AC90" s="61">
        <v>499.97500000000002</v>
      </c>
      <c r="AD90" s="38">
        <v>211.24100000000001</v>
      </c>
      <c r="AE90" s="42">
        <f t="shared" si="38"/>
        <v>-0.57749687484374224</v>
      </c>
      <c r="AG90" s="361">
        <f t="shared" si="44"/>
        <v>6.4751014570195026E-3</v>
      </c>
      <c r="AH90" s="362">
        <f t="shared" si="45"/>
        <v>3.9062021864149123E-3</v>
      </c>
      <c r="AI90" s="362">
        <f t="shared" si="46"/>
        <v>6.9123410633346299E-3</v>
      </c>
      <c r="AJ90" s="363">
        <f t="shared" si="47"/>
        <v>1.8862273481454874E-3</v>
      </c>
      <c r="AL90" s="52">
        <f t="shared" si="39"/>
        <v>9.6632682707799571</v>
      </c>
      <c r="AM90" s="74">
        <f t="shared" si="39"/>
        <v>10.031211695416902</v>
      </c>
      <c r="AN90" s="74">
        <f t="shared" si="39"/>
        <v>16.456292785676673</v>
      </c>
      <c r="AO90" s="74">
        <f t="shared" si="39"/>
        <v>27.464300892477688</v>
      </c>
      <c r="AP90" s="74">
        <f t="shared" si="39"/>
        <v>26.627104627700046</v>
      </c>
      <c r="AQ90" s="74">
        <f t="shared" si="39"/>
        <v>9.3687756407843743</v>
      </c>
      <c r="AR90" s="74">
        <f t="shared" si="39"/>
        <v>29.572304524907128</v>
      </c>
      <c r="AS90" s="74">
        <f t="shared" si="39"/>
        <v>13.546888910871502</v>
      </c>
      <c r="AT90" s="74">
        <f t="shared" si="39"/>
        <v>17.569077785068899</v>
      </c>
      <c r="AU90" s="74">
        <f t="shared" si="39"/>
        <v>10.205445898226204</v>
      </c>
      <c r="AV90" s="111">
        <f t="shared" si="39"/>
        <v>11.422136909267874</v>
      </c>
      <c r="AW90" s="42">
        <f t="shared" si="48"/>
        <v>0.11921977963286655</v>
      </c>
    </row>
    <row r="91" spans="1:49" ht="20.100000000000001" customHeight="1">
      <c r="A91" s="88" t="s">
        <v>188</v>
      </c>
      <c r="B91" s="90">
        <v>1176.22</v>
      </c>
      <c r="C91" s="61">
        <v>1017.52</v>
      </c>
      <c r="D91" s="61">
        <v>1017.6</v>
      </c>
      <c r="E91" s="61">
        <v>698.02</v>
      </c>
      <c r="F91" s="61">
        <v>903.92</v>
      </c>
      <c r="G91" s="61">
        <v>834.79</v>
      </c>
      <c r="H91" s="61">
        <v>691.91</v>
      </c>
      <c r="I91" s="61">
        <v>627.20000000000005</v>
      </c>
      <c r="J91" s="61">
        <v>568.89</v>
      </c>
      <c r="K91" s="61">
        <v>634.21</v>
      </c>
      <c r="L91" s="82">
        <v>458.82</v>
      </c>
      <c r="M91" s="42">
        <f t="shared" si="37"/>
        <v>-0.27654877721890231</v>
      </c>
      <c r="O91" s="361">
        <f t="shared" si="40"/>
        <v>1.4756258036171404E-2</v>
      </c>
      <c r="P91" s="362">
        <f t="shared" si="41"/>
        <v>1.0657457328487625E-2</v>
      </c>
      <c r="Q91" s="362">
        <f t="shared" si="42"/>
        <v>7.7224679848962533E-3</v>
      </c>
      <c r="R91" s="363">
        <f t="shared" si="43"/>
        <v>2.7074649130674937E-3</v>
      </c>
      <c r="T91" s="97">
        <v>476.73200000000003</v>
      </c>
      <c r="U91" s="61">
        <v>412.27</v>
      </c>
      <c r="V91" s="61">
        <v>404.90600000000001</v>
      </c>
      <c r="W91" s="61">
        <v>305.05900000000003</v>
      </c>
      <c r="X91" s="61">
        <v>381.964</v>
      </c>
      <c r="Y91" s="61">
        <v>370.19299999999998</v>
      </c>
      <c r="Z91" s="61">
        <v>308.67399999999998</v>
      </c>
      <c r="AA91" s="61">
        <v>288.35899999999998</v>
      </c>
      <c r="AB91" s="61">
        <v>251.636</v>
      </c>
      <c r="AC91" s="61">
        <v>295.03800000000001</v>
      </c>
      <c r="AD91" s="38">
        <v>210.328</v>
      </c>
      <c r="AE91" s="42">
        <f t="shared" si="38"/>
        <v>-0.2871155579959192</v>
      </c>
      <c r="AG91" s="361">
        <f t="shared" si="44"/>
        <v>8.4373247430248686E-3</v>
      </c>
      <c r="AH91" s="362">
        <f t="shared" si="45"/>
        <v>5.8093142990109049E-3</v>
      </c>
      <c r="AI91" s="362">
        <f t="shared" si="46"/>
        <v>4.0790105158140357E-3</v>
      </c>
      <c r="AJ91" s="363">
        <f t="shared" si="47"/>
        <v>1.8780749271246776E-3</v>
      </c>
      <c r="AL91" s="52">
        <f t="shared" si="39"/>
        <v>4.0530853071704271</v>
      </c>
      <c r="AM91" s="74">
        <f t="shared" si="39"/>
        <v>4.051713971224153</v>
      </c>
      <c r="AN91" s="74">
        <f t="shared" si="39"/>
        <v>3.9790290880503143</v>
      </c>
      <c r="AO91" s="74">
        <f t="shared" si="39"/>
        <v>4.3703475545113326</v>
      </c>
      <c r="AP91" s="74">
        <f t="shared" si="39"/>
        <v>4.2256394371183292</v>
      </c>
      <c r="AQ91" s="74">
        <f t="shared" si="39"/>
        <v>4.4345643814612057</v>
      </c>
      <c r="AR91" s="74">
        <f t="shared" si="39"/>
        <v>4.4611871486175945</v>
      </c>
      <c r="AS91" s="74">
        <f t="shared" si="39"/>
        <v>4.5975605867346934</v>
      </c>
      <c r="AT91" s="74">
        <f t="shared" si="39"/>
        <v>4.4232804232804233</v>
      </c>
      <c r="AU91" s="74">
        <f t="shared" si="39"/>
        <v>4.6520553129089732</v>
      </c>
      <c r="AV91" s="111">
        <f t="shared" si="39"/>
        <v>4.5841070572337737</v>
      </c>
      <c r="AW91" s="42">
        <f t="shared" si="48"/>
        <v>-1.4606072177742638E-2</v>
      </c>
    </row>
    <row r="92" spans="1:49" ht="20.100000000000001" customHeight="1">
      <c r="A92" s="88" t="s">
        <v>185</v>
      </c>
      <c r="B92" s="90">
        <v>27.85</v>
      </c>
      <c r="C92" s="61">
        <v>58.59</v>
      </c>
      <c r="D92" s="61">
        <v>71.94</v>
      </c>
      <c r="E92" s="61">
        <v>59.12</v>
      </c>
      <c r="F92" s="61">
        <v>61.15</v>
      </c>
      <c r="G92" s="61">
        <v>100.75</v>
      </c>
      <c r="H92" s="61">
        <v>139.1</v>
      </c>
      <c r="I92" s="61">
        <v>187.04</v>
      </c>
      <c r="J92" s="61">
        <v>213.06</v>
      </c>
      <c r="K92" s="61">
        <v>211.88</v>
      </c>
      <c r="L92" s="82">
        <v>298.76</v>
      </c>
      <c r="M92" s="42">
        <f t="shared" si="37"/>
        <v>0.41004342080422879</v>
      </c>
      <c r="O92" s="361">
        <f t="shared" si="40"/>
        <v>3.4939193884424139E-4</v>
      </c>
      <c r="P92" s="362">
        <f t="shared" si="41"/>
        <v>1.2862382465591686E-3</v>
      </c>
      <c r="Q92" s="362">
        <f t="shared" si="42"/>
        <v>2.5799601340877908E-3</v>
      </c>
      <c r="R92" s="363">
        <f t="shared" si="43"/>
        <v>1.7629619838456134E-3</v>
      </c>
      <c r="T92" s="97">
        <v>24.937999999999999</v>
      </c>
      <c r="U92" s="61">
        <v>35.213999999999999</v>
      </c>
      <c r="V92" s="61">
        <v>42.207999999999998</v>
      </c>
      <c r="W92" s="61">
        <v>36.323999999999998</v>
      </c>
      <c r="X92" s="61">
        <v>53.595999999999997</v>
      </c>
      <c r="Y92" s="61">
        <v>85.295000000000002</v>
      </c>
      <c r="Z92" s="61">
        <v>100.286</v>
      </c>
      <c r="AA92" s="61">
        <v>138.958</v>
      </c>
      <c r="AB92" s="61">
        <v>151.03</v>
      </c>
      <c r="AC92" s="61">
        <v>143.12700000000001</v>
      </c>
      <c r="AD92" s="38">
        <v>205.04</v>
      </c>
      <c r="AE92" s="42">
        <f t="shared" si="38"/>
        <v>0.43257386796341696</v>
      </c>
      <c r="AG92" s="361">
        <f t="shared" si="44"/>
        <v>4.4135909576356141E-4</v>
      </c>
      <c r="AH92" s="362">
        <f t="shared" si="45"/>
        <v>1.3385057608710461E-3</v>
      </c>
      <c r="AI92" s="362">
        <f t="shared" si="46"/>
        <v>1.9787842179546889E-3</v>
      </c>
      <c r="AJ92" s="363">
        <f t="shared" si="47"/>
        <v>1.8308569617818068E-3</v>
      </c>
      <c r="AL92" s="52">
        <f t="shared" si="39"/>
        <v>8.9543985637342907</v>
      </c>
      <c r="AM92" s="74">
        <f t="shared" si="39"/>
        <v>6.0102406554019447</v>
      </c>
      <c r="AN92" s="74">
        <f t="shared" si="39"/>
        <v>5.8671114817903813</v>
      </c>
      <c r="AO92" s="74">
        <f t="shared" si="39"/>
        <v>6.1441136671177263</v>
      </c>
      <c r="AP92" s="74">
        <f t="shared" si="39"/>
        <v>8.7646770237121832</v>
      </c>
      <c r="AQ92" s="74">
        <f t="shared" si="39"/>
        <v>8.4660049627791558</v>
      </c>
      <c r="AR92" s="74">
        <f t="shared" si="39"/>
        <v>7.2096333572969096</v>
      </c>
      <c r="AS92" s="74">
        <f t="shared" si="39"/>
        <v>7.4293199315654412</v>
      </c>
      <c r="AT92" s="74">
        <f t="shared" si="39"/>
        <v>7.0886135360931188</v>
      </c>
      <c r="AU92" s="74">
        <f t="shared" si="39"/>
        <v>6.7550972248442518</v>
      </c>
      <c r="AV92" s="111">
        <f t="shared" si="39"/>
        <v>6.8630338733431522</v>
      </c>
      <c r="AW92" s="42">
        <f t="shared" si="48"/>
        <v>1.5978548480682898E-2</v>
      </c>
    </row>
    <row r="93" spans="1:49" ht="20.100000000000001" customHeight="1">
      <c r="A93" s="88" t="s">
        <v>214</v>
      </c>
      <c r="B93" s="90">
        <v>45.95</v>
      </c>
      <c r="C93" s="61">
        <v>108.57</v>
      </c>
      <c r="D93" s="61">
        <v>39.57</v>
      </c>
      <c r="E93" s="61">
        <v>102.97</v>
      </c>
      <c r="F93" s="61">
        <v>75.319999999999993</v>
      </c>
      <c r="G93" s="61">
        <v>103.78</v>
      </c>
      <c r="H93" s="61">
        <v>82.03</v>
      </c>
      <c r="I93" s="61">
        <v>104.69</v>
      </c>
      <c r="J93" s="61">
        <v>120.39</v>
      </c>
      <c r="K93" s="61">
        <v>144.88999999999999</v>
      </c>
      <c r="L93" s="82">
        <v>174.58</v>
      </c>
      <c r="M93" s="42">
        <f t="shared" si="37"/>
        <v>0.20491407274484111</v>
      </c>
      <c r="O93" s="361">
        <f t="shared" si="40"/>
        <v>5.7646533536419721E-4</v>
      </c>
      <c r="P93" s="362">
        <f t="shared" si="41"/>
        <v>1.324921143701345E-3</v>
      </c>
      <c r="Q93" s="362">
        <f t="shared" si="42"/>
        <v>1.7642553512742119E-3</v>
      </c>
      <c r="R93" s="363">
        <f t="shared" si="43"/>
        <v>1.0301844394824181E-3</v>
      </c>
      <c r="T93" s="97">
        <v>22.047000000000001</v>
      </c>
      <c r="U93" s="61">
        <v>55.174999999999997</v>
      </c>
      <c r="V93" s="61">
        <v>18.422999999999998</v>
      </c>
      <c r="W93" s="61">
        <v>53.73</v>
      </c>
      <c r="X93" s="61">
        <v>41.832000000000001</v>
      </c>
      <c r="Y93" s="61">
        <v>58.668999999999997</v>
      </c>
      <c r="Z93" s="61">
        <v>46.682000000000002</v>
      </c>
      <c r="AA93" s="61">
        <v>62.662999999999997</v>
      </c>
      <c r="AB93" s="61">
        <v>68.914000000000001</v>
      </c>
      <c r="AC93" s="61">
        <v>76.474999999999994</v>
      </c>
      <c r="AD93" s="38">
        <v>161.42400000000001</v>
      </c>
      <c r="AE93" s="42">
        <f t="shared" si="38"/>
        <v>1.1108074534161494</v>
      </c>
      <c r="AG93" s="361">
        <f t="shared" si="44"/>
        <v>3.901934391009399E-4</v>
      </c>
      <c r="AH93" s="362">
        <f t="shared" si="45"/>
        <v>9.206728938922961E-4</v>
      </c>
      <c r="AI93" s="362">
        <f t="shared" si="46"/>
        <v>1.0572954304085519E-3</v>
      </c>
      <c r="AJ93" s="363">
        <f t="shared" si="47"/>
        <v>1.4413980403758604E-3</v>
      </c>
      <c r="AL93" s="52">
        <f t="shared" si="39"/>
        <v>4.798041349292709</v>
      </c>
      <c r="AM93" s="74">
        <f t="shared" si="39"/>
        <v>5.0819747628258272</v>
      </c>
      <c r="AN93" s="74">
        <f t="shared" si="39"/>
        <v>4.655799848369977</v>
      </c>
      <c r="AO93" s="74">
        <f t="shared" si="39"/>
        <v>5.218024667378848</v>
      </c>
      <c r="AP93" s="74">
        <f t="shared" si="39"/>
        <v>5.5539033457249074</v>
      </c>
      <c r="AQ93" s="74">
        <f t="shared" si="39"/>
        <v>5.6532087107342459</v>
      </c>
      <c r="AR93" s="74">
        <f t="shared" si="39"/>
        <v>5.6908448128733387</v>
      </c>
      <c r="AS93" s="74">
        <f t="shared" si="39"/>
        <v>5.9855764638456392</v>
      </c>
      <c r="AT93" s="74">
        <f t="shared" si="39"/>
        <v>5.7242295871750146</v>
      </c>
      <c r="AU93" s="74">
        <f t="shared" si="39"/>
        <v>5.2781420387880464</v>
      </c>
      <c r="AV93" s="111">
        <f t="shared" si="39"/>
        <v>9.2464199793790804</v>
      </c>
      <c r="AW93" s="42">
        <f t="shared" si="48"/>
        <v>0.75183235150341277</v>
      </c>
    </row>
    <row r="94" spans="1:49" ht="20.100000000000001" customHeight="1">
      <c r="A94" s="88" t="s">
        <v>177</v>
      </c>
      <c r="B94" s="90">
        <v>14.4</v>
      </c>
      <c r="C94" s="61">
        <v>24.66</v>
      </c>
      <c r="D94" s="61">
        <v>0.09</v>
      </c>
      <c r="E94" s="61">
        <v>12.83</v>
      </c>
      <c r="F94" s="61">
        <v>36</v>
      </c>
      <c r="G94" s="61">
        <v>32.85</v>
      </c>
      <c r="H94" s="61">
        <v>131.81</v>
      </c>
      <c r="I94" s="61">
        <v>208.68</v>
      </c>
      <c r="J94" s="61">
        <v>180.89</v>
      </c>
      <c r="K94" s="61">
        <v>293.73</v>
      </c>
      <c r="L94" s="82">
        <v>295.63</v>
      </c>
      <c r="M94" s="42">
        <f t="shared" si="37"/>
        <v>6.4685255166308415E-3</v>
      </c>
      <c r="O94" s="361">
        <f t="shared" si="40"/>
        <v>1.8065507789432947E-4</v>
      </c>
      <c r="P94" s="362">
        <f t="shared" si="41"/>
        <v>4.1938388485824999E-4</v>
      </c>
      <c r="Q94" s="362">
        <f t="shared" si="42"/>
        <v>3.5766079393317299E-3</v>
      </c>
      <c r="R94" s="363">
        <f t="shared" si="43"/>
        <v>1.7444920715098363E-3</v>
      </c>
      <c r="T94" s="97">
        <v>5.04</v>
      </c>
      <c r="U94" s="61">
        <v>13.257999999999999</v>
      </c>
      <c r="V94" s="61">
        <v>5.6000000000000001E-2</v>
      </c>
      <c r="W94" s="61">
        <v>5.4870000000000001</v>
      </c>
      <c r="X94" s="61">
        <v>16.239999999999998</v>
      </c>
      <c r="Y94" s="61">
        <v>15.018000000000001</v>
      </c>
      <c r="Z94" s="61">
        <v>63.813000000000002</v>
      </c>
      <c r="AA94" s="61">
        <v>117.782</v>
      </c>
      <c r="AB94" s="61">
        <v>89.126999999999995</v>
      </c>
      <c r="AC94" s="61">
        <v>149.72200000000001</v>
      </c>
      <c r="AD94" s="38">
        <v>136.435</v>
      </c>
      <c r="AE94" s="42">
        <f t="shared" si="38"/>
        <v>-8.8744473090127077E-2</v>
      </c>
      <c r="AG94" s="361">
        <f t="shared" si="44"/>
        <v>8.9199207741131993E-5</v>
      </c>
      <c r="AH94" s="362">
        <f t="shared" si="45"/>
        <v>2.3567242530935425E-4</v>
      </c>
      <c r="AI94" s="362">
        <f t="shared" si="46"/>
        <v>2.0699625554969499E-3</v>
      </c>
      <c r="AJ94" s="363">
        <f t="shared" si="47"/>
        <v>1.2182645804755211E-3</v>
      </c>
      <c r="AL94" s="52">
        <f t="shared" si="39"/>
        <v>3.5</v>
      </c>
      <c r="AM94" s="74">
        <f t="shared" si="39"/>
        <v>5.3763179237631782</v>
      </c>
      <c r="AN94" s="74">
        <f t="shared" ref="AN94:AV99" si="49">(V94/D94)*10</f>
        <v>6.2222222222222223</v>
      </c>
      <c r="AO94" s="74">
        <f t="shared" si="49"/>
        <v>4.2766952455183169</v>
      </c>
      <c r="AP94" s="74">
        <f t="shared" si="49"/>
        <v>4.5111111111111111</v>
      </c>
      <c r="AQ94" s="74">
        <f t="shared" si="49"/>
        <v>4.5716894977168945</v>
      </c>
      <c r="AR94" s="74">
        <f t="shared" si="49"/>
        <v>4.8412867005538276</v>
      </c>
      <c r="AS94" s="74">
        <f t="shared" si="49"/>
        <v>5.6441441441441444</v>
      </c>
      <c r="AT94" s="74">
        <f t="shared" si="49"/>
        <v>4.9271380396926308</v>
      </c>
      <c r="AU94" s="74">
        <f t="shared" si="49"/>
        <v>5.0972661968474453</v>
      </c>
      <c r="AV94" s="111">
        <f t="shared" si="49"/>
        <v>4.6150593647464735</v>
      </c>
      <c r="AW94" s="42">
        <f t="shared" si="48"/>
        <v>-9.4601069176886793E-2</v>
      </c>
    </row>
    <row r="95" spans="1:49" ht="20.100000000000001" customHeight="1">
      <c r="A95" s="88" t="s">
        <v>141</v>
      </c>
      <c r="B95" s="90">
        <v>1464.74</v>
      </c>
      <c r="C95" s="61">
        <v>1968.8799999999999</v>
      </c>
      <c r="D95" s="61">
        <v>2921.71</v>
      </c>
      <c r="E95" s="61">
        <v>2957.73</v>
      </c>
      <c r="F95" s="61">
        <v>3320.02</v>
      </c>
      <c r="G95" s="61">
        <v>1658.58</v>
      </c>
      <c r="H95" s="61">
        <v>818.92</v>
      </c>
      <c r="I95" s="61">
        <v>477.18</v>
      </c>
      <c r="J95" s="61">
        <v>646.26</v>
      </c>
      <c r="K95" s="61">
        <v>674.57</v>
      </c>
      <c r="L95" s="82">
        <v>229.7</v>
      </c>
      <c r="M95" s="42">
        <f t="shared" si="37"/>
        <v>-0.65948678417362172</v>
      </c>
      <c r="O95" s="361">
        <f t="shared" si="40"/>
        <v>1.837588324964862E-2</v>
      </c>
      <c r="P95" s="362">
        <f t="shared" si="41"/>
        <v>2.1174481697053157E-2</v>
      </c>
      <c r="Q95" s="362">
        <f t="shared" si="42"/>
        <v>8.2139121561808637E-3</v>
      </c>
      <c r="R95" s="363">
        <f t="shared" si="43"/>
        <v>1.355443726366774E-3</v>
      </c>
      <c r="T95" s="97">
        <v>832.86099999999999</v>
      </c>
      <c r="U95" s="61">
        <v>1198.1499999999999</v>
      </c>
      <c r="V95" s="61">
        <v>1526.1379999999999</v>
      </c>
      <c r="W95" s="61">
        <v>1736.6070000000002</v>
      </c>
      <c r="X95" s="61">
        <v>2045.2050000000002</v>
      </c>
      <c r="Y95" s="61">
        <v>1013.535</v>
      </c>
      <c r="Z95" s="61">
        <v>566.07100000000003</v>
      </c>
      <c r="AA95" s="61">
        <v>296.64299999999997</v>
      </c>
      <c r="AB95" s="61">
        <v>455.15199999999999</v>
      </c>
      <c r="AC95" s="61">
        <v>379.81700000000001</v>
      </c>
      <c r="AD95" s="38">
        <v>133.62299999999999</v>
      </c>
      <c r="AE95" s="42">
        <f t="shared" si="38"/>
        <v>-0.64819110255728418</v>
      </c>
      <c r="AG95" s="361">
        <f t="shared" si="44"/>
        <v>1.4740186777477566E-2</v>
      </c>
      <c r="AH95" s="362">
        <f t="shared" si="45"/>
        <v>1.5905064028893086E-2</v>
      </c>
      <c r="AI95" s="362">
        <f t="shared" si="46"/>
        <v>5.2511118468974828E-3</v>
      </c>
      <c r="AJ95" s="363">
        <f t="shared" si="47"/>
        <v>1.1931554809021185E-3</v>
      </c>
      <c r="AL95" s="52">
        <f t="shared" ref="AL95:AM99" si="50">(T95/B95)*10</f>
        <v>5.6860671518494756</v>
      </c>
      <c r="AM95" s="74">
        <f t="shared" si="50"/>
        <v>6.0854394376498311</v>
      </c>
      <c r="AN95" s="74">
        <f t="shared" si="49"/>
        <v>5.2234410670463527</v>
      </c>
      <c r="AO95" s="74">
        <f t="shared" si="49"/>
        <v>5.8714182836161521</v>
      </c>
      <c r="AP95" s="74">
        <f t="shared" si="49"/>
        <v>6.1602189143438899</v>
      </c>
      <c r="AQ95" s="74">
        <f t="shared" si="49"/>
        <v>6.110859892196939</v>
      </c>
      <c r="AR95" s="74">
        <f t="shared" si="49"/>
        <v>6.912409026522738</v>
      </c>
      <c r="AS95" s="74">
        <f t="shared" si="49"/>
        <v>6.216584936501949</v>
      </c>
      <c r="AT95" s="74">
        <f t="shared" si="49"/>
        <v>7.0428620060037748</v>
      </c>
      <c r="AU95" s="74">
        <f t="shared" si="49"/>
        <v>5.6305053589694172</v>
      </c>
      <c r="AV95" s="111">
        <f t="shared" si="49"/>
        <v>5.8172834131475835</v>
      </c>
      <c r="AW95" s="42">
        <f t="shared" si="48"/>
        <v>3.3172520452472015E-2</v>
      </c>
    </row>
    <row r="96" spans="1:49" ht="20.100000000000001" customHeight="1">
      <c r="A96" s="88" t="s">
        <v>215</v>
      </c>
      <c r="B96" s="90">
        <v>50.8</v>
      </c>
      <c r="C96" s="61">
        <v>82.44</v>
      </c>
      <c r="D96" s="61">
        <v>92.21</v>
      </c>
      <c r="E96" s="61">
        <v>68.41</v>
      </c>
      <c r="F96" s="61">
        <v>82.83</v>
      </c>
      <c r="G96" s="61">
        <v>90.24</v>
      </c>
      <c r="H96" s="61">
        <v>56.7</v>
      </c>
      <c r="I96" s="61">
        <v>91.15</v>
      </c>
      <c r="J96" s="61">
        <v>107</v>
      </c>
      <c r="K96" s="61">
        <v>61.44</v>
      </c>
      <c r="L96" s="82">
        <v>139.30000000000001</v>
      </c>
      <c r="M96" s="42">
        <f t="shared" si="37"/>
        <v>1.267252604166667</v>
      </c>
      <c r="O96" s="361">
        <f t="shared" si="40"/>
        <v>6.373109692383289E-4</v>
      </c>
      <c r="P96" s="362">
        <f t="shared" si="41"/>
        <v>1.1520609366699689E-3</v>
      </c>
      <c r="Q96" s="362">
        <f t="shared" si="42"/>
        <v>7.4812512100412435E-4</v>
      </c>
      <c r="R96" s="363">
        <f t="shared" si="43"/>
        <v>8.2199961289896228E-4</v>
      </c>
      <c r="T96" s="97">
        <v>35.841000000000001</v>
      </c>
      <c r="U96" s="61">
        <v>68.260999999999996</v>
      </c>
      <c r="V96" s="61">
        <v>67.478999999999999</v>
      </c>
      <c r="W96" s="61">
        <v>54.543999999999997</v>
      </c>
      <c r="X96" s="61">
        <v>72.245999999999995</v>
      </c>
      <c r="Y96" s="61">
        <v>66.688999999999993</v>
      </c>
      <c r="Z96" s="61">
        <v>44.887</v>
      </c>
      <c r="AA96" s="61">
        <v>74.611000000000004</v>
      </c>
      <c r="AB96" s="61">
        <v>110.152</v>
      </c>
      <c r="AC96" s="61">
        <v>64.876000000000005</v>
      </c>
      <c r="AD96" s="38">
        <v>117.864</v>
      </c>
      <c r="AE96" s="42">
        <f t="shared" si="38"/>
        <v>0.81675812318885255</v>
      </c>
      <c r="AG96" s="361">
        <f t="shared" si="44"/>
        <v>6.3432317552577621E-4</v>
      </c>
      <c r="AH96" s="362">
        <f t="shared" si="45"/>
        <v>1.046528057761055E-3</v>
      </c>
      <c r="AI96" s="362">
        <f t="shared" si="46"/>
        <v>8.9693492439601476E-4</v>
      </c>
      <c r="AJ96" s="363">
        <f t="shared" si="47"/>
        <v>1.0524391579372363E-3</v>
      </c>
      <c r="AL96" s="52">
        <f t="shared" si="50"/>
        <v>7.0553149606299215</v>
      </c>
      <c r="AM96" s="74">
        <f t="shared" si="50"/>
        <v>8.2800824842309559</v>
      </c>
      <c r="AN96" s="74">
        <f t="shared" si="49"/>
        <v>7.3179698514260929</v>
      </c>
      <c r="AO96" s="74">
        <f t="shared" si="49"/>
        <v>7.9731033474638213</v>
      </c>
      <c r="AP96" s="74">
        <f t="shared" si="49"/>
        <v>8.7222021006881558</v>
      </c>
      <c r="AQ96" s="74">
        <f t="shared" si="49"/>
        <v>7.3901817375886525</v>
      </c>
      <c r="AR96" s="74">
        <f t="shared" si="49"/>
        <v>7.9165784832451491</v>
      </c>
      <c r="AS96" s="74">
        <f t="shared" si="49"/>
        <v>8.185518376302797</v>
      </c>
      <c r="AT96" s="74">
        <f t="shared" si="49"/>
        <v>10.294579439252336</v>
      </c>
      <c r="AU96" s="74">
        <f t="shared" si="49"/>
        <v>10.559244791666668</v>
      </c>
      <c r="AV96" s="111">
        <f t="shared" si="49"/>
        <v>8.4611629576453691</v>
      </c>
      <c r="AW96" s="42">
        <f t="shared" si="48"/>
        <v>-0.19869620180385442</v>
      </c>
    </row>
    <row r="97" spans="1:49" ht="20.100000000000001" customHeight="1">
      <c r="A97" s="88" t="s">
        <v>195</v>
      </c>
      <c r="B97" s="90">
        <v>117.91</v>
      </c>
      <c r="C97" s="61">
        <v>234.73</v>
      </c>
      <c r="D97" s="61">
        <v>257.41000000000003</v>
      </c>
      <c r="E97" s="61">
        <v>214.67</v>
      </c>
      <c r="F97" s="61">
        <v>180.14</v>
      </c>
      <c r="G97" s="61">
        <v>255.61</v>
      </c>
      <c r="H97" s="61">
        <v>215.52</v>
      </c>
      <c r="I97" s="61">
        <v>299.49</v>
      </c>
      <c r="J97" s="61">
        <v>134.19</v>
      </c>
      <c r="K97" s="61">
        <v>173.02</v>
      </c>
      <c r="L97" s="82">
        <v>155.78</v>
      </c>
      <c r="M97" s="42">
        <f t="shared" si="37"/>
        <v>-9.9641659923708284E-2</v>
      </c>
      <c r="O97" s="361">
        <f t="shared" si="40"/>
        <v>1.4792389051750269E-3</v>
      </c>
      <c r="P97" s="362">
        <f t="shared" si="41"/>
        <v>3.263278989607832E-3</v>
      </c>
      <c r="Q97" s="362">
        <f t="shared" si="42"/>
        <v>2.1067807362651955E-3</v>
      </c>
      <c r="R97" s="363">
        <f t="shared" si="43"/>
        <v>9.192469468585811E-4</v>
      </c>
      <c r="T97" s="97">
        <v>71.353999999999999</v>
      </c>
      <c r="U97" s="61">
        <v>160.56700000000001</v>
      </c>
      <c r="V97" s="61">
        <v>151.05600000000001</v>
      </c>
      <c r="W97" s="61">
        <v>142.57400000000001</v>
      </c>
      <c r="X97" s="61">
        <v>117.48699999999999</v>
      </c>
      <c r="Y97" s="61">
        <v>187.67400000000001</v>
      </c>
      <c r="Z97" s="61">
        <v>154.36799999999999</v>
      </c>
      <c r="AA97" s="61">
        <v>221.93199999999999</v>
      </c>
      <c r="AB97" s="61">
        <v>115.452</v>
      </c>
      <c r="AC97" s="61">
        <v>137.898</v>
      </c>
      <c r="AD97" s="38">
        <v>116.414</v>
      </c>
      <c r="AE97" s="42">
        <f t="shared" si="38"/>
        <v>-0.15579631321701545</v>
      </c>
      <c r="AG97" s="361">
        <f t="shared" si="44"/>
        <v>1.262841323246177E-3</v>
      </c>
      <c r="AH97" s="362">
        <f t="shared" si="45"/>
        <v>2.9451049905119021E-3</v>
      </c>
      <c r="AI97" s="362">
        <f t="shared" si="46"/>
        <v>1.906491340470461E-3</v>
      </c>
      <c r="AJ97" s="363">
        <f t="shared" si="47"/>
        <v>1.039491720390496E-3</v>
      </c>
      <c r="AL97" s="52">
        <f t="shared" si="50"/>
        <v>6.0515647527775416</v>
      </c>
      <c r="AM97" s="74">
        <f t="shared" si="50"/>
        <v>6.840497592979168</v>
      </c>
      <c r="AN97" s="74">
        <f t="shared" si="49"/>
        <v>5.8683034847131035</v>
      </c>
      <c r="AO97" s="74">
        <f t="shared" si="49"/>
        <v>6.6415428331858202</v>
      </c>
      <c r="AP97" s="74">
        <f t="shared" si="49"/>
        <v>6.5219829021871876</v>
      </c>
      <c r="AQ97" s="74">
        <f t="shared" si="49"/>
        <v>7.3422010093501822</v>
      </c>
      <c r="AR97" s="74">
        <f t="shared" si="49"/>
        <v>7.1625835189309575</v>
      </c>
      <c r="AS97" s="74">
        <f t="shared" si="49"/>
        <v>7.4103308958562888</v>
      </c>
      <c r="AT97" s="74">
        <f t="shared" si="49"/>
        <v>8.6036217303822937</v>
      </c>
      <c r="AU97" s="74">
        <f t="shared" si="49"/>
        <v>7.9700612645936877</v>
      </c>
      <c r="AV97" s="111">
        <f t="shared" si="49"/>
        <v>7.4729747079214279</v>
      </c>
      <c r="AW97" s="42">
        <f t="shared" si="48"/>
        <v>-6.2369226555449964E-2</v>
      </c>
    </row>
    <row r="98" spans="1:49" ht="20.100000000000001" customHeight="1" thickBot="1">
      <c r="A98" s="48" t="s">
        <v>33</v>
      </c>
      <c r="B98" s="91">
        <f t="shared" ref="B98:J98" si="51">B99-SUM(B71:B97)</f>
        <v>2708.9199999999983</v>
      </c>
      <c r="C98" s="67">
        <f t="shared" si="51"/>
        <v>3856.4299999999639</v>
      </c>
      <c r="D98" s="67">
        <f t="shared" si="51"/>
        <v>3652.6800000000221</v>
      </c>
      <c r="E98" s="67">
        <f t="shared" si="51"/>
        <v>2849.4900000000052</v>
      </c>
      <c r="F98" s="67">
        <f t="shared" si="51"/>
        <v>2853.109999999986</v>
      </c>
      <c r="G98" s="67">
        <f t="shared" si="51"/>
        <v>2315.5300000000134</v>
      </c>
      <c r="H98" s="67">
        <f t="shared" si="51"/>
        <v>2268.1699999999837</v>
      </c>
      <c r="I98" s="67">
        <f t="shared" si="51"/>
        <v>2761.1000000000204</v>
      </c>
      <c r="J98" s="67">
        <f t="shared" si="51"/>
        <v>3013.6800000000367</v>
      </c>
      <c r="K98" s="67">
        <f t="shared" ref="K98:L98" si="52">K99-SUM(K71:K97)</f>
        <v>2388.6299999999464</v>
      </c>
      <c r="L98" s="107">
        <f t="shared" si="52"/>
        <v>1806.9499999998952</v>
      </c>
      <c r="M98" s="42">
        <f t="shared" si="37"/>
        <v>-0.24352034429780428</v>
      </c>
      <c r="O98" s="361">
        <f t="shared" si="40"/>
        <v>3.3984732889549077E-2</v>
      </c>
      <c r="P98" s="370">
        <f t="shared" si="41"/>
        <v>2.9561521062582322E-2</v>
      </c>
      <c r="Q98" s="370">
        <f t="shared" si="42"/>
        <v>2.9085190556380886E-2</v>
      </c>
      <c r="R98" s="363">
        <f t="shared" si="43"/>
        <v>1.0662686292373968E-2</v>
      </c>
      <c r="T98" s="97">
        <f t="shared" ref="T98:AD98" si="53">T99-SUM(T71:T97)</f>
        <v>1501.9669999999896</v>
      </c>
      <c r="U98" s="61">
        <f t="shared" si="53"/>
        <v>2088.5099999999948</v>
      </c>
      <c r="V98" s="61">
        <f t="shared" si="53"/>
        <v>2013.6260000000038</v>
      </c>
      <c r="W98" s="61">
        <f t="shared" si="53"/>
        <v>2242.1840000000229</v>
      </c>
      <c r="X98" s="61">
        <f t="shared" si="53"/>
        <v>1696.1590000000069</v>
      </c>
      <c r="Y98" s="61">
        <f t="shared" si="53"/>
        <v>1498.156999999992</v>
      </c>
      <c r="Z98" s="61">
        <f t="shared" si="53"/>
        <v>1438.5620000000199</v>
      </c>
      <c r="AA98" s="61">
        <f t="shared" si="53"/>
        <v>1720.9340000000084</v>
      </c>
      <c r="AB98" s="61">
        <f t="shared" si="53"/>
        <v>1944.6030000000028</v>
      </c>
      <c r="AC98" s="61">
        <f t="shared" si="53"/>
        <v>1653.7830000000104</v>
      </c>
      <c r="AD98" s="38">
        <f t="shared" si="53"/>
        <v>1098.3870000000461</v>
      </c>
      <c r="AE98" s="42">
        <f t="shared" si="38"/>
        <v>-0.33583366136909182</v>
      </c>
      <c r="AG98" s="361">
        <f t="shared" si="44"/>
        <v>2.6582195724865847E-2</v>
      </c>
      <c r="AH98" s="370">
        <f t="shared" si="45"/>
        <v>2.3510074156624337E-2</v>
      </c>
      <c r="AI98" s="370">
        <f t="shared" si="46"/>
        <v>2.2864167489864105E-2</v>
      </c>
      <c r="AJ98" s="363">
        <f t="shared" si="47"/>
        <v>9.807791092863432E-3</v>
      </c>
      <c r="AL98" s="112">
        <f t="shared" si="50"/>
        <v>5.5445232786497591</v>
      </c>
      <c r="AM98" s="76">
        <f t="shared" si="50"/>
        <v>5.4156564490993331</v>
      </c>
      <c r="AN98" s="76">
        <f t="shared" si="49"/>
        <v>5.5127358542220826</v>
      </c>
      <c r="AO98" s="76">
        <f t="shared" si="49"/>
        <v>7.8687203675044257</v>
      </c>
      <c r="AP98" s="76">
        <f t="shared" si="49"/>
        <v>5.9449477938110178</v>
      </c>
      <c r="AQ98" s="76">
        <f t="shared" si="49"/>
        <v>6.4700392566711873</v>
      </c>
      <c r="AR98" s="76">
        <f t="shared" si="49"/>
        <v>6.3423905615541623</v>
      </c>
      <c r="AS98" s="76">
        <f t="shared" si="49"/>
        <v>6.2327840353482156</v>
      </c>
      <c r="AT98" s="76">
        <f t="shared" si="49"/>
        <v>6.4525862068964823</v>
      </c>
      <c r="AU98" s="76">
        <f t="shared" si="49"/>
        <v>6.9235628791401238</v>
      </c>
      <c r="AV98" s="113">
        <f t="shared" si="49"/>
        <v>6.0786795428767251</v>
      </c>
      <c r="AW98" s="42">
        <f t="shared" si="48"/>
        <v>-0.12203013838567602</v>
      </c>
    </row>
    <row r="99" spans="1:49" s="6" customFormat="1" ht="26.25" customHeight="1" thickBot="1">
      <c r="A99" s="58" t="s">
        <v>34</v>
      </c>
      <c r="B99" s="94">
        <v>79709.910000000047</v>
      </c>
      <c r="C99" s="95">
        <v>85634.580000000016</v>
      </c>
      <c r="D99" s="95">
        <v>86232.510000000038</v>
      </c>
      <c r="E99" s="95">
        <v>84690.719999999987</v>
      </c>
      <c r="F99" s="95">
        <v>83054.509999999995</v>
      </c>
      <c r="G99" s="95">
        <v>78329.190000000031</v>
      </c>
      <c r="H99" s="95">
        <v>79536.339999999982</v>
      </c>
      <c r="I99" s="95">
        <v>81256.039999999964</v>
      </c>
      <c r="J99" s="95">
        <v>79463.790000000008</v>
      </c>
      <c r="K99" s="95">
        <v>82125.299999999974</v>
      </c>
      <c r="L99" s="96">
        <v>169464.79999999993</v>
      </c>
      <c r="M99" s="140">
        <f t="shared" si="37"/>
        <v>1.0634907878570914</v>
      </c>
      <c r="N99"/>
      <c r="O99" s="355">
        <f>SUM(O71:O98)</f>
        <v>0.99999999999999944</v>
      </c>
      <c r="P99" s="359">
        <f t="shared" ref="P99:R99" si="54">SUM(P71:P98)</f>
        <v>1</v>
      </c>
      <c r="Q99" s="359">
        <f t="shared" si="54"/>
        <v>0.99999999999999978</v>
      </c>
      <c r="R99" s="356">
        <f t="shared" si="54"/>
        <v>1</v>
      </c>
      <c r="T99" s="99">
        <v>56502.744000000006</v>
      </c>
      <c r="U99" s="69">
        <v>62426.004000000001</v>
      </c>
      <c r="V99" s="69">
        <v>64017.688000000002</v>
      </c>
      <c r="W99" s="69">
        <v>69792.22099999999</v>
      </c>
      <c r="X99" s="69">
        <v>64875.915000000008</v>
      </c>
      <c r="Y99" s="69">
        <v>63724.043999999987</v>
      </c>
      <c r="Z99" s="69">
        <v>68210.302000000011</v>
      </c>
      <c r="AA99" s="69">
        <v>69828.114000000016</v>
      </c>
      <c r="AB99" s="69">
        <v>69610.073000000004</v>
      </c>
      <c r="AC99" s="69">
        <v>72330.777000000002</v>
      </c>
      <c r="AD99" s="85">
        <v>111991.27200000003</v>
      </c>
      <c r="AE99" s="86">
        <f t="shared" si="38"/>
        <v>0.54832115241897683</v>
      </c>
      <c r="AF99"/>
      <c r="AG99" s="355">
        <f>SUM(AG71:AG98)</f>
        <v>0.99999999999999956</v>
      </c>
      <c r="AH99" s="359">
        <f t="shared" ref="AH99:AJ99" si="55">SUM(AH71:AH98)</f>
        <v>0.99999999999999978</v>
      </c>
      <c r="AI99" s="359">
        <f t="shared" si="55"/>
        <v>1.0000000000000002</v>
      </c>
      <c r="AJ99" s="356">
        <f t="shared" si="55"/>
        <v>1</v>
      </c>
      <c r="AL99" s="72">
        <f t="shared" si="50"/>
        <v>7.088546957335665</v>
      </c>
      <c r="AM99" s="77">
        <f t="shared" si="50"/>
        <v>7.2898125967337011</v>
      </c>
      <c r="AN99" s="77">
        <f t="shared" si="49"/>
        <v>7.4238460645526816</v>
      </c>
      <c r="AO99" s="77">
        <f t="shared" si="49"/>
        <v>8.2408345329925172</v>
      </c>
      <c r="AP99" s="77">
        <f t="shared" si="49"/>
        <v>7.8112452893888618</v>
      </c>
      <c r="AQ99" s="77">
        <f t="shared" si="49"/>
        <v>8.135414651932436</v>
      </c>
      <c r="AR99" s="77">
        <f t="shared" si="49"/>
        <v>8.5759920559583236</v>
      </c>
      <c r="AS99" s="77">
        <f t="shared" si="49"/>
        <v>8.5935905810817328</v>
      </c>
      <c r="AT99" s="77">
        <f t="shared" si="49"/>
        <v>8.7599739453655552</v>
      </c>
      <c r="AU99" s="77">
        <f t="shared" si="49"/>
        <v>8.80736837491005</v>
      </c>
      <c r="AV99" s="87">
        <f t="shared" si="49"/>
        <v>6.6085270805500649</v>
      </c>
      <c r="AW99" s="86">
        <f t="shared" si="48"/>
        <v>-0.24965928535746548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8:A70"/>
    <mergeCell ref="B68:L68"/>
    <mergeCell ref="M68:M70"/>
    <mergeCell ref="O68:R69"/>
    <mergeCell ref="T68:AD68"/>
    <mergeCell ref="AG68:AJ69"/>
    <mergeCell ref="AL68:AV68"/>
    <mergeCell ref="AW68:AW70"/>
    <mergeCell ref="B69:L69"/>
    <mergeCell ref="T69:AD69"/>
    <mergeCell ref="AL69:AV69"/>
    <mergeCell ref="AE68:AE70"/>
  </mergeCells>
  <conditionalFormatting sqref="AX7:AX33">
    <cfRule type="cellIs" dxfId="3" priority="15" operator="greaterThan">
      <formula>0</formula>
    </cfRule>
    <cfRule type="cellIs" dxfId="2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32:L32 T64:AD64 B64:L64 T98:AD98 B98:L9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D5CA2D54-C500-461D-A20F-F9CF03D771A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2140D11E-923D-4960-80DD-13F19AE7783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BE72F121-1B34-4E34-96DF-DB64EB1AF8B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1C45867A-2643-46F0-AB07-70F3427C776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AW65</xm:sqref>
        </x14:conditionalFormatting>
        <x14:conditionalFormatting xmlns:xm="http://schemas.microsoft.com/office/excel/2006/main">
          <x14:cfRule type="iconSet" priority="10" id="{BB8DB01C-6B88-427F-834A-A4F62F0DCF4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AE65</xm:sqref>
        </x14:conditionalFormatting>
        <x14:conditionalFormatting xmlns:xm="http://schemas.microsoft.com/office/excel/2006/main">
          <x14:cfRule type="iconSet" priority="9" id="{EF23ED2E-BA52-46C5-855A-789EC56F04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AW99</xm:sqref>
        </x14:conditionalFormatting>
        <x14:conditionalFormatting xmlns:xm="http://schemas.microsoft.com/office/excel/2006/main">
          <x14:cfRule type="iconSet" priority="8" id="{48A24A17-FABA-4D85-8859-D51D0BBEF6D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M99</xm:sqref>
        </x14:conditionalFormatting>
        <x14:conditionalFormatting xmlns:xm="http://schemas.microsoft.com/office/excel/2006/main">
          <x14:cfRule type="iconSet" priority="7" id="{D8EE205E-1062-4E76-9E00-0A4D85780B8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AE99</xm:sqref>
        </x14:conditionalFormatting>
        <x14:conditionalFormatting xmlns:xm="http://schemas.microsoft.com/office/excel/2006/main">
          <x14:cfRule type="iconSet" priority="3" id="{ABF315DC-D6E2-4E1C-A330-0C8A299A13F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M71:M98</xm:sqref>
        </x14:conditionalFormatting>
        <x14:conditionalFormatting xmlns:xm="http://schemas.microsoft.com/office/excel/2006/main">
          <x14:cfRule type="iconSet" priority="2" id="{77A80650-65A3-4B8D-916B-B3D4B32AEF3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AE71:AE98</xm:sqref>
        </x14:conditionalFormatting>
        <x14:conditionalFormatting xmlns:xm="http://schemas.microsoft.com/office/excel/2006/main">
          <x14:cfRule type="iconSet" priority="1" id="{37112B3C-6A2E-44BF-AE4E-0B385B73127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AW71:AW98</xm:sqref>
        </x14:conditionalFormatting>
        <x14:conditionalFormatting xmlns:xm="http://schemas.microsoft.com/office/excel/2006/main">
          <x14:cfRule type="iconSet" priority="141" id="{5ED19ECC-41CD-4065-8576-F34A4C59A73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M39:M65</xm:sqref>
        </x14:conditionalFormatting>
        <x14:conditionalFormatting xmlns:xm="http://schemas.microsoft.com/office/excel/2006/main">
          <x14:cfRule type="iconSet" priority="143" id="{3F3CE1A2-3FCC-4FDF-8160-AF957BE8DF5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AE39:AE64</xm:sqref>
        </x14:conditionalFormatting>
        <x14:conditionalFormatting xmlns:xm="http://schemas.microsoft.com/office/excel/2006/main">
          <x14:cfRule type="iconSet" priority="145" id="{0865B7C6-E370-4350-8A43-45527BA8AE0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B820A-0820-4E04-B6FD-6E8FA380DB2B}">
  <sheetPr>
    <pageSetUpPr fitToPage="1"/>
  </sheetPr>
  <dimension ref="A1:AF22"/>
  <sheetViews>
    <sheetView showGridLines="0" workbookViewId="0"/>
  </sheetViews>
  <sheetFormatPr defaultRowHeight="15"/>
  <cols>
    <col min="1" max="1" width="2.85546875" customWidth="1"/>
    <col min="2" max="2" width="2.28515625" customWidth="1"/>
    <col min="3" max="3" width="22" customWidth="1"/>
    <col min="4" max="12" width="9.140625" customWidth="1"/>
    <col min="15" max="15" width="10.42578125" customWidth="1"/>
    <col min="16" max="16" width="1.140625" customWidth="1"/>
    <col min="17" max="26" width="9.140625" customWidth="1"/>
    <col min="29" max="29" width="10.42578125" customWidth="1"/>
    <col min="30" max="30" width="1.140625" customWidth="1"/>
    <col min="31" max="31" width="10.42578125" customWidth="1"/>
    <col min="32" max="32" width="2" customWidth="1"/>
    <col min="33" max="40" width="9.140625" customWidth="1"/>
    <col min="43" max="43" width="10.42578125" customWidth="1"/>
  </cols>
  <sheetData>
    <row r="1" spans="1:32" ht="15.75">
      <c r="A1" s="18" t="s">
        <v>130</v>
      </c>
    </row>
    <row r="2" spans="1:32" ht="15.75" thickBot="1"/>
    <row r="3" spans="1:32" ht="15" customHeight="1">
      <c r="A3" s="489" t="s">
        <v>32</v>
      </c>
      <c r="B3" s="502"/>
      <c r="C3" s="525"/>
      <c r="D3" s="505" t="s">
        <v>19</v>
      </c>
      <c r="E3" s="506"/>
      <c r="F3" s="506"/>
      <c r="G3" s="506"/>
      <c r="H3" s="506"/>
      <c r="I3" s="506"/>
      <c r="J3" s="506"/>
      <c r="K3" s="506"/>
      <c r="L3" s="506"/>
      <c r="M3" s="506"/>
      <c r="N3" s="507"/>
      <c r="O3" s="510" t="s">
        <v>121</v>
      </c>
      <c r="Q3" s="480" t="s">
        <v>122</v>
      </c>
      <c r="R3" s="474"/>
      <c r="S3" s="474"/>
      <c r="T3" s="519"/>
    </row>
    <row r="4" spans="1:32" ht="15.75" thickBot="1">
      <c r="A4" s="503"/>
      <c r="B4" s="504"/>
      <c r="C4" s="526"/>
      <c r="D4" s="501" t="s">
        <v>70</v>
      </c>
      <c r="E4" s="499"/>
      <c r="F4" s="499"/>
      <c r="G4" s="499"/>
      <c r="H4" s="499"/>
      <c r="I4" s="499"/>
      <c r="J4" s="499"/>
      <c r="K4" s="499"/>
      <c r="L4" s="499"/>
      <c r="M4" s="499"/>
      <c r="N4" s="500"/>
      <c r="O4" s="511"/>
      <c r="Q4" s="520"/>
      <c r="R4" s="521"/>
      <c r="S4" s="521"/>
      <c r="T4" s="522"/>
    </row>
    <row r="5" spans="1:32" ht="23.25" customHeight="1" thickBot="1">
      <c r="A5" s="503"/>
      <c r="B5" s="504"/>
      <c r="C5" s="526"/>
      <c r="D5" s="31">
        <v>2010</v>
      </c>
      <c r="E5" s="78">
        <v>2011</v>
      </c>
      <c r="F5" s="78">
        <v>2012</v>
      </c>
      <c r="G5" s="78">
        <v>2013</v>
      </c>
      <c r="H5" s="78">
        <v>2014</v>
      </c>
      <c r="I5" s="78">
        <v>2015</v>
      </c>
      <c r="J5" s="78">
        <v>2016</v>
      </c>
      <c r="K5" s="78">
        <v>2017</v>
      </c>
      <c r="L5" s="78">
        <v>2018</v>
      </c>
      <c r="M5" s="78">
        <v>2019</v>
      </c>
      <c r="N5" s="30">
        <v>2020</v>
      </c>
      <c r="O5" s="512"/>
      <c r="Q5" s="298">
        <v>2010</v>
      </c>
      <c r="R5" s="360">
        <v>2015</v>
      </c>
      <c r="S5" s="408">
        <v>2019</v>
      </c>
      <c r="T5" s="302">
        <v>2020</v>
      </c>
    </row>
    <row r="6" spans="1:32" ht="20.100000000000001" customHeight="1">
      <c r="A6" s="10" t="s">
        <v>36</v>
      </c>
      <c r="B6" s="11"/>
      <c r="C6" s="11"/>
      <c r="D6" s="145">
        <v>15008.880000000001</v>
      </c>
      <c r="E6" s="146">
        <v>20916.09</v>
      </c>
      <c r="F6" s="146">
        <v>20049.820000000003</v>
      </c>
      <c r="G6" s="146">
        <v>18793.509999999998</v>
      </c>
      <c r="H6" s="146">
        <v>15764.689999999999</v>
      </c>
      <c r="I6" s="146">
        <v>17572.940000000002</v>
      </c>
      <c r="J6" s="146">
        <v>14531.42</v>
      </c>
      <c r="K6" s="146">
        <v>19834.680000000004</v>
      </c>
      <c r="L6" s="146">
        <v>20175.27</v>
      </c>
      <c r="M6" s="146">
        <v>19122.240000000005</v>
      </c>
      <c r="N6" s="147">
        <v>15223.820000000002</v>
      </c>
      <c r="O6" s="42">
        <f>(N6-M6)/M6</f>
        <v>-0.20386837525310855</v>
      </c>
      <c r="Q6" s="353">
        <f>D6/D8</f>
        <v>0.64790074853013546</v>
      </c>
      <c r="R6" s="441">
        <f>I6/I8</f>
        <v>0.72333235368450866</v>
      </c>
      <c r="S6" s="357">
        <f>M6/M8</f>
        <v>0.70688201369756165</v>
      </c>
      <c r="T6" s="354">
        <f>N6/N8</f>
        <v>0.63893173245970225</v>
      </c>
    </row>
    <row r="7" spans="1:32" ht="20.100000000000001" customHeight="1" thickBot="1">
      <c r="A7" s="10" t="s">
        <v>39</v>
      </c>
      <c r="B7" s="11"/>
      <c r="C7" s="11"/>
      <c r="D7" s="148">
        <v>8156.5199999999995</v>
      </c>
      <c r="E7" s="149">
        <v>6866.99</v>
      </c>
      <c r="F7" s="149">
        <v>6771.2099999999991</v>
      </c>
      <c r="G7" s="149">
        <v>6763.37</v>
      </c>
      <c r="H7" s="149">
        <v>7242.2800000000016</v>
      </c>
      <c r="I7" s="149">
        <v>6721.4800000000005</v>
      </c>
      <c r="J7" s="149">
        <v>6989.5900000000011</v>
      </c>
      <c r="K7" s="149">
        <v>8411.18</v>
      </c>
      <c r="L7" s="149">
        <v>7959.4999999999991</v>
      </c>
      <c r="M7" s="149">
        <v>7929.29</v>
      </c>
      <c r="N7" s="150">
        <v>8603.17</v>
      </c>
      <c r="O7" s="42">
        <f>(N7-M7)/M7</f>
        <v>8.4986171523553825E-2</v>
      </c>
      <c r="Q7" s="353">
        <f>D7/D8</f>
        <v>0.35209925146986448</v>
      </c>
      <c r="R7" s="358">
        <f>I7/I8</f>
        <v>0.2766676463154914</v>
      </c>
      <c r="S7" s="358">
        <f>M7/M8</f>
        <v>0.29311798630243829</v>
      </c>
      <c r="T7" s="354">
        <f>N7/N8</f>
        <v>0.36106826754029775</v>
      </c>
    </row>
    <row r="8" spans="1:32" ht="24" customHeight="1" thickBot="1">
      <c r="A8" s="56" t="s">
        <v>30</v>
      </c>
      <c r="B8" s="151"/>
      <c r="C8" s="152"/>
      <c r="D8" s="94">
        <v>23165.4</v>
      </c>
      <c r="E8" s="95">
        <v>27783.08</v>
      </c>
      <c r="F8" s="95">
        <v>26821.030000000002</v>
      </c>
      <c r="G8" s="95">
        <v>25556.879999999997</v>
      </c>
      <c r="H8" s="95">
        <v>23006.97</v>
      </c>
      <c r="I8" s="95">
        <v>24294.420000000002</v>
      </c>
      <c r="J8" s="95">
        <v>21521.010000000002</v>
      </c>
      <c r="K8" s="95">
        <v>28245.860000000004</v>
      </c>
      <c r="L8" s="95">
        <v>28134.77</v>
      </c>
      <c r="M8" s="95">
        <v>27051.530000000006</v>
      </c>
      <c r="N8" s="96">
        <v>23826.99</v>
      </c>
      <c r="O8" s="140">
        <f>(N8-M8)/M8</f>
        <v>-0.11919991216762985</v>
      </c>
      <c r="Q8" s="355">
        <f>SUM(Q6:Q7)</f>
        <v>1</v>
      </c>
      <c r="R8" s="359">
        <f t="shared" ref="R8:T8" si="0">SUM(R6:R7)</f>
        <v>1</v>
      </c>
      <c r="S8" s="359">
        <f t="shared" si="0"/>
        <v>1</v>
      </c>
      <c r="T8" s="356">
        <f t="shared" si="0"/>
        <v>1</v>
      </c>
      <c r="AF8" s="6"/>
    </row>
    <row r="9" spans="1:32" ht="15.75" thickBot="1"/>
    <row r="10" spans="1:32">
      <c r="A10" s="489" t="s">
        <v>32</v>
      </c>
      <c r="B10" s="502"/>
      <c r="C10" s="525"/>
      <c r="D10" s="542" t="s">
        <v>35</v>
      </c>
      <c r="E10" s="543"/>
      <c r="F10" s="543"/>
      <c r="G10" s="543"/>
      <c r="H10" s="543"/>
      <c r="I10" s="543"/>
      <c r="J10" s="543"/>
      <c r="K10" s="543"/>
      <c r="L10" s="543"/>
      <c r="M10" s="543"/>
      <c r="N10" s="544"/>
      <c r="O10" s="510" t="s">
        <v>121</v>
      </c>
      <c r="Q10" s="480" t="s">
        <v>122</v>
      </c>
      <c r="R10" s="474"/>
      <c r="S10" s="474"/>
      <c r="T10" s="519"/>
    </row>
    <row r="11" spans="1:32" ht="15.75" thickBot="1">
      <c r="A11" s="503"/>
      <c r="B11" s="504"/>
      <c r="C11" s="526"/>
      <c r="D11" s="536" t="str">
        <f>D4</f>
        <v>jan-dez</v>
      </c>
      <c r="E11" s="537"/>
      <c r="F11" s="537"/>
      <c r="G11" s="537"/>
      <c r="H11" s="537"/>
      <c r="I11" s="537"/>
      <c r="J11" s="537"/>
      <c r="K11" s="537"/>
      <c r="L11" s="537"/>
      <c r="M11" s="537"/>
      <c r="N11" s="538"/>
      <c r="O11" s="511"/>
      <c r="Q11" s="520"/>
      <c r="R11" s="521"/>
      <c r="S11" s="521"/>
      <c r="T11" s="522"/>
    </row>
    <row r="12" spans="1:32" ht="23.25" customHeight="1" thickBot="1">
      <c r="A12" s="503"/>
      <c r="B12" s="504"/>
      <c r="C12" s="526"/>
      <c r="D12" s="29">
        <v>2010</v>
      </c>
      <c r="E12" s="70">
        <v>2011</v>
      </c>
      <c r="F12" s="70">
        <v>2012</v>
      </c>
      <c r="G12" s="70">
        <v>2013</v>
      </c>
      <c r="H12" s="70">
        <v>2014</v>
      </c>
      <c r="I12" s="70">
        <v>2015</v>
      </c>
      <c r="J12" s="70">
        <v>2016</v>
      </c>
      <c r="K12" s="70">
        <v>2017</v>
      </c>
      <c r="L12" s="70">
        <v>2018</v>
      </c>
      <c r="M12" s="70">
        <v>2019</v>
      </c>
      <c r="N12" s="30">
        <v>2020</v>
      </c>
      <c r="O12" s="512"/>
      <c r="Q12" s="298">
        <v>2010</v>
      </c>
      <c r="R12" s="360">
        <v>2015</v>
      </c>
      <c r="S12" s="408">
        <v>2019</v>
      </c>
      <c r="T12" s="302">
        <v>2020</v>
      </c>
    </row>
    <row r="13" spans="1:32" ht="20.100000000000001" customHeight="1">
      <c r="A13" s="10" t="s">
        <v>36</v>
      </c>
      <c r="B13" s="11"/>
      <c r="C13" s="11"/>
      <c r="D13" s="145">
        <v>6651.4539999999997</v>
      </c>
      <c r="E13" s="146">
        <v>9428.68</v>
      </c>
      <c r="F13" s="146">
        <v>8853.9089999999997</v>
      </c>
      <c r="G13" s="146">
        <v>8982.2880000000005</v>
      </c>
      <c r="H13" s="146">
        <v>8582.0149999999994</v>
      </c>
      <c r="I13" s="146">
        <v>10154.078999999998</v>
      </c>
      <c r="J13" s="146">
        <v>9104.4280000000017</v>
      </c>
      <c r="K13" s="146">
        <v>10362.394999999999</v>
      </c>
      <c r="L13" s="146">
        <v>9796.2450000000008</v>
      </c>
      <c r="M13" s="146">
        <v>9555.6270000000004</v>
      </c>
      <c r="N13" s="147">
        <v>7172.9410000000016</v>
      </c>
      <c r="O13" s="131">
        <f>(N13-M13)/M13</f>
        <v>-0.24934899614645892</v>
      </c>
      <c r="Q13" s="353">
        <f>D13/D15</f>
        <v>0.57901495656073787</v>
      </c>
      <c r="R13" s="441">
        <f>I13/I15</f>
        <v>0.67306564566173332</v>
      </c>
      <c r="S13" s="357">
        <f>M13/M15</f>
        <v>0.57390281096629581</v>
      </c>
      <c r="T13" s="354">
        <f>N13/N15</f>
        <v>0.51596445865438423</v>
      </c>
    </row>
    <row r="14" spans="1:32" ht="20.100000000000001" customHeight="1" thickBot="1">
      <c r="A14" s="10" t="s">
        <v>39</v>
      </c>
      <c r="B14" s="11"/>
      <c r="C14" s="11"/>
      <c r="D14" s="81">
        <v>4836.08</v>
      </c>
      <c r="E14" s="61">
        <v>4440.7740000000003</v>
      </c>
      <c r="F14" s="153">
        <v>4418.4079999999994</v>
      </c>
      <c r="G14" s="153">
        <v>4372.8750000000009</v>
      </c>
      <c r="H14" s="153">
        <v>4848.0570000000016</v>
      </c>
      <c r="I14" s="153">
        <v>4932.2339999999986</v>
      </c>
      <c r="J14" s="153">
        <v>5076.7289999999994</v>
      </c>
      <c r="K14" s="153">
        <v>6686.5730000000012</v>
      </c>
      <c r="L14" s="153">
        <v>6420.4920000000002</v>
      </c>
      <c r="M14" s="153">
        <v>7094.6260000000002</v>
      </c>
      <c r="N14" s="154">
        <v>6729.0650000000005</v>
      </c>
      <c r="O14" s="131">
        <f>(N14-M14)/M14</f>
        <v>-5.1526465242847146E-2</v>
      </c>
      <c r="Q14" s="353">
        <f>D14/D15</f>
        <v>0.42098504343926207</v>
      </c>
      <c r="R14" s="358">
        <f>I14/I15</f>
        <v>0.32693435433826673</v>
      </c>
      <c r="S14" s="358">
        <f>M14/M15</f>
        <v>0.42609718903370419</v>
      </c>
      <c r="T14" s="354">
        <f>N14/N15</f>
        <v>0.48403554134561588</v>
      </c>
    </row>
    <row r="15" spans="1:32" ht="24" customHeight="1" thickBot="1">
      <c r="A15" s="56" t="s">
        <v>30</v>
      </c>
      <c r="B15" s="151"/>
      <c r="C15" s="152"/>
      <c r="D15" s="442">
        <v>11487.534</v>
      </c>
      <c r="E15" s="95">
        <v>13869.454000000002</v>
      </c>
      <c r="F15" s="95">
        <v>13272.316999999999</v>
      </c>
      <c r="G15" s="95">
        <v>13355.163</v>
      </c>
      <c r="H15" s="95">
        <v>13430.072</v>
      </c>
      <c r="I15" s="95">
        <v>15086.312999999996</v>
      </c>
      <c r="J15" s="95">
        <v>14181.157000000001</v>
      </c>
      <c r="K15" s="95">
        <v>17048.968000000001</v>
      </c>
      <c r="L15" s="95">
        <v>16216.737000000001</v>
      </c>
      <c r="M15" s="95">
        <v>16650.253000000001</v>
      </c>
      <c r="N15" s="96">
        <v>13902.006000000001</v>
      </c>
      <c r="O15" s="188">
        <f>(N15-M15)/M15</f>
        <v>-0.16505737180089691</v>
      </c>
      <c r="Q15" s="355">
        <f>SUM(Q13:Q14)</f>
        <v>1</v>
      </c>
      <c r="R15" s="359">
        <f t="shared" ref="R15:T15" si="1">SUM(R13:R14)</f>
        <v>1</v>
      </c>
      <c r="S15" s="359">
        <f t="shared" si="1"/>
        <v>1</v>
      </c>
      <c r="T15" s="356">
        <f t="shared" si="1"/>
        <v>1</v>
      </c>
    </row>
    <row r="16" spans="1:32" ht="15.75" thickBot="1"/>
    <row r="17" spans="1:15">
      <c r="A17" s="489" t="s">
        <v>32</v>
      </c>
      <c r="B17" s="502"/>
      <c r="C17" s="525"/>
      <c r="D17" s="545" t="s">
        <v>42</v>
      </c>
      <c r="E17" s="546"/>
      <c r="F17" s="546"/>
      <c r="G17" s="546"/>
      <c r="H17" s="546"/>
      <c r="I17" s="546"/>
      <c r="J17" s="546"/>
      <c r="K17" s="546"/>
      <c r="L17" s="546"/>
      <c r="M17" s="546"/>
      <c r="N17" s="547"/>
      <c r="O17" s="510" t="s">
        <v>121</v>
      </c>
    </row>
    <row r="18" spans="1:15" ht="15.75" thickBot="1">
      <c r="A18" s="503"/>
      <c r="B18" s="504"/>
      <c r="C18" s="526"/>
      <c r="D18" s="539" t="str">
        <f>D4</f>
        <v>jan-dez</v>
      </c>
      <c r="E18" s="540"/>
      <c r="F18" s="540"/>
      <c r="G18" s="540"/>
      <c r="H18" s="540"/>
      <c r="I18" s="540"/>
      <c r="J18" s="540"/>
      <c r="K18" s="540"/>
      <c r="L18" s="540"/>
      <c r="M18" s="540"/>
      <c r="N18" s="541"/>
      <c r="O18" s="511"/>
    </row>
    <row r="19" spans="1:15" ht="23.25" customHeight="1" thickBot="1">
      <c r="A19" s="503"/>
      <c r="B19" s="504"/>
      <c r="C19" s="526"/>
      <c r="D19" s="443">
        <v>2010</v>
      </c>
      <c r="E19" s="132">
        <v>2011</v>
      </c>
      <c r="F19" s="132">
        <v>2012</v>
      </c>
      <c r="G19" s="132">
        <v>2013</v>
      </c>
      <c r="H19" s="132">
        <v>2014</v>
      </c>
      <c r="I19" s="132">
        <v>2015</v>
      </c>
      <c r="J19" s="132">
        <v>2016</v>
      </c>
      <c r="K19" s="132">
        <v>2017</v>
      </c>
      <c r="L19" s="132">
        <v>2018</v>
      </c>
      <c r="M19" s="132">
        <v>2019</v>
      </c>
      <c r="N19" s="138">
        <v>2020</v>
      </c>
      <c r="O19" s="512"/>
    </row>
    <row r="20" spans="1:15" ht="20.100000000000001" customHeight="1">
      <c r="A20" s="10" t="s">
        <v>36</v>
      </c>
      <c r="B20" s="11"/>
      <c r="C20" s="11"/>
      <c r="D20" s="109">
        <f>(D13/D6)*10</f>
        <v>4.4316791126319881</v>
      </c>
      <c r="E20" s="73">
        <f t="shared" ref="E20:N22" si="2">(E13/E6)*10</f>
        <v>4.5078597386031518</v>
      </c>
      <c r="F20" s="73">
        <f t="shared" si="2"/>
        <v>4.4159543576949813</v>
      </c>
      <c r="G20" s="73">
        <f t="shared" si="2"/>
        <v>4.77946269749504</v>
      </c>
      <c r="H20" s="73">
        <f t="shared" si="2"/>
        <v>5.4438209695211262</v>
      </c>
      <c r="I20" s="73">
        <f t="shared" si="2"/>
        <v>5.7782471231336343</v>
      </c>
      <c r="J20" s="73">
        <f t="shared" si="2"/>
        <v>6.2653395194688493</v>
      </c>
      <c r="K20" s="73">
        <f t="shared" si="2"/>
        <v>5.2243822436258096</v>
      </c>
      <c r="L20" s="73">
        <f t="shared" si="2"/>
        <v>4.8555707061169446</v>
      </c>
      <c r="M20" s="73">
        <f t="shared" si="2"/>
        <v>4.9971274285857712</v>
      </c>
      <c r="N20" s="101">
        <f t="shared" si="2"/>
        <v>4.7116564699267336</v>
      </c>
      <c r="O20" s="131">
        <f>(N20-M20)/M20</f>
        <v>-5.7127012016147095E-2</v>
      </c>
    </row>
    <row r="21" spans="1:15" ht="20.100000000000001" customHeight="1" thickBot="1">
      <c r="A21" s="10" t="s">
        <v>39</v>
      </c>
      <c r="B21" s="11"/>
      <c r="C21" s="11"/>
      <c r="D21" s="112">
        <f>(D14/D7)*10</f>
        <v>5.9290972130271244</v>
      </c>
      <c r="E21" s="76">
        <f t="shared" si="2"/>
        <v>6.4668420952993966</v>
      </c>
      <c r="F21" s="76">
        <f t="shared" si="2"/>
        <v>6.5252857317968278</v>
      </c>
      <c r="G21" s="76">
        <f t="shared" si="2"/>
        <v>6.4655268009882665</v>
      </c>
      <c r="H21" s="76">
        <f t="shared" si="2"/>
        <v>6.6941032382067531</v>
      </c>
      <c r="I21" s="76">
        <f t="shared" si="2"/>
        <v>7.3380178175044755</v>
      </c>
      <c r="J21" s="76">
        <f t="shared" si="2"/>
        <v>7.2632715223639712</v>
      </c>
      <c r="K21" s="76">
        <f t="shared" si="2"/>
        <v>7.9496253795543561</v>
      </c>
      <c r="L21" s="76">
        <f t="shared" si="2"/>
        <v>8.0664514102644649</v>
      </c>
      <c r="M21" s="76">
        <f t="shared" si="2"/>
        <v>8.9473660315110184</v>
      </c>
      <c r="N21" s="105">
        <f t="shared" si="2"/>
        <v>7.8216111038140603</v>
      </c>
      <c r="O21" s="131">
        <f>(N21-M21)/M21</f>
        <v>-0.12581970199187684</v>
      </c>
    </row>
    <row r="22" spans="1:15" ht="24" customHeight="1" thickBot="1">
      <c r="A22" s="56" t="s">
        <v>30</v>
      </c>
      <c r="B22" s="151"/>
      <c r="C22" s="152"/>
      <c r="D22" s="444">
        <f>(D15/D8)*10</f>
        <v>4.9589189049185416</v>
      </c>
      <c r="E22" s="444">
        <f t="shared" si="2"/>
        <v>4.9920505573896055</v>
      </c>
      <c r="F22" s="444">
        <f t="shared" si="2"/>
        <v>4.9484740146071937</v>
      </c>
      <c r="G22" s="444">
        <f t="shared" si="2"/>
        <v>5.2256625221858073</v>
      </c>
      <c r="H22" s="444">
        <f t="shared" si="2"/>
        <v>5.8373927553258849</v>
      </c>
      <c r="I22" s="444">
        <f t="shared" si="2"/>
        <v>6.2097852099370945</v>
      </c>
      <c r="J22" s="444">
        <f t="shared" si="2"/>
        <v>6.5894477071475732</v>
      </c>
      <c r="K22" s="444">
        <f t="shared" si="2"/>
        <v>6.0359174760478158</v>
      </c>
      <c r="L22" s="444">
        <f t="shared" si="2"/>
        <v>5.7639486656546337</v>
      </c>
      <c r="M22" s="444">
        <f t="shared" si="2"/>
        <v>6.1550134132893763</v>
      </c>
      <c r="N22" s="444">
        <f t="shared" si="2"/>
        <v>5.8345624017133515</v>
      </c>
      <c r="O22" s="140">
        <f>(N22-M22)/M22</f>
        <v>-5.2063414010460891E-2</v>
      </c>
    </row>
  </sheetData>
  <mergeCells count="14">
    <mergeCell ref="Q3:T4"/>
    <mergeCell ref="D4:N4"/>
    <mergeCell ref="A10:C12"/>
    <mergeCell ref="D10:N10"/>
    <mergeCell ref="O10:O12"/>
    <mergeCell ref="Q10:T11"/>
    <mergeCell ref="D11:N11"/>
    <mergeCell ref="A17:C19"/>
    <mergeCell ref="D17:N17"/>
    <mergeCell ref="O17:O19"/>
    <mergeCell ref="D18:N18"/>
    <mergeCell ref="A3:C5"/>
    <mergeCell ref="D3:N3"/>
    <mergeCell ref="O3:O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D4FB1E02-F96B-40F7-A2D7-1DC18575109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O22</xm:sqref>
        </x14:conditionalFormatting>
        <x14:conditionalFormatting xmlns:xm="http://schemas.microsoft.com/office/excel/2006/main">
          <x14:cfRule type="iconSet" priority="5" id="{8651A718-E862-4D00-BE19-15F8EAFBBD2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O8</xm:sqref>
        </x14:conditionalFormatting>
        <x14:conditionalFormatting xmlns:xm="http://schemas.microsoft.com/office/excel/2006/main">
          <x14:cfRule type="iconSet" priority="4" id="{DC09182C-FFFB-4290-BBAB-F133D786EB6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O15</xm:sqref>
        </x14:conditionalFormatting>
        <x14:conditionalFormatting xmlns:xm="http://schemas.microsoft.com/office/excel/2006/main">
          <x14:cfRule type="iconSet" priority="3" id="{DC9B37EA-A9BD-419A-B245-C682EBC3114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O6:O7</xm:sqref>
        </x14:conditionalFormatting>
        <x14:conditionalFormatting xmlns:xm="http://schemas.microsoft.com/office/excel/2006/main">
          <x14:cfRule type="iconSet" priority="2" id="{BE8305AF-E9A2-4122-9E46-72E017E6776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O13:O14</xm:sqref>
        </x14:conditionalFormatting>
        <x14:conditionalFormatting xmlns:xm="http://schemas.microsoft.com/office/excel/2006/main">
          <x14:cfRule type="iconSet" priority="1" id="{B6B3213D-C5E9-4713-A3D7-899D15E676F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O20:O21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BBA95-FEC1-42D4-A1E3-D7F987C2765D}">
  <sheetPr>
    <pageSetUpPr fitToPage="1"/>
  </sheetPr>
  <dimension ref="A1:AX96"/>
  <sheetViews>
    <sheetView showGridLines="0" workbookViewId="0">
      <pane xSplit="1" topLeftCell="D1" activePane="topRight" state="frozen"/>
      <selection pane="topRight"/>
    </sheetView>
  </sheetViews>
  <sheetFormatPr defaultRowHeight="15"/>
  <cols>
    <col min="1" max="1" width="26.7109375" customWidth="1"/>
    <col min="2" max="2" width="9.140625" customWidth="1"/>
    <col min="13" max="13" width="10.42578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105</v>
      </c>
      <c r="B1" s="18"/>
    </row>
    <row r="3" spans="1:50" ht="8.25" customHeight="1" thickBot="1"/>
    <row r="4" spans="1:50" ht="15" customHeight="1">
      <c r="A4" s="489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 t="s">
        <v>35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10" t="s">
        <v>121</v>
      </c>
    </row>
    <row r="5" spans="1:50" ht="15" customHeight="1" thickBot="1">
      <c r="A5" s="503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11"/>
    </row>
    <row r="6" spans="1:50" s="195" customFormat="1" ht="24.75" customHeight="1" thickBot="1">
      <c r="A6" s="490"/>
      <c r="B6" s="28">
        <v>2010</v>
      </c>
      <c r="C6" s="201">
        <v>2011</v>
      </c>
      <c r="D6" s="201">
        <v>2012</v>
      </c>
      <c r="E6" s="201">
        <v>2013</v>
      </c>
      <c r="F6" s="201">
        <v>2014</v>
      </c>
      <c r="G6" s="201">
        <v>2015</v>
      </c>
      <c r="H6" s="201">
        <v>2016</v>
      </c>
      <c r="I6" s="201">
        <v>2017</v>
      </c>
      <c r="J6" s="201">
        <v>2018</v>
      </c>
      <c r="K6" s="201">
        <v>2019</v>
      </c>
      <c r="L6" s="301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T6" s="296">
        <v>2010</v>
      </c>
      <c r="U6" s="201">
        <v>2011</v>
      </c>
      <c r="V6" s="201">
        <v>2012</v>
      </c>
      <c r="W6" s="201">
        <v>2013</v>
      </c>
      <c r="X6" s="201">
        <v>2014</v>
      </c>
      <c r="Y6" s="201">
        <v>2015</v>
      </c>
      <c r="Z6" s="201">
        <v>2016</v>
      </c>
      <c r="AA6" s="201">
        <v>2017</v>
      </c>
      <c r="AB6" s="201">
        <v>2018</v>
      </c>
      <c r="AC6" s="201">
        <v>2019</v>
      </c>
      <c r="AD6" s="301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L6" s="296">
        <v>2010</v>
      </c>
      <c r="AM6" s="202">
        <v>2011</v>
      </c>
      <c r="AN6" s="202">
        <v>2012</v>
      </c>
      <c r="AO6" s="202">
        <v>2013</v>
      </c>
      <c r="AP6" s="202">
        <v>2014</v>
      </c>
      <c r="AQ6" s="202">
        <v>2015</v>
      </c>
      <c r="AR6" s="202">
        <v>2016</v>
      </c>
      <c r="AS6" s="202">
        <v>2017</v>
      </c>
      <c r="AT6" s="202">
        <v>2018</v>
      </c>
      <c r="AU6" s="202">
        <v>2019</v>
      </c>
      <c r="AV6" s="300">
        <v>2020</v>
      </c>
      <c r="AW6" s="512"/>
    </row>
    <row r="7" spans="1:50" ht="20.100000000000001" customHeight="1">
      <c r="A7" s="47" t="s">
        <v>131</v>
      </c>
      <c r="B7" s="79">
        <v>4665.13</v>
      </c>
      <c r="C7" s="60">
        <v>6784.09</v>
      </c>
      <c r="D7" s="60">
        <v>7053.0300000000007</v>
      </c>
      <c r="E7" s="60">
        <v>5787.95</v>
      </c>
      <c r="F7" s="60">
        <v>4574.25</v>
      </c>
      <c r="G7" s="60">
        <v>5585.48</v>
      </c>
      <c r="H7" s="60">
        <v>3187.62</v>
      </c>
      <c r="I7" s="60">
        <v>6319.77</v>
      </c>
      <c r="J7" s="60">
        <v>8449.66</v>
      </c>
      <c r="K7" s="60">
        <v>7213.86</v>
      </c>
      <c r="L7" s="80">
        <v>7097.1100000000006</v>
      </c>
      <c r="M7" s="42">
        <f t="shared" ref="M7:M33" si="0">(L7-K7)/K7</f>
        <v>-1.6184123340347484E-2</v>
      </c>
      <c r="O7" s="361">
        <f>B7/$B$33</f>
        <v>0.20138352888359362</v>
      </c>
      <c r="P7" s="362">
        <f>G7/$G$33</f>
        <v>0.2299079377075065</v>
      </c>
      <c r="Q7" s="362">
        <f>K7/$K$33</f>
        <v>0.26667105335631669</v>
      </c>
      <c r="R7" s="363">
        <f>L7/$L$33</f>
        <v>0.29786011577626892</v>
      </c>
      <c r="T7" s="79">
        <v>1835.079</v>
      </c>
      <c r="U7" s="60">
        <v>2678.4639999999999</v>
      </c>
      <c r="V7" s="60">
        <v>2473.3679999999999</v>
      </c>
      <c r="W7" s="60">
        <v>2434.424</v>
      </c>
      <c r="X7" s="60">
        <v>2002.9580000000001</v>
      </c>
      <c r="Y7" s="60">
        <v>2456.8069999999998</v>
      </c>
      <c r="Z7" s="60">
        <v>1541.3620000000001</v>
      </c>
      <c r="AA7" s="60">
        <v>2283.364</v>
      </c>
      <c r="AB7" s="60">
        <v>3123.835</v>
      </c>
      <c r="AC7" s="60">
        <v>2593.0039999999999</v>
      </c>
      <c r="AD7" s="80">
        <v>2632.5320000000002</v>
      </c>
      <c r="AE7" s="42">
        <f t="shared" ref="AE7:AE33" si="1">(AD7-AC7)/AC7</f>
        <v>1.5244095265568525E-2</v>
      </c>
      <c r="AG7" s="361">
        <f>T7/$T$33</f>
        <v>0.15974525080839796</v>
      </c>
      <c r="AH7" s="362">
        <f>Y7/$Y$33</f>
        <v>0.16285006150939599</v>
      </c>
      <c r="AI7" s="362">
        <f>AC7/$AC$33</f>
        <v>0.15573360957338012</v>
      </c>
      <c r="AJ7" s="363">
        <f>AD7/$AD$33</f>
        <v>0.18936346308583094</v>
      </c>
      <c r="AL7" s="52">
        <f t="shared" ref="AL7:AQ33" si="2">(T7/B7)*10</f>
        <v>3.9336074235873379</v>
      </c>
      <c r="AM7" s="73">
        <f t="shared" si="2"/>
        <v>3.9481551689320158</v>
      </c>
      <c r="AN7" s="73">
        <f t="shared" si="2"/>
        <v>3.506816219412082</v>
      </c>
      <c r="AO7" s="73">
        <f t="shared" si="2"/>
        <v>4.2060211301065138</v>
      </c>
      <c r="AP7" s="73">
        <f t="shared" si="2"/>
        <v>4.3787681040607751</v>
      </c>
      <c r="AQ7" s="73">
        <f t="shared" si="2"/>
        <v>4.398560195363693</v>
      </c>
      <c r="AR7" s="73">
        <f t="shared" ref="AR7:AR33" si="3">(Z7/H7)*10</f>
        <v>4.8354634492191675</v>
      </c>
      <c r="AS7" s="73">
        <f t="shared" ref="AS7:AS33" si="4">(AA7/I7)*10</f>
        <v>3.6130492090693171</v>
      </c>
      <c r="AT7" s="73">
        <f t="shared" ref="AT7:AV22" si="5">(AB7/J7)*10</f>
        <v>3.6969949086708813</v>
      </c>
      <c r="AU7" s="73">
        <f t="shared" si="5"/>
        <v>3.5944750799156067</v>
      </c>
      <c r="AV7" s="17">
        <f t="shared" si="5"/>
        <v>3.7093013916932382</v>
      </c>
      <c r="AW7" s="42">
        <f>(AV7-AU7)/AU7</f>
        <v>3.1945224052110428E-2</v>
      </c>
      <c r="AX7" s="8"/>
    </row>
    <row r="8" spans="1:50" ht="20.100000000000001" customHeight="1">
      <c r="A8" s="47" t="s">
        <v>132</v>
      </c>
      <c r="B8" s="81">
        <v>2387.14</v>
      </c>
      <c r="C8" s="61">
        <v>3296.62</v>
      </c>
      <c r="D8" s="61">
        <v>3432.47</v>
      </c>
      <c r="E8" s="61">
        <v>3413.95</v>
      </c>
      <c r="F8" s="61">
        <v>2714.98</v>
      </c>
      <c r="G8" s="61">
        <v>3007.35</v>
      </c>
      <c r="H8" s="61">
        <v>2753.63</v>
      </c>
      <c r="I8" s="61">
        <v>3726.38</v>
      </c>
      <c r="J8" s="61">
        <v>2520.59</v>
      </c>
      <c r="K8" s="61">
        <v>3200.98</v>
      </c>
      <c r="L8" s="82">
        <v>2662.51</v>
      </c>
      <c r="M8" s="42">
        <f t="shared" si="0"/>
        <v>-0.16822035751551082</v>
      </c>
      <c r="O8" s="361">
        <f t="shared" ref="O8:O32" si="6">B8/$B$33</f>
        <v>0.1030476486484153</v>
      </c>
      <c r="P8" s="362">
        <f t="shared" ref="P8:P32" si="7">G8/$G$33</f>
        <v>0.12378768457942195</v>
      </c>
      <c r="Q8" s="362">
        <f t="shared" ref="Q8:Q32" si="8">K8/$K$33</f>
        <v>0.11832898176184492</v>
      </c>
      <c r="R8" s="363">
        <f t="shared" ref="R8:R32" si="9">L8/$L$33</f>
        <v>0.11174344724197226</v>
      </c>
      <c r="T8" s="81">
        <v>1599.9</v>
      </c>
      <c r="U8" s="61">
        <v>1982.079</v>
      </c>
      <c r="V8" s="61">
        <v>2146.1260000000002</v>
      </c>
      <c r="W8" s="61">
        <v>2126.6770000000001</v>
      </c>
      <c r="X8" s="61">
        <v>2231.77</v>
      </c>
      <c r="Y8" s="61">
        <v>2690.9609999999998</v>
      </c>
      <c r="Z8" s="61">
        <v>2667.6640000000002</v>
      </c>
      <c r="AA8" s="61">
        <v>2838.8019999999997</v>
      </c>
      <c r="AB8" s="61">
        <v>1689.6480000000001</v>
      </c>
      <c r="AC8" s="61">
        <v>2245.3339999999998</v>
      </c>
      <c r="AD8" s="82">
        <v>1858.5530000000001</v>
      </c>
      <c r="AE8" s="42">
        <f t="shared" si="1"/>
        <v>-0.17225989540976966</v>
      </c>
      <c r="AG8" s="361">
        <f t="shared" ref="AG8:AG32" si="10">T8/$T$33</f>
        <v>0.13927271074888653</v>
      </c>
      <c r="AH8" s="362">
        <f t="shared" ref="AH8:AH32" si="11">Y8/$Y$33</f>
        <v>0.17837101749115244</v>
      </c>
      <c r="AI8" s="362">
        <f t="shared" ref="AI8:AI32" si="12">AC8/$AC$33</f>
        <v>0.13485284577958068</v>
      </c>
      <c r="AJ8" s="363">
        <f t="shared" ref="AJ8:AJ32" si="13">AD8/$AD$33</f>
        <v>0.13368955530590335</v>
      </c>
      <c r="AL8" s="52">
        <f t="shared" si="2"/>
        <v>6.7021624203021188</v>
      </c>
      <c r="AM8" s="74">
        <f t="shared" si="2"/>
        <v>6.0124582147775598</v>
      </c>
      <c r="AN8" s="74">
        <f t="shared" si="2"/>
        <v>6.2524246388169455</v>
      </c>
      <c r="AO8" s="74">
        <f t="shared" si="2"/>
        <v>6.229373599496185</v>
      </c>
      <c r="AP8" s="74">
        <f t="shared" si="2"/>
        <v>8.2202078836676513</v>
      </c>
      <c r="AQ8" s="74">
        <f t="shared" si="2"/>
        <v>8.9479475285550389</v>
      </c>
      <c r="AR8" s="74">
        <f t="shared" si="3"/>
        <v>9.6878084564738192</v>
      </c>
      <c r="AS8" s="74">
        <f t="shared" si="4"/>
        <v>7.6181226820667769</v>
      </c>
      <c r="AT8" s="74">
        <f t="shared" si="5"/>
        <v>6.7033829381216306</v>
      </c>
      <c r="AU8" s="74">
        <f t="shared" si="5"/>
        <v>7.0145205530806187</v>
      </c>
      <c r="AV8" s="17">
        <f t="shared" si="5"/>
        <v>6.9804545335040995</v>
      </c>
      <c r="AW8" s="42">
        <f t="shared" ref="AW8:AW33" si="14">(AV8-AU8)/AU8</f>
        <v>-4.8565000727752092E-3</v>
      </c>
      <c r="AX8" s="8"/>
    </row>
    <row r="9" spans="1:50" ht="20.100000000000001" customHeight="1">
      <c r="A9" s="47" t="s">
        <v>133</v>
      </c>
      <c r="B9" s="81">
        <v>1483.0800000000002</v>
      </c>
      <c r="C9" s="61">
        <v>1946.27</v>
      </c>
      <c r="D9" s="61">
        <v>1524.89</v>
      </c>
      <c r="E9" s="61">
        <v>1917.18</v>
      </c>
      <c r="F9" s="61">
        <v>2187.36</v>
      </c>
      <c r="G9" s="61">
        <v>1685.8799999999999</v>
      </c>
      <c r="H9" s="61">
        <v>2010.95</v>
      </c>
      <c r="I9" s="61">
        <v>2250.5700000000002</v>
      </c>
      <c r="J9" s="61">
        <v>2197.0300000000002</v>
      </c>
      <c r="K9" s="61">
        <v>2147.65</v>
      </c>
      <c r="L9" s="82">
        <v>1463.5400000000002</v>
      </c>
      <c r="M9" s="42">
        <f t="shared" si="0"/>
        <v>-0.31853886806509435</v>
      </c>
      <c r="O9" s="361">
        <f t="shared" si="6"/>
        <v>6.402134217410449E-2</v>
      </c>
      <c r="P9" s="362">
        <f t="shared" si="7"/>
        <v>6.9393712630307705E-2</v>
      </c>
      <c r="Q9" s="362">
        <f t="shared" si="8"/>
        <v>7.9391073259072603E-2</v>
      </c>
      <c r="R9" s="363">
        <f t="shared" si="9"/>
        <v>6.1423620860209381E-2</v>
      </c>
      <c r="T9" s="81">
        <v>1127.0420000000001</v>
      </c>
      <c r="U9" s="61">
        <v>1442.9080000000001</v>
      </c>
      <c r="V9" s="61">
        <v>1357.48</v>
      </c>
      <c r="W9" s="61">
        <v>1722.0360000000001</v>
      </c>
      <c r="X9" s="61">
        <v>1925.3320000000001</v>
      </c>
      <c r="Y9" s="61">
        <v>1922.3880000000001</v>
      </c>
      <c r="Z9" s="61">
        <v>2201.2359999999999</v>
      </c>
      <c r="AA9" s="61">
        <v>2794.694</v>
      </c>
      <c r="AB9" s="61">
        <v>2561.59</v>
      </c>
      <c r="AC9" s="61">
        <v>2934.3410000000003</v>
      </c>
      <c r="AD9" s="82">
        <v>1628.3789999999999</v>
      </c>
      <c r="AE9" s="42">
        <f t="shared" si="1"/>
        <v>-0.44506142946576432</v>
      </c>
      <c r="AG9" s="361">
        <f t="shared" si="10"/>
        <v>9.8110003417617705E-2</v>
      </c>
      <c r="AH9" s="362">
        <f t="shared" si="11"/>
        <v>0.12742596550926663</v>
      </c>
      <c r="AI9" s="362">
        <f t="shared" si="12"/>
        <v>0.17623401878638129</v>
      </c>
      <c r="AJ9" s="363">
        <f t="shared" si="13"/>
        <v>0.11713266416371852</v>
      </c>
      <c r="AL9" s="52">
        <f t="shared" si="2"/>
        <v>7.5993338188095052</v>
      </c>
      <c r="AM9" s="74">
        <f t="shared" si="2"/>
        <v>7.4137093003540109</v>
      </c>
      <c r="AN9" s="74">
        <f t="shared" si="2"/>
        <v>8.9021503190394053</v>
      </c>
      <c r="AO9" s="74">
        <f t="shared" si="2"/>
        <v>8.9821300034425562</v>
      </c>
      <c r="AP9" s="74">
        <f t="shared" si="2"/>
        <v>8.8020810474727522</v>
      </c>
      <c r="AQ9" s="74">
        <f t="shared" si="2"/>
        <v>11.402875649512422</v>
      </c>
      <c r="AR9" s="74">
        <f t="shared" si="3"/>
        <v>10.946249285163727</v>
      </c>
      <c r="AS9" s="74">
        <f t="shared" si="4"/>
        <v>12.417716400734037</v>
      </c>
      <c r="AT9" s="74">
        <f t="shared" si="5"/>
        <v>11.659331005948941</v>
      </c>
      <c r="AU9" s="74">
        <f t="shared" si="5"/>
        <v>13.663031685796103</v>
      </c>
      <c r="AV9" s="17">
        <f t="shared" si="5"/>
        <v>11.126303346679967</v>
      </c>
      <c r="AW9" s="42">
        <f t="shared" si="14"/>
        <v>-0.18566365045857894</v>
      </c>
      <c r="AX9" s="8"/>
    </row>
    <row r="10" spans="1:50" ht="20.100000000000001" customHeight="1">
      <c r="A10" s="47" t="s">
        <v>136</v>
      </c>
      <c r="B10" s="81">
        <v>2609.42</v>
      </c>
      <c r="C10" s="61">
        <v>2370.3200000000002</v>
      </c>
      <c r="D10" s="61">
        <v>2516.2199999999998</v>
      </c>
      <c r="E10" s="61">
        <v>2422.36</v>
      </c>
      <c r="F10" s="61">
        <v>2129.46</v>
      </c>
      <c r="G10" s="61">
        <v>2579.39</v>
      </c>
      <c r="H10" s="61">
        <v>2231.5300000000002</v>
      </c>
      <c r="I10" s="61">
        <v>3562.09</v>
      </c>
      <c r="J10" s="61">
        <v>2577.52</v>
      </c>
      <c r="K10" s="61">
        <v>3187.7</v>
      </c>
      <c r="L10" s="82">
        <v>2996.9399999999996</v>
      </c>
      <c r="M10" s="42">
        <f t="shared" si="0"/>
        <v>-5.9842519685039439E-2</v>
      </c>
      <c r="O10" s="361">
        <f t="shared" si="6"/>
        <v>0.11264299342985659</v>
      </c>
      <c r="P10" s="362">
        <f t="shared" si="7"/>
        <v>0.10617211688939271</v>
      </c>
      <c r="Q10" s="362">
        <f t="shared" si="8"/>
        <v>0.11783806683023106</v>
      </c>
      <c r="R10" s="363">
        <f t="shared" si="9"/>
        <v>0.12577921088647789</v>
      </c>
      <c r="T10" s="81">
        <v>997.47199999999998</v>
      </c>
      <c r="U10" s="61">
        <v>888.96799999999996</v>
      </c>
      <c r="V10" s="61">
        <v>993.26900000000001</v>
      </c>
      <c r="W10" s="61">
        <v>984.52599999999995</v>
      </c>
      <c r="X10" s="61">
        <v>932.43700000000001</v>
      </c>
      <c r="Y10" s="61">
        <v>1173.6300000000001</v>
      </c>
      <c r="Z10" s="61">
        <v>1042.1500000000001</v>
      </c>
      <c r="AA10" s="61">
        <v>1613.3409999999999</v>
      </c>
      <c r="AB10" s="61">
        <v>1077.2239999999999</v>
      </c>
      <c r="AC10" s="61">
        <v>1369.711</v>
      </c>
      <c r="AD10" s="82">
        <v>1393.5450000000001</v>
      </c>
      <c r="AE10" s="42">
        <f t="shared" si="1"/>
        <v>1.7400750961334224E-2</v>
      </c>
      <c r="AG10" s="361">
        <f t="shared" si="10"/>
        <v>8.6830820261337163E-2</v>
      </c>
      <c r="AH10" s="362">
        <f t="shared" si="11"/>
        <v>7.7794355718325631E-2</v>
      </c>
      <c r="AI10" s="362">
        <f t="shared" si="12"/>
        <v>8.2263674912327195E-2</v>
      </c>
      <c r="AJ10" s="363">
        <f t="shared" si="13"/>
        <v>0.10024056959837307</v>
      </c>
      <c r="AL10" s="52">
        <f t="shared" si="2"/>
        <v>3.8225812632692318</v>
      </c>
      <c r="AM10" s="74">
        <f t="shared" si="2"/>
        <v>3.7504134462857328</v>
      </c>
      <c r="AN10" s="74">
        <f t="shared" si="2"/>
        <v>3.9474648480657497</v>
      </c>
      <c r="AO10" s="74">
        <f t="shared" si="2"/>
        <v>4.0643256989051997</v>
      </c>
      <c r="AP10" s="74">
        <f t="shared" si="2"/>
        <v>4.3787486029321983</v>
      </c>
      <c r="AQ10" s="74">
        <f t="shared" si="2"/>
        <v>4.5500292704864336</v>
      </c>
      <c r="AR10" s="74">
        <f t="shared" si="3"/>
        <v>4.6701142265620446</v>
      </c>
      <c r="AS10" s="74">
        <f t="shared" si="4"/>
        <v>4.5291977462669379</v>
      </c>
      <c r="AT10" s="74">
        <f t="shared" si="5"/>
        <v>4.1793041373102824</v>
      </c>
      <c r="AU10" s="74">
        <f t="shared" si="5"/>
        <v>4.296862941933056</v>
      </c>
      <c r="AV10" s="17">
        <f t="shared" si="5"/>
        <v>4.6498928907485642</v>
      </c>
      <c r="AW10" s="42">
        <f t="shared" si="14"/>
        <v>8.2159927739442501E-2</v>
      </c>
      <c r="AX10" s="8"/>
    </row>
    <row r="11" spans="1:50" ht="20.100000000000001" customHeight="1">
      <c r="A11" s="47" t="s">
        <v>151</v>
      </c>
      <c r="B11" s="81">
        <v>2073.6999999999998</v>
      </c>
      <c r="C11" s="61">
        <v>2069.75</v>
      </c>
      <c r="D11" s="61">
        <v>2673.64</v>
      </c>
      <c r="E11" s="61">
        <v>2293.31</v>
      </c>
      <c r="F11" s="61">
        <v>2701.15</v>
      </c>
      <c r="G11" s="61">
        <v>2606.42</v>
      </c>
      <c r="H11" s="61">
        <v>2072.54</v>
      </c>
      <c r="I11" s="61">
        <v>2386.25</v>
      </c>
      <c r="J11" s="61">
        <v>2421.7399999999998</v>
      </c>
      <c r="K11" s="61">
        <v>2295.4699999999998</v>
      </c>
      <c r="L11" s="82">
        <v>1441.52</v>
      </c>
      <c r="M11" s="42">
        <f t="shared" si="0"/>
        <v>-0.37201531712459751</v>
      </c>
      <c r="O11" s="361">
        <f t="shared" si="6"/>
        <v>8.9517124677320467E-2</v>
      </c>
      <c r="P11" s="362">
        <f t="shared" si="7"/>
        <v>0.10728471805459856</v>
      </c>
      <c r="Q11" s="362">
        <f t="shared" si="8"/>
        <v>8.4855459192141824E-2</v>
      </c>
      <c r="R11" s="363">
        <f t="shared" si="9"/>
        <v>6.0499458807008362E-2</v>
      </c>
      <c r="T11" s="81">
        <v>1107.4549999999999</v>
      </c>
      <c r="U11" s="61">
        <v>1203.809</v>
      </c>
      <c r="V11" s="61">
        <v>1442.2750000000001</v>
      </c>
      <c r="W11" s="61">
        <v>1179.02</v>
      </c>
      <c r="X11" s="61">
        <v>1395.355</v>
      </c>
      <c r="Y11" s="61">
        <v>1552.223</v>
      </c>
      <c r="Z11" s="61">
        <v>1259.925</v>
      </c>
      <c r="AA11" s="61">
        <v>1355.4449999999999</v>
      </c>
      <c r="AB11" s="61">
        <v>1471.1579999999999</v>
      </c>
      <c r="AC11" s="61">
        <v>1276.3809999999999</v>
      </c>
      <c r="AD11" s="82">
        <v>894.64200000000005</v>
      </c>
      <c r="AE11" s="42">
        <f t="shared" si="1"/>
        <v>-0.29907919343832279</v>
      </c>
      <c r="AG11" s="361">
        <f t="shared" si="10"/>
        <v>9.6404937735113508E-2</v>
      </c>
      <c r="AH11" s="362">
        <f t="shared" si="11"/>
        <v>0.10288948664925621</v>
      </c>
      <c r="AI11" s="362">
        <f t="shared" si="12"/>
        <v>7.6658354680856827E-2</v>
      </c>
      <c r="AJ11" s="363">
        <f t="shared" si="13"/>
        <v>6.4353446545771895E-2</v>
      </c>
      <c r="AL11" s="52">
        <f t="shared" si="2"/>
        <v>5.3404783719920914</v>
      </c>
      <c r="AM11" s="74">
        <f t="shared" si="2"/>
        <v>5.8162048556588966</v>
      </c>
      <c r="AN11" s="74">
        <f t="shared" si="2"/>
        <v>5.3944248290719781</v>
      </c>
      <c r="AO11" s="74">
        <f t="shared" si="2"/>
        <v>5.1411278893825951</v>
      </c>
      <c r="AP11" s="74">
        <f t="shared" si="2"/>
        <v>5.1657812413231401</v>
      </c>
      <c r="AQ11" s="74">
        <f t="shared" si="2"/>
        <v>5.9553832459849145</v>
      </c>
      <c r="AR11" s="74">
        <f t="shared" si="3"/>
        <v>6.0791347814758705</v>
      </c>
      <c r="AS11" s="74">
        <f t="shared" si="4"/>
        <v>5.6802304871660549</v>
      </c>
      <c r="AT11" s="74">
        <f t="shared" si="5"/>
        <v>6.0747974596777521</v>
      </c>
      <c r="AU11" s="74">
        <f t="shared" si="5"/>
        <v>5.560434246581309</v>
      </c>
      <c r="AV11" s="17">
        <f t="shared" si="5"/>
        <v>6.2062406348853996</v>
      </c>
      <c r="AW11" s="42">
        <f t="shared" si="14"/>
        <v>0.11614315711064259</v>
      </c>
      <c r="AX11" s="8"/>
    </row>
    <row r="12" spans="1:50" ht="20.100000000000001" customHeight="1">
      <c r="A12" s="47" t="s">
        <v>138</v>
      </c>
      <c r="B12" s="81">
        <v>1582.03</v>
      </c>
      <c r="C12" s="61">
        <v>2907.42</v>
      </c>
      <c r="D12" s="61">
        <v>2316.87</v>
      </c>
      <c r="E12" s="61">
        <v>2871.82</v>
      </c>
      <c r="F12" s="61">
        <v>1960.31</v>
      </c>
      <c r="G12" s="61">
        <v>2525.0500000000002</v>
      </c>
      <c r="H12" s="61">
        <v>1819.29</v>
      </c>
      <c r="I12" s="61">
        <v>2104.42</v>
      </c>
      <c r="J12" s="61">
        <v>2446.85</v>
      </c>
      <c r="K12" s="61">
        <v>2015.5600000000002</v>
      </c>
      <c r="L12" s="82">
        <v>1735.79</v>
      </c>
      <c r="M12" s="42">
        <f t="shared" si="0"/>
        <v>-0.13880509635039404</v>
      </c>
      <c r="O12" s="361">
        <f t="shared" si="6"/>
        <v>6.829279874295284E-2</v>
      </c>
      <c r="P12" s="362">
        <f t="shared" si="7"/>
        <v>0.10393538927869035</v>
      </c>
      <c r="Q12" s="362">
        <f t="shared" si="8"/>
        <v>7.4508170147862263E-2</v>
      </c>
      <c r="R12" s="363">
        <f t="shared" si="9"/>
        <v>7.2849738888546151E-2</v>
      </c>
      <c r="T12" s="81">
        <v>688.66899999999998</v>
      </c>
      <c r="U12" s="61">
        <v>1392.4469999999999</v>
      </c>
      <c r="V12" s="61">
        <v>1059.0329999999999</v>
      </c>
      <c r="W12" s="61">
        <v>1356.6610000000001</v>
      </c>
      <c r="X12" s="61">
        <v>1188.5219999999999</v>
      </c>
      <c r="Y12" s="61">
        <v>1682.9870000000001</v>
      </c>
      <c r="Z12" s="61">
        <v>1210.7840000000001</v>
      </c>
      <c r="AA12" s="61">
        <v>1158.5540000000001</v>
      </c>
      <c r="AB12" s="61">
        <v>1433.6160000000002</v>
      </c>
      <c r="AC12" s="61">
        <v>1114.0230000000001</v>
      </c>
      <c r="AD12" s="82">
        <v>873.13900000000001</v>
      </c>
      <c r="AE12" s="42">
        <f t="shared" si="1"/>
        <v>-0.21622892884617292</v>
      </c>
      <c r="AG12" s="361">
        <f t="shared" si="10"/>
        <v>5.994924585206883E-2</v>
      </c>
      <c r="AH12" s="362">
        <f t="shared" si="11"/>
        <v>0.11155721083077094</v>
      </c>
      <c r="AI12" s="362">
        <f t="shared" si="12"/>
        <v>6.6907271619236097E-2</v>
      </c>
      <c r="AJ12" s="363">
        <f t="shared" si="13"/>
        <v>6.2806691350874119E-2</v>
      </c>
      <c r="AL12" s="52">
        <f t="shared" si="2"/>
        <v>4.3530716863776284</v>
      </c>
      <c r="AM12" s="74">
        <f t="shared" si="2"/>
        <v>4.789287409455806</v>
      </c>
      <c r="AN12" s="74">
        <f t="shared" si="2"/>
        <v>4.5709642750780146</v>
      </c>
      <c r="AO12" s="74">
        <f t="shared" si="2"/>
        <v>4.7240460753111266</v>
      </c>
      <c r="AP12" s="74">
        <f t="shared" si="2"/>
        <v>6.0629288224821583</v>
      </c>
      <c r="AQ12" s="74">
        <f t="shared" si="2"/>
        <v>6.6651630660778993</v>
      </c>
      <c r="AR12" s="74">
        <f t="shared" si="3"/>
        <v>6.6552556216985757</v>
      </c>
      <c r="AS12" s="74">
        <f t="shared" si="4"/>
        <v>5.5053363872230836</v>
      </c>
      <c r="AT12" s="74">
        <f t="shared" si="5"/>
        <v>5.8590269121523599</v>
      </c>
      <c r="AU12" s="74">
        <f t="shared" si="5"/>
        <v>5.5271140526702256</v>
      </c>
      <c r="AV12" s="17">
        <f t="shared" si="5"/>
        <v>5.030211027831708</v>
      </c>
      <c r="AW12" s="42">
        <f t="shared" si="14"/>
        <v>-8.9902799201050834E-2</v>
      </c>
      <c r="AX12" s="8"/>
    </row>
    <row r="13" spans="1:50" ht="20.100000000000001" customHeight="1">
      <c r="A13" s="47" t="s">
        <v>146</v>
      </c>
      <c r="B13" s="81">
        <v>549.29</v>
      </c>
      <c r="C13" s="61">
        <v>31.229999999999997</v>
      </c>
      <c r="D13" s="61">
        <v>200.32</v>
      </c>
      <c r="E13" s="61">
        <v>78.209999999999994</v>
      </c>
      <c r="F13" s="61">
        <v>112.01</v>
      </c>
      <c r="G13" s="61">
        <v>34.83</v>
      </c>
      <c r="H13" s="61">
        <v>160.24</v>
      </c>
      <c r="I13" s="61">
        <v>679.58</v>
      </c>
      <c r="J13" s="61">
        <v>612.43999999999994</v>
      </c>
      <c r="K13" s="61">
        <v>503.23</v>
      </c>
      <c r="L13" s="82">
        <v>564.04999999999995</v>
      </c>
      <c r="M13" s="42">
        <f t="shared" si="0"/>
        <v>0.12085924924984587</v>
      </c>
      <c r="O13" s="361">
        <f t="shared" si="6"/>
        <v>2.3711656176884487E-2</v>
      </c>
      <c r="P13" s="362">
        <f t="shared" si="7"/>
        <v>1.4336625447324942E-3</v>
      </c>
      <c r="Q13" s="362">
        <f t="shared" si="8"/>
        <v>1.8602644656328129E-2</v>
      </c>
      <c r="R13" s="363">
        <f t="shared" si="9"/>
        <v>2.3672734155678079E-2</v>
      </c>
      <c r="T13" s="81">
        <v>461.29699999999997</v>
      </c>
      <c r="U13" s="61">
        <v>21.527000000000001</v>
      </c>
      <c r="V13" s="61">
        <v>75.671999999999997</v>
      </c>
      <c r="W13" s="61">
        <v>41.915999999999997</v>
      </c>
      <c r="X13" s="61">
        <v>51.62</v>
      </c>
      <c r="Y13" s="61">
        <v>36.186</v>
      </c>
      <c r="Z13" s="61">
        <v>100.64700000000001</v>
      </c>
      <c r="AA13" s="61">
        <v>491.60399999999998</v>
      </c>
      <c r="AB13" s="61">
        <v>565.00800000000004</v>
      </c>
      <c r="AC13" s="61">
        <v>431.89699999999999</v>
      </c>
      <c r="AD13" s="82">
        <v>713.44100000000003</v>
      </c>
      <c r="AE13" s="42">
        <f t="shared" si="1"/>
        <v>0.65187764675374005</v>
      </c>
      <c r="AG13" s="361">
        <f t="shared" si="10"/>
        <v>4.0156312050958869E-2</v>
      </c>
      <c r="AH13" s="362">
        <f t="shared" si="11"/>
        <v>2.3985979874605549E-3</v>
      </c>
      <c r="AI13" s="362">
        <f t="shared" si="12"/>
        <v>2.5939365606036147E-2</v>
      </c>
      <c r="AJ13" s="363">
        <f t="shared" si="13"/>
        <v>5.131928442557139E-2</v>
      </c>
      <c r="AL13" s="52">
        <f t="shared" si="2"/>
        <v>8.3980593129312382</v>
      </c>
      <c r="AM13" s="74">
        <f t="shared" si="2"/>
        <v>6.8930515529939171</v>
      </c>
      <c r="AN13" s="74">
        <f t="shared" si="2"/>
        <v>3.7775559105431311</v>
      </c>
      <c r="AO13" s="74">
        <f t="shared" si="2"/>
        <v>5.3594169543536632</v>
      </c>
      <c r="AP13" s="74">
        <f t="shared" si="2"/>
        <v>4.6085170966877955</v>
      </c>
      <c r="AQ13" s="74">
        <f t="shared" si="2"/>
        <v>10.389319552110249</v>
      </c>
      <c r="AR13" s="74">
        <f t="shared" si="3"/>
        <v>6.2810159760359463</v>
      </c>
      <c r="AS13" s="74">
        <f t="shared" si="4"/>
        <v>7.2339386091409397</v>
      </c>
      <c r="AT13" s="74">
        <f t="shared" si="5"/>
        <v>9.2255241329762931</v>
      </c>
      <c r="AU13" s="74">
        <f t="shared" si="5"/>
        <v>8.582497068934682</v>
      </c>
      <c r="AV13" s="17">
        <f t="shared" si="5"/>
        <v>12.648541795940078</v>
      </c>
      <c r="AW13" s="42">
        <f t="shared" si="14"/>
        <v>0.47376010668537299</v>
      </c>
      <c r="AX13" s="8"/>
    </row>
    <row r="14" spans="1:50" ht="20.100000000000001" customHeight="1">
      <c r="A14" s="47" t="s">
        <v>140</v>
      </c>
      <c r="B14" s="81">
        <v>1512.74</v>
      </c>
      <c r="C14" s="61">
        <v>2429.5</v>
      </c>
      <c r="D14" s="61">
        <v>1731.95</v>
      </c>
      <c r="E14" s="61">
        <v>1701.72</v>
      </c>
      <c r="F14" s="61">
        <v>1165.46</v>
      </c>
      <c r="G14" s="61">
        <v>1412.63</v>
      </c>
      <c r="H14" s="61">
        <v>1366.86</v>
      </c>
      <c r="I14" s="61">
        <v>1354.68</v>
      </c>
      <c r="J14" s="61">
        <v>1101.4100000000001</v>
      </c>
      <c r="K14" s="61">
        <v>963.85</v>
      </c>
      <c r="L14" s="82">
        <v>1066.1400000000001</v>
      </c>
      <c r="M14" s="42">
        <f t="shared" si="0"/>
        <v>0.10612647196140486</v>
      </c>
      <c r="O14" s="361">
        <f t="shared" si="6"/>
        <v>6.5301699949061959E-2</v>
      </c>
      <c r="P14" s="362">
        <f t="shared" si="7"/>
        <v>5.8146273918043744E-2</v>
      </c>
      <c r="Q14" s="362">
        <f t="shared" si="8"/>
        <v>3.5630147352109114E-2</v>
      </c>
      <c r="R14" s="363">
        <f t="shared" si="9"/>
        <v>4.4745055921876838E-2</v>
      </c>
      <c r="T14" s="81">
        <v>562.82299999999998</v>
      </c>
      <c r="U14" s="61">
        <v>1039.7660000000001</v>
      </c>
      <c r="V14" s="61">
        <v>738.65300000000002</v>
      </c>
      <c r="W14" s="61">
        <v>746.35599999999999</v>
      </c>
      <c r="X14" s="61">
        <v>516.66499999999996</v>
      </c>
      <c r="Y14" s="61">
        <v>692.29100000000005</v>
      </c>
      <c r="Z14" s="61">
        <v>721.14400000000001</v>
      </c>
      <c r="AA14" s="61">
        <v>714.72</v>
      </c>
      <c r="AB14" s="61">
        <v>625.35199999999998</v>
      </c>
      <c r="AC14" s="61">
        <v>499.58100000000002</v>
      </c>
      <c r="AD14" s="82">
        <v>659.89800000000002</v>
      </c>
      <c r="AE14" s="42">
        <f t="shared" si="1"/>
        <v>0.32090291664414777</v>
      </c>
      <c r="AG14" s="361">
        <f t="shared" si="10"/>
        <v>4.8994240191149792E-2</v>
      </c>
      <c r="AH14" s="362">
        <f t="shared" si="11"/>
        <v>4.5888680686924643E-2</v>
      </c>
      <c r="AI14" s="362">
        <f t="shared" si="12"/>
        <v>3.0004408942014289E-2</v>
      </c>
      <c r="AJ14" s="363">
        <f t="shared" si="13"/>
        <v>4.7467825866281461E-2</v>
      </c>
      <c r="AL14" s="52">
        <f t="shared" si="2"/>
        <v>3.720553432843714</v>
      </c>
      <c r="AM14" s="74">
        <f t="shared" si="2"/>
        <v>4.2797530356040339</v>
      </c>
      <c r="AN14" s="74">
        <f t="shared" si="2"/>
        <v>4.2648633043679087</v>
      </c>
      <c r="AO14" s="74">
        <f t="shared" si="2"/>
        <v>4.3858919211151068</v>
      </c>
      <c r="AP14" s="74">
        <f t="shared" si="2"/>
        <v>4.4331422785852794</v>
      </c>
      <c r="AQ14" s="74">
        <f t="shared" si="2"/>
        <v>4.9007241811373117</v>
      </c>
      <c r="AR14" s="74">
        <f t="shared" si="3"/>
        <v>5.2759170653907503</v>
      </c>
      <c r="AS14" s="74">
        <f t="shared" si="4"/>
        <v>5.2759323235007525</v>
      </c>
      <c r="AT14" s="74">
        <f t="shared" si="5"/>
        <v>5.6777403510046209</v>
      </c>
      <c r="AU14" s="74">
        <f t="shared" si="5"/>
        <v>5.1831820303989211</v>
      </c>
      <c r="AV14" s="17">
        <f t="shared" si="5"/>
        <v>6.1895998649333102</v>
      </c>
      <c r="AW14" s="42">
        <f t="shared" si="14"/>
        <v>0.19416988032290478</v>
      </c>
      <c r="AX14" s="8"/>
    </row>
    <row r="15" spans="1:50" ht="20.100000000000001" customHeight="1">
      <c r="A15" s="47" t="s">
        <v>137</v>
      </c>
      <c r="B15" s="81">
        <v>726.9</v>
      </c>
      <c r="C15" s="61">
        <v>868.55</v>
      </c>
      <c r="D15" s="61">
        <v>871.95</v>
      </c>
      <c r="E15" s="61">
        <v>910.16</v>
      </c>
      <c r="F15" s="61">
        <v>720.03</v>
      </c>
      <c r="G15" s="61">
        <v>708.34</v>
      </c>
      <c r="H15" s="61">
        <v>1015.31</v>
      </c>
      <c r="I15" s="61">
        <v>973.01</v>
      </c>
      <c r="J15" s="61">
        <v>740.72</v>
      </c>
      <c r="K15" s="61">
        <v>805.84</v>
      </c>
      <c r="L15" s="82">
        <v>615.43999999999994</v>
      </c>
      <c r="M15" s="42">
        <f t="shared" si="0"/>
        <v>-0.23627519110493408</v>
      </c>
      <c r="O15" s="361">
        <f t="shared" si="6"/>
        <v>3.1378694086870933E-2</v>
      </c>
      <c r="P15" s="362">
        <f t="shared" si="7"/>
        <v>2.9156489432552828E-2</v>
      </c>
      <c r="Q15" s="362">
        <f t="shared" si="8"/>
        <v>2.9789072928592217E-2</v>
      </c>
      <c r="R15" s="363">
        <f t="shared" si="9"/>
        <v>2.5829531971936028E-2</v>
      </c>
      <c r="T15" s="81">
        <v>308.351</v>
      </c>
      <c r="U15" s="61">
        <v>419.00799999999998</v>
      </c>
      <c r="V15" s="61">
        <v>409.29899999999998</v>
      </c>
      <c r="W15" s="61">
        <v>432.24099999999999</v>
      </c>
      <c r="X15" s="61">
        <v>348.46300000000002</v>
      </c>
      <c r="Y15" s="61">
        <v>394.78100000000001</v>
      </c>
      <c r="Z15" s="61">
        <v>611.45699999999999</v>
      </c>
      <c r="AA15" s="61">
        <v>605.48099999999999</v>
      </c>
      <c r="AB15" s="61">
        <v>421.95699999999999</v>
      </c>
      <c r="AC15" s="61">
        <v>444.90800000000002</v>
      </c>
      <c r="AD15" s="82">
        <v>399.625</v>
      </c>
      <c r="AE15" s="42">
        <f t="shared" si="1"/>
        <v>-0.10178059284166617</v>
      </c>
      <c r="AG15" s="361">
        <f t="shared" si="10"/>
        <v>2.6842227409294272E-2</v>
      </c>
      <c r="AH15" s="362">
        <f t="shared" si="11"/>
        <v>2.6168156527045416E-2</v>
      </c>
      <c r="AI15" s="362">
        <f t="shared" si="12"/>
        <v>2.672079517350278E-2</v>
      </c>
      <c r="AJ15" s="363">
        <f t="shared" si="13"/>
        <v>2.8745851497978064E-2</v>
      </c>
      <c r="AL15" s="52">
        <f t="shared" si="2"/>
        <v>4.2420002751410095</v>
      </c>
      <c r="AM15" s="74">
        <f t="shared" si="2"/>
        <v>4.8242242818490588</v>
      </c>
      <c r="AN15" s="74">
        <f t="shared" si="2"/>
        <v>4.6940650266643722</v>
      </c>
      <c r="AO15" s="74">
        <f t="shared" si="2"/>
        <v>4.7490660982684361</v>
      </c>
      <c r="AP15" s="74">
        <f t="shared" si="2"/>
        <v>4.8395622404622038</v>
      </c>
      <c r="AQ15" s="74">
        <f t="shared" si="2"/>
        <v>5.5733263686930004</v>
      </c>
      <c r="AR15" s="74">
        <f t="shared" si="3"/>
        <v>6.0223675527671352</v>
      </c>
      <c r="AS15" s="74">
        <f t="shared" si="4"/>
        <v>6.2227623559881193</v>
      </c>
      <c r="AT15" s="74">
        <f t="shared" si="5"/>
        <v>5.6965790042121176</v>
      </c>
      <c r="AU15" s="74">
        <f t="shared" si="5"/>
        <v>5.5210463615606074</v>
      </c>
      <c r="AV15" s="17">
        <f t="shared" si="5"/>
        <v>6.4933218510334081</v>
      </c>
      <c r="AW15" s="42">
        <f t="shared" si="14"/>
        <v>0.17610348216637187</v>
      </c>
      <c r="AX15" s="8"/>
    </row>
    <row r="16" spans="1:50" ht="20.100000000000001" customHeight="1">
      <c r="A16" s="47" t="s">
        <v>139</v>
      </c>
      <c r="B16" s="81">
        <v>1249.78</v>
      </c>
      <c r="C16" s="61">
        <v>1125.3</v>
      </c>
      <c r="D16" s="61">
        <v>815.32999999999993</v>
      </c>
      <c r="E16" s="61">
        <v>992.7</v>
      </c>
      <c r="F16" s="61">
        <v>855.31</v>
      </c>
      <c r="G16" s="61">
        <v>1040.97</v>
      </c>
      <c r="H16" s="61">
        <v>1001.01</v>
      </c>
      <c r="I16" s="61">
        <v>730.28</v>
      </c>
      <c r="J16" s="61">
        <v>896.13</v>
      </c>
      <c r="K16" s="61">
        <v>754.86</v>
      </c>
      <c r="L16" s="82">
        <v>900.13</v>
      </c>
      <c r="M16" s="42">
        <f t="shared" si="0"/>
        <v>0.19244628142966905</v>
      </c>
      <c r="O16" s="361">
        <f t="shared" si="6"/>
        <v>5.3950287929411964E-2</v>
      </c>
      <c r="P16" s="362">
        <f t="shared" si="7"/>
        <v>4.2848110800751779E-2</v>
      </c>
      <c r="Q16" s="362">
        <f t="shared" si="8"/>
        <v>2.790452148177941E-2</v>
      </c>
      <c r="R16" s="363">
        <f t="shared" si="9"/>
        <v>3.777774700035548E-2</v>
      </c>
      <c r="T16" s="81">
        <v>476.113</v>
      </c>
      <c r="U16" s="61">
        <v>511.71499999999997</v>
      </c>
      <c r="V16" s="61">
        <v>339.89699999999999</v>
      </c>
      <c r="W16" s="61">
        <v>375.46499999999997</v>
      </c>
      <c r="X16" s="61">
        <v>391.88399999999996</v>
      </c>
      <c r="Y16" s="61">
        <v>374.68299999999999</v>
      </c>
      <c r="Z16" s="61">
        <v>399.89100000000002</v>
      </c>
      <c r="AA16" s="61">
        <v>288.10500000000002</v>
      </c>
      <c r="AB16" s="61">
        <v>350.91800000000001</v>
      </c>
      <c r="AC16" s="61">
        <v>439.01700000000005</v>
      </c>
      <c r="AD16" s="82">
        <v>357.21300000000002</v>
      </c>
      <c r="AE16" s="42">
        <f t="shared" si="1"/>
        <v>-0.18633446996357778</v>
      </c>
      <c r="AG16" s="361">
        <f t="shared" si="10"/>
        <v>4.1446057961612978E-2</v>
      </c>
      <c r="AH16" s="362">
        <f t="shared" si="11"/>
        <v>2.4835955610890487E-2</v>
      </c>
      <c r="AI16" s="362">
        <f t="shared" si="12"/>
        <v>2.636698673587724E-2</v>
      </c>
      <c r="AJ16" s="363">
        <f t="shared" si="13"/>
        <v>2.5695068754825745E-2</v>
      </c>
      <c r="AL16" s="52">
        <f t="shared" si="2"/>
        <v>3.8095744851093793</v>
      </c>
      <c r="AM16" s="74">
        <f t="shared" si="2"/>
        <v>4.5473651470718917</v>
      </c>
      <c r="AN16" s="74">
        <f t="shared" si="2"/>
        <v>4.1688273459826082</v>
      </c>
      <c r="AO16" s="74">
        <f t="shared" si="2"/>
        <v>3.7822605016621331</v>
      </c>
      <c r="AP16" s="74">
        <f t="shared" si="2"/>
        <v>4.5817773672703463</v>
      </c>
      <c r="AQ16" s="74">
        <f t="shared" si="2"/>
        <v>3.5993640546797696</v>
      </c>
      <c r="AR16" s="74">
        <f t="shared" si="3"/>
        <v>3.9948751760721675</v>
      </c>
      <c r="AS16" s="74">
        <f t="shared" si="4"/>
        <v>3.9451306348249995</v>
      </c>
      <c r="AT16" s="74">
        <f t="shared" si="5"/>
        <v>3.9159273766083045</v>
      </c>
      <c r="AU16" s="74">
        <f t="shared" si="5"/>
        <v>5.8158731420395835</v>
      </c>
      <c r="AV16" s="17">
        <f t="shared" si="5"/>
        <v>3.9684601113172544</v>
      </c>
      <c r="AW16" s="42">
        <f t="shared" si="14"/>
        <v>-0.3176501594177577</v>
      </c>
      <c r="AX16" s="8"/>
    </row>
    <row r="17" spans="1:50" ht="20.100000000000001" customHeight="1">
      <c r="A17" s="47" t="s">
        <v>135</v>
      </c>
      <c r="B17" s="81">
        <v>712.14</v>
      </c>
      <c r="C17" s="61">
        <v>458.51</v>
      </c>
      <c r="D17" s="61">
        <v>571.13</v>
      </c>
      <c r="E17" s="61">
        <v>394.78</v>
      </c>
      <c r="F17" s="61">
        <v>511.77</v>
      </c>
      <c r="G17" s="61">
        <v>281.51</v>
      </c>
      <c r="H17" s="61">
        <v>438.56</v>
      </c>
      <c r="I17" s="61">
        <v>458.64</v>
      </c>
      <c r="J17" s="61">
        <v>527.51</v>
      </c>
      <c r="K17" s="61">
        <v>450.86</v>
      </c>
      <c r="L17" s="82">
        <v>401.75</v>
      </c>
      <c r="M17" s="42">
        <f t="shared" si="0"/>
        <v>-0.10892516523976403</v>
      </c>
      <c r="O17" s="361">
        <f t="shared" si="6"/>
        <v>3.074153694734388E-2</v>
      </c>
      <c r="P17" s="362">
        <f t="shared" si="7"/>
        <v>1.1587434480839634E-2</v>
      </c>
      <c r="Q17" s="362">
        <f t="shared" si="8"/>
        <v>1.6666709794233455E-2</v>
      </c>
      <c r="R17" s="363">
        <f t="shared" si="9"/>
        <v>1.6861131011512577E-2</v>
      </c>
      <c r="T17" s="81">
        <v>492.70800000000003</v>
      </c>
      <c r="U17" s="61">
        <v>346.22699999999998</v>
      </c>
      <c r="V17" s="61">
        <v>443.30500000000001</v>
      </c>
      <c r="W17" s="61">
        <v>362.012</v>
      </c>
      <c r="X17" s="61">
        <v>373.73900000000003</v>
      </c>
      <c r="Y17" s="61">
        <v>198.024</v>
      </c>
      <c r="Z17" s="61">
        <v>331.33499999999998</v>
      </c>
      <c r="AA17" s="61">
        <v>390.589</v>
      </c>
      <c r="AB17" s="61">
        <v>391.483</v>
      </c>
      <c r="AC17" s="61">
        <v>364.334</v>
      </c>
      <c r="AD17" s="82">
        <v>324.94400000000002</v>
      </c>
      <c r="AE17" s="42">
        <f t="shared" si="1"/>
        <v>-0.10811508121668575</v>
      </c>
      <c r="AG17" s="361">
        <f t="shared" si="10"/>
        <v>4.289066739650127E-2</v>
      </c>
      <c r="AH17" s="362">
        <f t="shared" si="11"/>
        <v>1.312606996818905E-2</v>
      </c>
      <c r="AI17" s="362">
        <f t="shared" si="12"/>
        <v>2.1881589426899408E-2</v>
      </c>
      <c r="AJ17" s="363">
        <f t="shared" si="13"/>
        <v>2.3373892947535776E-2</v>
      </c>
      <c r="AL17" s="52">
        <f t="shared" si="2"/>
        <v>6.9186957620692571</v>
      </c>
      <c r="AM17" s="74">
        <f t="shared" si="2"/>
        <v>7.5511330178185858</v>
      </c>
      <c r="AN17" s="74">
        <f t="shared" si="2"/>
        <v>7.7618930891390754</v>
      </c>
      <c r="AO17" s="74">
        <f t="shared" si="2"/>
        <v>9.1699680834895396</v>
      </c>
      <c r="AP17" s="74">
        <f t="shared" si="2"/>
        <v>7.3028704300760117</v>
      </c>
      <c r="AQ17" s="74">
        <f t="shared" si="2"/>
        <v>7.0343504671237254</v>
      </c>
      <c r="AR17" s="74">
        <f t="shared" si="3"/>
        <v>7.5550665815395837</v>
      </c>
      <c r="AS17" s="74">
        <f t="shared" si="4"/>
        <v>8.5162436769579628</v>
      </c>
      <c r="AT17" s="74">
        <f t="shared" si="5"/>
        <v>7.4213379841140457</v>
      </c>
      <c r="AU17" s="74">
        <f t="shared" si="5"/>
        <v>8.0808676751097899</v>
      </c>
      <c r="AV17" s="17">
        <f t="shared" si="5"/>
        <v>8.088214063472309</v>
      </c>
      <c r="AW17" s="42">
        <f t="shared" si="14"/>
        <v>9.0910885537044716E-4</v>
      </c>
      <c r="AX17" s="8"/>
    </row>
    <row r="18" spans="1:50" ht="20.100000000000001" customHeight="1">
      <c r="A18" s="47" t="s">
        <v>143</v>
      </c>
      <c r="B18" s="81">
        <v>222.41000000000003</v>
      </c>
      <c r="C18" s="61">
        <v>668.38</v>
      </c>
      <c r="D18" s="61">
        <v>448.62</v>
      </c>
      <c r="E18" s="61">
        <v>404.59</v>
      </c>
      <c r="F18" s="61">
        <v>527</v>
      </c>
      <c r="G18" s="61">
        <v>426.3</v>
      </c>
      <c r="H18" s="61">
        <v>500.21</v>
      </c>
      <c r="I18" s="61">
        <v>488.69</v>
      </c>
      <c r="J18" s="61">
        <v>677.54000000000008</v>
      </c>
      <c r="K18" s="61">
        <v>466.35</v>
      </c>
      <c r="L18" s="82">
        <v>413.32</v>
      </c>
      <c r="M18" s="42">
        <f t="shared" si="0"/>
        <v>-0.11371287659483227</v>
      </c>
      <c r="O18" s="361">
        <f t="shared" si="6"/>
        <v>9.600956599065848E-3</v>
      </c>
      <c r="P18" s="362">
        <f t="shared" si="7"/>
        <v>1.7547239242591512E-2</v>
      </c>
      <c r="Q18" s="362">
        <f t="shared" si="8"/>
        <v>1.7239320659496897E-2</v>
      </c>
      <c r="R18" s="363">
        <f t="shared" si="9"/>
        <v>1.7346714796959248E-2</v>
      </c>
      <c r="T18" s="81">
        <v>114.41500000000001</v>
      </c>
      <c r="U18" s="61">
        <v>297.12299999999999</v>
      </c>
      <c r="V18" s="61">
        <v>229.898</v>
      </c>
      <c r="W18" s="61">
        <v>201.89699999999999</v>
      </c>
      <c r="X18" s="61">
        <v>320.77100000000002</v>
      </c>
      <c r="Y18" s="61">
        <v>298.94099999999997</v>
      </c>
      <c r="Z18" s="61">
        <v>349.358</v>
      </c>
      <c r="AA18" s="61">
        <v>292.70500000000004</v>
      </c>
      <c r="AB18" s="61">
        <v>397.27699999999999</v>
      </c>
      <c r="AC18" s="61">
        <v>347.1</v>
      </c>
      <c r="AD18" s="82">
        <v>238.85599999999999</v>
      </c>
      <c r="AE18" s="42">
        <f t="shared" si="1"/>
        <v>-0.31185249207721122</v>
      </c>
      <c r="AG18" s="361">
        <f t="shared" si="10"/>
        <v>9.9599269956458843E-3</v>
      </c>
      <c r="AH18" s="362">
        <f t="shared" si="11"/>
        <v>1.9815378349899014E-2</v>
      </c>
      <c r="AI18" s="362">
        <f t="shared" si="12"/>
        <v>2.0846530079753151E-2</v>
      </c>
      <c r="AJ18" s="363">
        <f t="shared" si="13"/>
        <v>1.7181405331000432E-2</v>
      </c>
      <c r="AL18" s="52">
        <f t="shared" si="2"/>
        <v>5.1443280428038305</v>
      </c>
      <c r="AM18" s="74">
        <f t="shared" si="2"/>
        <v>4.4454202699063403</v>
      </c>
      <c r="AN18" s="74">
        <f t="shared" si="2"/>
        <v>5.1245597610449822</v>
      </c>
      <c r="AO18" s="74">
        <f t="shared" si="2"/>
        <v>4.9901628809411998</v>
      </c>
      <c r="AP18" s="74">
        <f t="shared" si="2"/>
        <v>6.0867362428842506</v>
      </c>
      <c r="AQ18" s="74">
        <f t="shared" si="2"/>
        <v>7.0124560168895131</v>
      </c>
      <c r="AR18" s="74">
        <f t="shared" si="3"/>
        <v>6.9842266248175768</v>
      </c>
      <c r="AS18" s="74">
        <f t="shared" si="4"/>
        <v>5.9895843991078204</v>
      </c>
      <c r="AT18" s="74">
        <f t="shared" si="5"/>
        <v>5.8635209729314859</v>
      </c>
      <c r="AU18" s="74">
        <f t="shared" si="5"/>
        <v>7.4429076873592788</v>
      </c>
      <c r="AV18" s="17">
        <f t="shared" si="5"/>
        <v>5.7789606116326331</v>
      </c>
      <c r="AW18" s="42">
        <f t="shared" si="14"/>
        <v>-0.22356142862723172</v>
      </c>
      <c r="AX18" s="8"/>
    </row>
    <row r="19" spans="1:50" ht="20.100000000000001" customHeight="1">
      <c r="A19" s="47" t="s">
        <v>150</v>
      </c>
      <c r="B19" s="81">
        <v>39.83</v>
      </c>
      <c r="C19" s="61">
        <v>41.69</v>
      </c>
      <c r="D19" s="61">
        <v>122</v>
      </c>
      <c r="E19" s="61">
        <v>47.35</v>
      </c>
      <c r="F19" s="61">
        <v>50.19</v>
      </c>
      <c r="G19" s="61">
        <v>70.13</v>
      </c>
      <c r="H19" s="61">
        <v>81.84</v>
      </c>
      <c r="I19" s="61">
        <v>78.03</v>
      </c>
      <c r="J19" s="61">
        <v>236.78</v>
      </c>
      <c r="K19" s="61">
        <v>137.94</v>
      </c>
      <c r="L19" s="82">
        <v>167.81</v>
      </c>
      <c r="M19" s="42">
        <f t="shared" si="0"/>
        <v>0.21654342467739601</v>
      </c>
      <c r="O19" s="361">
        <f t="shared" si="6"/>
        <v>1.7193745845096565E-3</v>
      </c>
      <c r="P19" s="362">
        <f t="shared" si="7"/>
        <v>2.8866710956672354E-3</v>
      </c>
      <c r="Q19" s="362">
        <f t="shared" si="8"/>
        <v>5.0991570532239773E-3</v>
      </c>
      <c r="R19" s="363">
        <f t="shared" si="9"/>
        <v>7.0428535035268833E-3</v>
      </c>
      <c r="T19" s="81">
        <v>27.471</v>
      </c>
      <c r="U19" s="61">
        <v>26.744</v>
      </c>
      <c r="V19" s="61">
        <v>60.231000000000002</v>
      </c>
      <c r="W19" s="61">
        <v>34.347000000000001</v>
      </c>
      <c r="X19" s="61">
        <v>38.450000000000003</v>
      </c>
      <c r="Y19" s="61">
        <v>56.502000000000002</v>
      </c>
      <c r="Z19" s="61">
        <v>68.778999999999996</v>
      </c>
      <c r="AA19" s="61">
        <v>85.858999999999995</v>
      </c>
      <c r="AB19" s="61">
        <v>249.179</v>
      </c>
      <c r="AC19" s="61">
        <v>162.15299999999999</v>
      </c>
      <c r="AD19" s="82">
        <v>163.101</v>
      </c>
      <c r="AE19" s="42">
        <f t="shared" si="1"/>
        <v>5.8463303176629943E-3</v>
      </c>
      <c r="AG19" s="361">
        <f t="shared" si="10"/>
        <v>2.3913748590428537E-3</v>
      </c>
      <c r="AH19" s="362">
        <f t="shared" si="11"/>
        <v>3.7452490876995603E-3</v>
      </c>
      <c r="AI19" s="362">
        <f t="shared" si="12"/>
        <v>9.7387709363935832E-3</v>
      </c>
      <c r="AJ19" s="363">
        <f t="shared" si="13"/>
        <v>1.173219174268807E-2</v>
      </c>
      <c r="AL19" s="52">
        <f t="shared" si="2"/>
        <v>6.8970625156916903</v>
      </c>
      <c r="AM19" s="74">
        <f t="shared" si="2"/>
        <v>6.4149676181338453</v>
      </c>
      <c r="AN19" s="74">
        <f t="shared" si="2"/>
        <v>4.9369672131147544</v>
      </c>
      <c r="AO19" s="74">
        <f t="shared" si="2"/>
        <v>7.2538542766631462</v>
      </c>
      <c r="AP19" s="74">
        <f t="shared" si="2"/>
        <v>7.6608886232317204</v>
      </c>
      <c r="AQ19" s="74">
        <f t="shared" si="2"/>
        <v>8.0567517467560261</v>
      </c>
      <c r="AR19" s="74">
        <f t="shared" si="3"/>
        <v>8.404081133919842</v>
      </c>
      <c r="AS19" s="74">
        <f t="shared" si="4"/>
        <v>11.003332051774956</v>
      </c>
      <c r="AT19" s="74">
        <f t="shared" si="5"/>
        <v>10.52365064616944</v>
      </c>
      <c r="AU19" s="74">
        <f t="shared" si="5"/>
        <v>11.755328403653762</v>
      </c>
      <c r="AV19" s="17">
        <f t="shared" si="5"/>
        <v>9.719385018771229</v>
      </c>
      <c r="AW19" s="42">
        <f t="shared" si="14"/>
        <v>-0.17319323756618538</v>
      </c>
      <c r="AX19" s="8"/>
    </row>
    <row r="20" spans="1:50" ht="20.100000000000001" customHeight="1">
      <c r="A20" s="47" t="s">
        <v>142</v>
      </c>
      <c r="B20" s="81">
        <v>473.97</v>
      </c>
      <c r="C20" s="61">
        <v>603.05999999999995</v>
      </c>
      <c r="D20" s="61">
        <v>645.54999999999995</v>
      </c>
      <c r="E20" s="61">
        <v>190.39</v>
      </c>
      <c r="F20" s="61">
        <v>857.53</v>
      </c>
      <c r="G20" s="61">
        <v>474.23</v>
      </c>
      <c r="H20" s="61">
        <v>798.46</v>
      </c>
      <c r="I20" s="61">
        <v>278.43</v>
      </c>
      <c r="J20" s="61">
        <v>543</v>
      </c>
      <c r="K20" s="61">
        <v>232.11</v>
      </c>
      <c r="L20" s="82">
        <v>224.25</v>
      </c>
      <c r="M20" s="42">
        <f t="shared" si="0"/>
        <v>-3.3863254491404995E-2</v>
      </c>
      <c r="O20" s="361">
        <f t="shared" si="6"/>
        <v>2.0460255380869746E-2</v>
      </c>
      <c r="P20" s="362">
        <f t="shared" si="7"/>
        <v>1.9520120258067493E-2</v>
      </c>
      <c r="Q20" s="362">
        <f t="shared" si="8"/>
        <v>8.5802910223562231E-3</v>
      </c>
      <c r="R20" s="363">
        <f t="shared" si="9"/>
        <v>9.4115958415225773E-3</v>
      </c>
      <c r="T20" s="81">
        <v>105.193</v>
      </c>
      <c r="U20" s="61">
        <v>232.178</v>
      </c>
      <c r="V20" s="61">
        <v>274.75599999999997</v>
      </c>
      <c r="W20" s="61">
        <v>100.7</v>
      </c>
      <c r="X20" s="61">
        <v>325.66899999999998</v>
      </c>
      <c r="Y20" s="61">
        <v>219.965</v>
      </c>
      <c r="Z20" s="61">
        <v>385.40300000000002</v>
      </c>
      <c r="AA20" s="61">
        <v>188.15600000000001</v>
      </c>
      <c r="AB20" s="61">
        <v>264.30799999999999</v>
      </c>
      <c r="AC20" s="61">
        <v>163.02199999999999</v>
      </c>
      <c r="AD20" s="82">
        <v>155.803</v>
      </c>
      <c r="AE20" s="42">
        <f t="shared" si="1"/>
        <v>-4.4282366797119374E-2</v>
      </c>
      <c r="AG20" s="361">
        <f t="shared" si="10"/>
        <v>9.157143735113206E-3</v>
      </c>
      <c r="AH20" s="362">
        <f t="shared" si="11"/>
        <v>1.4580434596577709E-2</v>
      </c>
      <c r="AI20" s="362">
        <f t="shared" si="12"/>
        <v>9.7909623355272781E-3</v>
      </c>
      <c r="AJ20" s="363">
        <f t="shared" si="13"/>
        <v>1.1207231531909856E-2</v>
      </c>
      <c r="AL20" s="52">
        <f t="shared" si="2"/>
        <v>2.2194020718610878</v>
      </c>
      <c r="AM20" s="74">
        <f t="shared" si="2"/>
        <v>3.8499983417902035</v>
      </c>
      <c r="AN20" s="74">
        <f t="shared" si="2"/>
        <v>4.2561536674153819</v>
      </c>
      <c r="AO20" s="74">
        <f t="shared" si="2"/>
        <v>5.289143337360156</v>
      </c>
      <c r="AP20" s="74">
        <f t="shared" si="2"/>
        <v>3.7977563467167332</v>
      </c>
      <c r="AQ20" s="74">
        <f t="shared" si="2"/>
        <v>4.63836113278367</v>
      </c>
      <c r="AR20" s="74">
        <f t="shared" si="3"/>
        <v>4.8268291461062542</v>
      </c>
      <c r="AS20" s="74">
        <f t="shared" si="4"/>
        <v>6.7577488058039723</v>
      </c>
      <c r="AT20" s="74">
        <f t="shared" si="5"/>
        <v>4.8675506445672188</v>
      </c>
      <c r="AU20" s="74">
        <f t="shared" si="5"/>
        <v>7.0234802464348789</v>
      </c>
      <c r="AV20" s="17">
        <f t="shared" si="5"/>
        <v>6.9477369007803791</v>
      </c>
      <c r="AW20" s="42">
        <f t="shared" si="14"/>
        <v>-1.078430393435607E-2</v>
      </c>
      <c r="AX20" s="8"/>
    </row>
    <row r="21" spans="1:50" ht="20.100000000000001" customHeight="1">
      <c r="A21" s="47" t="s">
        <v>145</v>
      </c>
      <c r="B21" s="81">
        <v>187.60000000000002</v>
      </c>
      <c r="C21" s="61">
        <v>168.8</v>
      </c>
      <c r="D21" s="61">
        <v>173.29</v>
      </c>
      <c r="E21" s="61">
        <v>168.68</v>
      </c>
      <c r="F21" s="61">
        <v>170.77</v>
      </c>
      <c r="G21" s="61">
        <v>170.41</v>
      </c>
      <c r="H21" s="61">
        <v>179.9</v>
      </c>
      <c r="I21" s="61">
        <v>178.1</v>
      </c>
      <c r="J21" s="61">
        <v>206.39999999999998</v>
      </c>
      <c r="K21" s="61">
        <v>138.66</v>
      </c>
      <c r="L21" s="82">
        <v>198.58999999999997</v>
      </c>
      <c r="M21" s="42">
        <f t="shared" si="0"/>
        <v>0.4322082792441943</v>
      </c>
      <c r="O21" s="361">
        <f t="shared" si="6"/>
        <v>8.0982845105200003E-3</v>
      </c>
      <c r="P21" s="362">
        <f t="shared" si="7"/>
        <v>7.0143679083509713E-3</v>
      </c>
      <c r="Q21" s="362">
        <f t="shared" si="8"/>
        <v>5.1257729230102704E-3</v>
      </c>
      <c r="R21" s="363">
        <f t="shared" si="9"/>
        <v>8.3346658558214864E-3</v>
      </c>
      <c r="T21" s="81">
        <v>120.66</v>
      </c>
      <c r="U21" s="61">
        <v>127.66800000000001</v>
      </c>
      <c r="V21" s="61">
        <v>118.736</v>
      </c>
      <c r="W21" s="61">
        <v>144.44</v>
      </c>
      <c r="X21" s="61">
        <v>132.929</v>
      </c>
      <c r="Y21" s="61">
        <v>162.453</v>
      </c>
      <c r="Z21" s="61">
        <v>128.57</v>
      </c>
      <c r="AA21" s="61">
        <v>436.84100000000001</v>
      </c>
      <c r="AB21" s="61">
        <v>187.90600000000001</v>
      </c>
      <c r="AC21" s="61">
        <v>141.959</v>
      </c>
      <c r="AD21" s="82">
        <v>152.62699999999998</v>
      </c>
      <c r="AE21" s="42">
        <f t="shared" si="1"/>
        <v>7.5148458357694667E-2</v>
      </c>
      <c r="AG21" s="361">
        <f t="shared" si="10"/>
        <v>1.0503559771836144E-2</v>
      </c>
      <c r="AH21" s="362">
        <f t="shared" si="11"/>
        <v>1.0768237408305133E-2</v>
      </c>
      <c r="AI21" s="362">
        <f t="shared" si="12"/>
        <v>8.5259365127965357E-3</v>
      </c>
      <c r="AJ21" s="363">
        <f t="shared" si="13"/>
        <v>1.0978775293292204E-2</v>
      </c>
      <c r="AL21" s="52">
        <f t="shared" si="2"/>
        <v>6.4317697228144972</v>
      </c>
      <c r="AM21" s="74">
        <f t="shared" si="2"/>
        <v>7.5632701421800954</v>
      </c>
      <c r="AN21" s="74">
        <f t="shared" si="2"/>
        <v>6.851866812857061</v>
      </c>
      <c r="AO21" s="74">
        <f t="shared" si="2"/>
        <v>8.5629594498458612</v>
      </c>
      <c r="AP21" s="74">
        <f t="shared" si="2"/>
        <v>7.7840955671370846</v>
      </c>
      <c r="AQ21" s="74">
        <f t="shared" si="2"/>
        <v>9.5330673082565571</v>
      </c>
      <c r="AR21" s="74">
        <f t="shared" si="3"/>
        <v>7.1467481934407999</v>
      </c>
      <c r="AS21" s="74">
        <f t="shared" si="4"/>
        <v>24.527849522740034</v>
      </c>
      <c r="AT21" s="74">
        <f t="shared" si="5"/>
        <v>9.1039728682170544</v>
      </c>
      <c r="AU21" s="74">
        <f t="shared" si="5"/>
        <v>10.237920092312132</v>
      </c>
      <c r="AV21" s="17">
        <f t="shared" si="5"/>
        <v>7.6855330077043149</v>
      </c>
      <c r="AW21" s="42">
        <f t="shared" si="14"/>
        <v>-0.24930718950663211</v>
      </c>
      <c r="AX21" s="8"/>
    </row>
    <row r="22" spans="1:50" ht="20.100000000000001" customHeight="1">
      <c r="A22" s="47" t="s">
        <v>169</v>
      </c>
      <c r="B22" s="81">
        <v>49.63</v>
      </c>
      <c r="C22" s="61">
        <v>30.74</v>
      </c>
      <c r="D22" s="61">
        <v>40.96</v>
      </c>
      <c r="E22" s="61">
        <v>49.74</v>
      </c>
      <c r="F22" s="61">
        <v>41.95</v>
      </c>
      <c r="G22" s="61">
        <v>57.78</v>
      </c>
      <c r="H22" s="61">
        <v>392.12</v>
      </c>
      <c r="I22" s="61">
        <v>919.3</v>
      </c>
      <c r="J22" s="61">
        <v>87.07</v>
      </c>
      <c r="K22" s="61">
        <v>233.11</v>
      </c>
      <c r="L22" s="82">
        <v>39.15</v>
      </c>
      <c r="M22" s="42">
        <f t="shared" si="0"/>
        <v>-0.83205353695680151</v>
      </c>
      <c r="O22" s="361">
        <f t="shared" si="6"/>
        <v>2.142419297745776E-3</v>
      </c>
      <c r="P22" s="362">
        <f t="shared" si="7"/>
        <v>2.3783239114166959E-3</v>
      </c>
      <c r="Q22" s="362">
        <f t="shared" si="8"/>
        <v>8.6172575081705192E-3</v>
      </c>
      <c r="R22" s="363">
        <f t="shared" si="9"/>
        <v>1.6430946586203294E-3</v>
      </c>
      <c r="T22" s="81">
        <v>100.753</v>
      </c>
      <c r="U22" s="61">
        <v>62.744999999999997</v>
      </c>
      <c r="V22" s="61">
        <v>77.498000000000005</v>
      </c>
      <c r="W22" s="61">
        <v>83.971000000000004</v>
      </c>
      <c r="X22" s="61">
        <v>71.885000000000005</v>
      </c>
      <c r="Y22" s="61">
        <v>102.43600000000001</v>
      </c>
      <c r="Z22" s="61">
        <v>160.22900000000001</v>
      </c>
      <c r="AA22" s="61">
        <v>337.54</v>
      </c>
      <c r="AB22" s="61">
        <v>196.59</v>
      </c>
      <c r="AC22" s="61">
        <v>593.38699999999994</v>
      </c>
      <c r="AD22" s="82">
        <v>133.16</v>
      </c>
      <c r="AE22" s="42">
        <f t="shared" si="1"/>
        <v>-0.77559333116499019</v>
      </c>
      <c r="AG22" s="361">
        <f t="shared" si="10"/>
        <v>8.7706378061644871E-3</v>
      </c>
      <c r="AH22" s="362">
        <f t="shared" si="11"/>
        <v>6.7899956735618591E-3</v>
      </c>
      <c r="AI22" s="362">
        <f t="shared" si="12"/>
        <v>3.563831732767065E-2</v>
      </c>
      <c r="AJ22" s="363">
        <f t="shared" si="13"/>
        <v>9.578473782848318E-3</v>
      </c>
      <c r="AL22" s="52">
        <f t="shared" si="2"/>
        <v>20.30082611323796</v>
      </c>
      <c r="AM22" s="74">
        <f t="shared" si="2"/>
        <v>20.411515940143133</v>
      </c>
      <c r="AN22" s="74">
        <f t="shared" si="2"/>
        <v>18.92041015625</v>
      </c>
      <c r="AO22" s="74">
        <f t="shared" si="2"/>
        <v>16.881986328910333</v>
      </c>
      <c r="AP22" s="74">
        <f t="shared" si="2"/>
        <v>17.135876042908226</v>
      </c>
      <c r="AQ22" s="74">
        <f t="shared" si="2"/>
        <v>17.728625822083767</v>
      </c>
      <c r="AR22" s="74">
        <f t="shared" si="3"/>
        <v>4.0862236050188718</v>
      </c>
      <c r="AS22" s="74">
        <f t="shared" si="4"/>
        <v>3.6717067333840969</v>
      </c>
      <c r="AT22" s="74">
        <f t="shared" si="5"/>
        <v>22.578385207304468</v>
      </c>
      <c r="AU22" s="74">
        <f t="shared" si="5"/>
        <v>25.455235725623094</v>
      </c>
      <c r="AV22" s="17">
        <f t="shared" si="5"/>
        <v>34.012771392081738</v>
      </c>
      <c r="AW22" s="42">
        <f t="shared" si="14"/>
        <v>0.33617978472871413</v>
      </c>
      <c r="AX22" s="8"/>
    </row>
    <row r="23" spans="1:50" ht="20.100000000000001" customHeight="1">
      <c r="A23" s="47" t="s">
        <v>149</v>
      </c>
      <c r="B23" s="81">
        <v>10.44</v>
      </c>
      <c r="C23" s="61">
        <v>58.04</v>
      </c>
      <c r="D23" s="61">
        <v>31.66</v>
      </c>
      <c r="E23" s="61"/>
      <c r="F23" s="61">
        <v>69.08</v>
      </c>
      <c r="G23" s="61">
        <v>256.82</v>
      </c>
      <c r="H23" s="61">
        <v>139.82</v>
      </c>
      <c r="I23" s="61">
        <v>161.83000000000001</v>
      </c>
      <c r="J23" s="61">
        <v>223.69</v>
      </c>
      <c r="K23" s="61">
        <v>355.69</v>
      </c>
      <c r="L23" s="82">
        <v>177.73</v>
      </c>
      <c r="M23" s="42">
        <f t="shared" si="0"/>
        <v>-0.50032331524642248</v>
      </c>
      <c r="O23" s="361">
        <f t="shared" si="6"/>
        <v>4.5067212308011083E-4</v>
      </c>
      <c r="P23" s="362">
        <f t="shared" si="7"/>
        <v>1.0571151729491792E-2</v>
      </c>
      <c r="Q23" s="362">
        <f t="shared" si="8"/>
        <v>1.3148609339286911E-2</v>
      </c>
      <c r="R23" s="363">
        <f t="shared" si="9"/>
        <v>7.4591880888018169E-3</v>
      </c>
      <c r="T23" s="81">
        <v>29.802</v>
      </c>
      <c r="U23" s="61">
        <v>77.617000000000004</v>
      </c>
      <c r="V23" s="61">
        <v>19.725000000000001</v>
      </c>
      <c r="W23" s="61"/>
      <c r="X23" s="61">
        <v>66.998000000000005</v>
      </c>
      <c r="Y23" s="61">
        <v>152.84100000000001</v>
      </c>
      <c r="Z23" s="61">
        <v>72.153000000000006</v>
      </c>
      <c r="AA23" s="61">
        <v>90.128</v>
      </c>
      <c r="AB23" s="61">
        <v>139.72</v>
      </c>
      <c r="AC23" s="61">
        <v>213.30099999999999</v>
      </c>
      <c r="AD23" s="82">
        <v>123.447</v>
      </c>
      <c r="AE23" s="42">
        <f t="shared" si="1"/>
        <v>-0.42125447138081862</v>
      </c>
      <c r="AG23" s="361">
        <f t="shared" si="10"/>
        <v>2.594290471740931E-3</v>
      </c>
      <c r="AH23" s="362">
        <f t="shared" si="11"/>
        <v>1.0131103603643915E-2</v>
      </c>
      <c r="AI23" s="362">
        <f t="shared" si="12"/>
        <v>1.281067621014528E-2</v>
      </c>
      <c r="AJ23" s="363">
        <f t="shared" si="13"/>
        <v>8.8797976349600204E-3</v>
      </c>
      <c r="AL23" s="52">
        <f t="shared" si="2"/>
        <v>28.545977011494251</v>
      </c>
      <c r="AM23" s="74">
        <f t="shared" si="2"/>
        <v>13.373018607856652</v>
      </c>
      <c r="AN23" s="74">
        <f t="shared" si="2"/>
        <v>6.2302590018951367</v>
      </c>
      <c r="AO23" s="74"/>
      <c r="AP23" s="74">
        <f t="shared" si="2"/>
        <v>9.6986103068905631</v>
      </c>
      <c r="AQ23" s="74">
        <f t="shared" si="2"/>
        <v>5.9512888404329889</v>
      </c>
      <c r="AR23" s="74">
        <f t="shared" si="3"/>
        <v>5.1604205406951795</v>
      </c>
      <c r="AS23" s="74">
        <f t="shared" si="4"/>
        <v>5.5693011184576404</v>
      </c>
      <c r="AT23" s="74">
        <f t="shared" ref="AT23:AV33" si="15">(AB23/J23)*10</f>
        <v>6.246144217443784</v>
      </c>
      <c r="AU23" s="74">
        <f t="shared" si="15"/>
        <v>5.9968230762742838</v>
      </c>
      <c r="AV23" s="17">
        <f t="shared" si="15"/>
        <v>6.9457604231137129</v>
      </c>
      <c r="AW23" s="42">
        <f t="shared" si="14"/>
        <v>0.15824001054721568</v>
      </c>
      <c r="AX23" s="8"/>
    </row>
    <row r="24" spans="1:50" ht="20.100000000000001" customHeight="1">
      <c r="A24" s="47" t="s">
        <v>144</v>
      </c>
      <c r="B24" s="81">
        <v>66.789999999999992</v>
      </c>
      <c r="C24" s="61">
        <v>99.47</v>
      </c>
      <c r="D24" s="61">
        <v>70.209999999999994</v>
      </c>
      <c r="E24" s="61">
        <v>89.54</v>
      </c>
      <c r="F24" s="61">
        <v>98.95</v>
      </c>
      <c r="G24" s="61">
        <v>92.7</v>
      </c>
      <c r="H24" s="61">
        <v>182.2</v>
      </c>
      <c r="I24" s="61">
        <v>134.5</v>
      </c>
      <c r="J24" s="61">
        <v>100.02000000000001</v>
      </c>
      <c r="K24" s="61">
        <v>164.48</v>
      </c>
      <c r="L24" s="82">
        <v>145.38999999999999</v>
      </c>
      <c r="M24" s="42">
        <f t="shared" si="0"/>
        <v>-0.11606274319066151</v>
      </c>
      <c r="O24" s="361">
        <f t="shared" si="6"/>
        <v>2.8831792241877968E-3</v>
      </c>
      <c r="P24" s="362">
        <f t="shared" si="7"/>
        <v>3.8156910105283438E-3</v>
      </c>
      <c r="Q24" s="362">
        <f t="shared" si="8"/>
        <v>6.0802475867353907E-3</v>
      </c>
      <c r="R24" s="363">
        <f t="shared" si="9"/>
        <v>6.1019037654357518E-3</v>
      </c>
      <c r="T24" s="81">
        <v>32.541000000000004</v>
      </c>
      <c r="U24" s="61">
        <v>46.802999999999997</v>
      </c>
      <c r="V24" s="61">
        <v>42.628</v>
      </c>
      <c r="W24" s="61">
        <v>56.86</v>
      </c>
      <c r="X24" s="61">
        <v>75.7</v>
      </c>
      <c r="Y24" s="61">
        <v>64.840999999999994</v>
      </c>
      <c r="Z24" s="61">
        <v>156.24</v>
      </c>
      <c r="AA24" s="61">
        <v>105.279</v>
      </c>
      <c r="AB24" s="61">
        <v>91.336000000000013</v>
      </c>
      <c r="AC24" s="61">
        <v>141.96</v>
      </c>
      <c r="AD24" s="82">
        <v>121.604</v>
      </c>
      <c r="AE24" s="42">
        <f t="shared" si="1"/>
        <v>-0.14339250493096653</v>
      </c>
      <c r="AG24" s="361">
        <f t="shared" si="10"/>
        <v>2.8327228454775402E-3</v>
      </c>
      <c r="AH24" s="362">
        <f t="shared" si="11"/>
        <v>4.2980017715395415E-3</v>
      </c>
      <c r="AI24" s="362">
        <f t="shared" si="12"/>
        <v>8.5259965719439862E-3</v>
      </c>
      <c r="AJ24" s="363">
        <f t="shared" si="13"/>
        <v>8.7472268390619314E-3</v>
      </c>
      <c r="AL24" s="52">
        <f t="shared" si="2"/>
        <v>4.8721365473873348</v>
      </c>
      <c r="AM24" s="74">
        <f t="shared" si="2"/>
        <v>4.7052377601286812</v>
      </c>
      <c r="AN24" s="74">
        <f t="shared" si="2"/>
        <v>6.0714997863552211</v>
      </c>
      <c r="AO24" s="74">
        <f t="shared" si="2"/>
        <v>6.3502345320527134</v>
      </c>
      <c r="AP24" s="74">
        <f t="shared" si="2"/>
        <v>7.6503284487114707</v>
      </c>
      <c r="AQ24" s="74">
        <f t="shared" si="2"/>
        <v>6.9947141316073349</v>
      </c>
      <c r="AR24" s="74">
        <f t="shared" si="3"/>
        <v>8.5751920965971475</v>
      </c>
      <c r="AS24" s="74">
        <f t="shared" si="4"/>
        <v>7.8274349442379174</v>
      </c>
      <c r="AT24" s="74">
        <f t="shared" si="15"/>
        <v>9.1317736452709468</v>
      </c>
      <c r="AU24" s="74">
        <f t="shared" si="15"/>
        <v>8.6308365758754881</v>
      </c>
      <c r="AV24" s="17">
        <f t="shared" si="15"/>
        <v>8.363986519017816</v>
      </c>
      <c r="AW24" s="42">
        <f t="shared" si="14"/>
        <v>-3.0918214533636169E-2</v>
      </c>
      <c r="AX24" s="8"/>
    </row>
    <row r="25" spans="1:50" ht="20.100000000000001" customHeight="1">
      <c r="A25" s="47" t="s">
        <v>154</v>
      </c>
      <c r="B25" s="81">
        <v>33.06</v>
      </c>
      <c r="C25" s="61">
        <v>34.72</v>
      </c>
      <c r="D25" s="61">
        <v>40.75</v>
      </c>
      <c r="E25" s="61">
        <v>149</v>
      </c>
      <c r="F25" s="61">
        <v>45.13</v>
      </c>
      <c r="G25" s="61">
        <v>53.63</v>
      </c>
      <c r="H25" s="61">
        <v>28.94</v>
      </c>
      <c r="I25" s="61">
        <v>34.18</v>
      </c>
      <c r="J25" s="61">
        <v>43.19</v>
      </c>
      <c r="K25" s="61">
        <v>66.069999999999993</v>
      </c>
      <c r="L25" s="82">
        <v>69.31</v>
      </c>
      <c r="M25" s="42">
        <f t="shared" si="0"/>
        <v>4.9038898138338269E-2</v>
      </c>
      <c r="O25" s="361">
        <f t="shared" si="6"/>
        <v>1.4271283897536844E-3</v>
      </c>
      <c r="P25" s="362">
        <f t="shared" si="7"/>
        <v>2.2075027928223851E-3</v>
      </c>
      <c r="Q25" s="362">
        <f t="shared" si="8"/>
        <v>2.4423757177505306E-3</v>
      </c>
      <c r="R25" s="363">
        <f t="shared" si="9"/>
        <v>2.9088860993352499E-3</v>
      </c>
      <c r="T25" s="81">
        <v>25.844000000000001</v>
      </c>
      <c r="U25" s="61">
        <v>22.06</v>
      </c>
      <c r="V25" s="61">
        <v>24.547999999999998</v>
      </c>
      <c r="W25" s="61">
        <v>94.025999999999996</v>
      </c>
      <c r="X25" s="61">
        <v>33.851999999999997</v>
      </c>
      <c r="Y25" s="61">
        <v>43.151000000000003</v>
      </c>
      <c r="Z25" s="61">
        <v>22.631</v>
      </c>
      <c r="AA25" s="61">
        <v>31.884</v>
      </c>
      <c r="AB25" s="61">
        <v>35.790999999999997</v>
      </c>
      <c r="AC25" s="61">
        <v>52.862000000000002</v>
      </c>
      <c r="AD25" s="82">
        <v>119.483</v>
      </c>
      <c r="AE25" s="42">
        <f t="shared" si="1"/>
        <v>1.2602814876470811</v>
      </c>
      <c r="AG25" s="361">
        <f t="shared" si="10"/>
        <v>2.2497430693132216E-3</v>
      </c>
      <c r="AH25" s="362">
        <f t="shared" si="11"/>
        <v>2.8602747404219979E-3</v>
      </c>
      <c r="AI25" s="362">
        <f t="shared" si="12"/>
        <v>3.1748466524802971E-3</v>
      </c>
      <c r="AJ25" s="363">
        <f t="shared" si="13"/>
        <v>8.5946589290782933E-3</v>
      </c>
      <c r="AL25" s="52">
        <f t="shared" si="2"/>
        <v>7.8173018753780994</v>
      </c>
      <c r="AM25" s="74">
        <f t="shared" si="2"/>
        <v>6.3536866359447011</v>
      </c>
      <c r="AN25" s="74">
        <f t="shared" si="2"/>
        <v>6.0240490797546009</v>
      </c>
      <c r="AO25" s="74">
        <f t="shared" si="2"/>
        <v>6.3104697986577172</v>
      </c>
      <c r="AP25" s="74">
        <f t="shared" si="2"/>
        <v>7.5009971194327481</v>
      </c>
      <c r="AQ25" s="74">
        <f t="shared" si="2"/>
        <v>8.0460563117658026</v>
      </c>
      <c r="AR25" s="74">
        <f t="shared" si="3"/>
        <v>7.8199723565998616</v>
      </c>
      <c r="AS25" s="74">
        <f t="shared" si="4"/>
        <v>9.3282621416032772</v>
      </c>
      <c r="AT25" s="74">
        <f t="shared" si="15"/>
        <v>8.2868719611021078</v>
      </c>
      <c r="AU25" s="74">
        <f t="shared" si="15"/>
        <v>8.000908127743303</v>
      </c>
      <c r="AV25" s="17">
        <f t="shared" si="15"/>
        <v>17.238926561823689</v>
      </c>
      <c r="AW25" s="42">
        <f t="shared" si="14"/>
        <v>1.1546212363128354</v>
      </c>
      <c r="AX25" s="8"/>
    </row>
    <row r="26" spans="1:50" ht="20.100000000000001" customHeight="1">
      <c r="A26" s="47" t="s">
        <v>148</v>
      </c>
      <c r="B26" s="81">
        <v>283.60000000000002</v>
      </c>
      <c r="C26" s="61">
        <v>286.32</v>
      </c>
      <c r="D26" s="61">
        <v>190.95</v>
      </c>
      <c r="E26" s="61">
        <v>179.21</v>
      </c>
      <c r="F26" s="61">
        <v>226.67</v>
      </c>
      <c r="G26" s="61">
        <v>140.38</v>
      </c>
      <c r="H26" s="61">
        <v>117.12</v>
      </c>
      <c r="I26" s="61">
        <v>122.19</v>
      </c>
      <c r="J26" s="61">
        <v>112.36</v>
      </c>
      <c r="K26" s="61">
        <v>122.35</v>
      </c>
      <c r="L26" s="82">
        <v>215.8</v>
      </c>
      <c r="M26" s="42">
        <f t="shared" si="0"/>
        <v>0.76379239885574191</v>
      </c>
      <c r="O26" s="361">
        <f t="shared" si="6"/>
        <v>1.224239598711872E-2</v>
      </c>
      <c r="P26" s="362">
        <f t="shared" si="7"/>
        <v>5.7782815971733426E-3</v>
      </c>
      <c r="Q26" s="362">
        <f t="shared" si="8"/>
        <v>4.5228495393791037E-3</v>
      </c>
      <c r="R26" s="363">
        <f t="shared" si="9"/>
        <v>9.0569559982188273E-3</v>
      </c>
      <c r="T26" s="81">
        <v>183.29599999999999</v>
      </c>
      <c r="U26" s="61">
        <v>161.25899999999999</v>
      </c>
      <c r="V26" s="61">
        <v>129.53700000000001</v>
      </c>
      <c r="W26" s="61">
        <v>126.426</v>
      </c>
      <c r="X26" s="61">
        <v>189.86799999999999</v>
      </c>
      <c r="Y26" s="61">
        <v>117.187</v>
      </c>
      <c r="Z26" s="61">
        <v>84.241</v>
      </c>
      <c r="AA26" s="61">
        <v>97.986000000000004</v>
      </c>
      <c r="AB26" s="61">
        <v>83.751999999999995</v>
      </c>
      <c r="AC26" s="61">
        <v>89.331000000000003</v>
      </c>
      <c r="AD26" s="82">
        <v>109.011</v>
      </c>
      <c r="AE26" s="42">
        <f t="shared" si="1"/>
        <v>0.22030426167847658</v>
      </c>
      <c r="AG26" s="361">
        <f t="shared" si="10"/>
        <v>1.5956078998329834E-2</v>
      </c>
      <c r="AH26" s="362">
        <f t="shared" si="11"/>
        <v>7.7677693681683542E-3</v>
      </c>
      <c r="AI26" s="362">
        <f t="shared" si="12"/>
        <v>5.3651437008194434E-3</v>
      </c>
      <c r="AJ26" s="363">
        <f t="shared" si="13"/>
        <v>7.8413863438125397E-3</v>
      </c>
      <c r="AL26" s="52">
        <f t="shared" si="2"/>
        <v>6.4631875881523264</v>
      </c>
      <c r="AM26" s="74">
        <f t="shared" si="2"/>
        <v>5.6321248952221294</v>
      </c>
      <c r="AN26" s="74">
        <f t="shared" si="2"/>
        <v>6.7838177533385711</v>
      </c>
      <c r="AO26" s="74">
        <f t="shared" si="2"/>
        <v>7.0546286479549121</v>
      </c>
      <c r="AP26" s="74">
        <f t="shared" si="2"/>
        <v>8.3764062293201569</v>
      </c>
      <c r="AQ26" s="74">
        <f t="shared" si="2"/>
        <v>8.3478415728736284</v>
      </c>
      <c r="AR26" s="74">
        <f t="shared" si="3"/>
        <v>7.192708333333333</v>
      </c>
      <c r="AS26" s="74">
        <f t="shared" si="4"/>
        <v>8.0191505033145098</v>
      </c>
      <c r="AT26" s="74">
        <f t="shared" si="15"/>
        <v>7.4538981844072616</v>
      </c>
      <c r="AU26" s="74">
        <f t="shared" si="15"/>
        <v>7.3012668573763797</v>
      </c>
      <c r="AV26" s="17">
        <f t="shared" si="15"/>
        <v>5.0514828544949015</v>
      </c>
      <c r="AW26" s="42">
        <f t="shared" si="14"/>
        <v>-0.3081361148454051</v>
      </c>
      <c r="AX26" s="8"/>
    </row>
    <row r="27" spans="1:50" ht="20.100000000000001" customHeight="1">
      <c r="A27" s="47" t="s">
        <v>170</v>
      </c>
      <c r="B27" s="81"/>
      <c r="C27" s="61">
        <v>6.18</v>
      </c>
      <c r="D27" s="61">
        <v>24.53</v>
      </c>
      <c r="E27" s="61">
        <v>23.87</v>
      </c>
      <c r="F27" s="61">
        <v>10.73</v>
      </c>
      <c r="G27" s="61">
        <v>24.99</v>
      </c>
      <c r="H27" s="61">
        <v>88.65</v>
      </c>
      <c r="I27" s="61">
        <v>113.52</v>
      </c>
      <c r="J27" s="61">
        <v>166.25</v>
      </c>
      <c r="K27" s="61">
        <v>305.29000000000002</v>
      </c>
      <c r="L27" s="82">
        <v>180.92</v>
      </c>
      <c r="M27" s="42">
        <f t="shared" si="0"/>
        <v>-0.40738314389596786</v>
      </c>
      <c r="O27" s="361">
        <f t="shared" si="6"/>
        <v>0</v>
      </c>
      <c r="P27" s="362">
        <f t="shared" si="7"/>
        <v>1.0286312659450194E-3</v>
      </c>
      <c r="Q27" s="362">
        <f t="shared" si="8"/>
        <v>1.1285498454246399E-2</v>
      </c>
      <c r="R27" s="363">
        <f t="shared" si="9"/>
        <v>7.5930698758005103E-3</v>
      </c>
      <c r="T27" s="81"/>
      <c r="U27" s="61">
        <v>9.65</v>
      </c>
      <c r="V27" s="61">
        <v>19.875</v>
      </c>
      <c r="W27" s="61">
        <v>26.183</v>
      </c>
      <c r="X27" s="61">
        <v>7.681</v>
      </c>
      <c r="Y27" s="61">
        <v>19.646999999999998</v>
      </c>
      <c r="Z27" s="61">
        <v>53.661000000000001</v>
      </c>
      <c r="AA27" s="61">
        <v>62.558</v>
      </c>
      <c r="AB27" s="61">
        <v>101.373</v>
      </c>
      <c r="AC27" s="61">
        <v>188.78899999999999</v>
      </c>
      <c r="AD27" s="82">
        <v>107.667</v>
      </c>
      <c r="AE27" s="42">
        <f t="shared" si="1"/>
        <v>-0.42969664546133507</v>
      </c>
      <c r="AG27" s="361">
        <f t="shared" si="10"/>
        <v>0</v>
      </c>
      <c r="AH27" s="362">
        <f t="shared" si="11"/>
        <v>1.3023062692653932E-3</v>
      </c>
      <c r="AI27" s="362">
        <f t="shared" si="12"/>
        <v>1.1338506387860896E-2</v>
      </c>
      <c r="AJ27" s="363">
        <f t="shared" si="13"/>
        <v>7.7447096483773637E-3</v>
      </c>
      <c r="AL27" s="52"/>
      <c r="AM27" s="74">
        <f t="shared" si="2"/>
        <v>15.614886731391586</v>
      </c>
      <c r="AN27" s="74">
        <f t="shared" si="2"/>
        <v>8.1023236852833254</v>
      </c>
      <c r="AO27" s="74">
        <f t="shared" si="2"/>
        <v>10.968998743192291</v>
      </c>
      <c r="AP27" s="74">
        <f t="shared" si="2"/>
        <v>7.1584342963653302</v>
      </c>
      <c r="AQ27" s="74">
        <f t="shared" si="2"/>
        <v>7.8619447779111642</v>
      </c>
      <c r="AR27" s="74">
        <f t="shared" si="3"/>
        <v>6.0531302876480542</v>
      </c>
      <c r="AS27" s="74">
        <f t="shared" si="4"/>
        <v>5.5107470049330516</v>
      </c>
      <c r="AT27" s="74">
        <f t="shared" si="15"/>
        <v>6.0976240601503759</v>
      </c>
      <c r="AU27" s="74">
        <f t="shared" si="15"/>
        <v>6.1839234825903233</v>
      </c>
      <c r="AV27" s="17">
        <f t="shared" si="15"/>
        <v>5.9510833517576831</v>
      </c>
      <c r="AW27" s="42">
        <f t="shared" si="14"/>
        <v>-3.7652492222479454E-2</v>
      </c>
      <c r="AX27" s="8"/>
    </row>
    <row r="28" spans="1:50" ht="20.100000000000001" customHeight="1">
      <c r="A28" s="47" t="s">
        <v>134</v>
      </c>
      <c r="B28" s="81">
        <v>455.72</v>
      </c>
      <c r="C28" s="61">
        <v>373.79</v>
      </c>
      <c r="D28" s="61">
        <v>243.73</v>
      </c>
      <c r="E28" s="61">
        <v>348.21</v>
      </c>
      <c r="F28" s="61">
        <v>228.89</v>
      </c>
      <c r="G28" s="61">
        <v>274.14</v>
      </c>
      <c r="H28" s="61">
        <v>224.67</v>
      </c>
      <c r="I28" s="61">
        <v>235.52</v>
      </c>
      <c r="J28" s="61">
        <v>317.89</v>
      </c>
      <c r="K28" s="61">
        <v>302.14</v>
      </c>
      <c r="L28" s="82">
        <v>219</v>
      </c>
      <c r="M28" s="42">
        <f t="shared" si="0"/>
        <v>-0.27517045078440455</v>
      </c>
      <c r="O28" s="361">
        <f t="shared" si="6"/>
        <v>1.9672442522037176E-2</v>
      </c>
      <c r="P28" s="362">
        <f t="shared" si="7"/>
        <v>1.1284072638902267E-2</v>
      </c>
      <c r="Q28" s="362">
        <f t="shared" si="8"/>
        <v>1.1169054023931365E-2</v>
      </c>
      <c r="R28" s="363">
        <f t="shared" si="9"/>
        <v>9.1912574773397732E-3</v>
      </c>
      <c r="T28" s="81">
        <v>217.244</v>
      </c>
      <c r="U28" s="61">
        <v>212.25200000000001</v>
      </c>
      <c r="V28" s="61">
        <v>137.864</v>
      </c>
      <c r="W28" s="61">
        <v>158.756</v>
      </c>
      <c r="X28" s="61">
        <v>110.417</v>
      </c>
      <c r="Y28" s="61">
        <v>123.80200000000001</v>
      </c>
      <c r="Z28" s="61">
        <v>99.945999999999998</v>
      </c>
      <c r="AA28" s="61">
        <v>107.06100000000001</v>
      </c>
      <c r="AB28" s="61">
        <v>159.12899999999999</v>
      </c>
      <c r="AC28" s="61">
        <v>149.64400000000001</v>
      </c>
      <c r="AD28" s="82">
        <v>100.771</v>
      </c>
      <c r="AE28" s="42">
        <f t="shared" si="1"/>
        <v>-0.32659511908262279</v>
      </c>
      <c r="AG28" s="361">
        <f t="shared" si="10"/>
        <v>1.8911282438859367E-2</v>
      </c>
      <c r="AH28" s="362">
        <f t="shared" si="11"/>
        <v>8.2062462842975633E-3</v>
      </c>
      <c r="AI28" s="362">
        <f t="shared" si="12"/>
        <v>8.9874910609466455E-3</v>
      </c>
      <c r="AJ28" s="363">
        <f t="shared" si="13"/>
        <v>7.2486661277516356E-3</v>
      </c>
      <c r="AL28" s="52">
        <f t="shared" si="2"/>
        <v>4.7670499429474233</v>
      </c>
      <c r="AM28" s="74">
        <f t="shared" si="2"/>
        <v>5.6783755584686588</v>
      </c>
      <c r="AN28" s="74">
        <f t="shared" si="2"/>
        <v>5.6564230911254265</v>
      </c>
      <c r="AO28" s="74">
        <f t="shared" si="2"/>
        <v>4.5592027799316508</v>
      </c>
      <c r="AP28" s="74">
        <f t="shared" si="2"/>
        <v>4.8240202717462539</v>
      </c>
      <c r="AQ28" s="74">
        <f t="shared" si="2"/>
        <v>4.5160137156197564</v>
      </c>
      <c r="AR28" s="74">
        <f t="shared" si="3"/>
        <v>4.4485690123291945</v>
      </c>
      <c r="AS28" s="74">
        <f t="shared" si="4"/>
        <v>4.5457286005434785</v>
      </c>
      <c r="AT28" s="74">
        <f t="shared" si="15"/>
        <v>5.0057881657177008</v>
      </c>
      <c r="AU28" s="74">
        <f t="shared" si="15"/>
        <v>4.9528033362017609</v>
      </c>
      <c r="AV28" s="17">
        <f t="shared" si="15"/>
        <v>4.6014155251141551</v>
      </c>
      <c r="AW28" s="42">
        <f t="shared" si="14"/>
        <v>-7.0947256984582902E-2</v>
      </c>
      <c r="AX28" s="8"/>
    </row>
    <row r="29" spans="1:50" ht="20.100000000000001" customHeight="1">
      <c r="A29" s="47" t="s">
        <v>166</v>
      </c>
      <c r="B29" s="81">
        <v>23.16</v>
      </c>
      <c r="C29" s="61">
        <v>7.54</v>
      </c>
      <c r="D29" s="61"/>
      <c r="E29" s="61">
        <v>1.74</v>
      </c>
      <c r="F29" s="61">
        <v>4.26</v>
      </c>
      <c r="G29" s="61">
        <v>20.78</v>
      </c>
      <c r="H29" s="61">
        <v>42.010000000000005</v>
      </c>
      <c r="I29" s="61">
        <v>43.07</v>
      </c>
      <c r="J29" s="61">
        <v>100.72</v>
      </c>
      <c r="K29" s="61">
        <v>133.19</v>
      </c>
      <c r="L29" s="82">
        <v>101.56</v>
      </c>
      <c r="M29" s="42">
        <f t="shared" si="0"/>
        <v>-0.23748029131316162</v>
      </c>
      <c r="O29" s="361">
        <f t="shared" si="6"/>
        <v>9.9976689372944117E-4</v>
      </c>
      <c r="P29" s="362">
        <f t="shared" si="7"/>
        <v>8.5534044443127282E-4</v>
      </c>
      <c r="Q29" s="362">
        <f t="shared" si="8"/>
        <v>4.9235662456060718E-3</v>
      </c>
      <c r="R29" s="363">
        <f t="shared" si="9"/>
        <v>4.2623931936010386E-3</v>
      </c>
      <c r="T29" s="81">
        <v>67.509</v>
      </c>
      <c r="U29" s="61">
        <v>17.997</v>
      </c>
      <c r="V29" s="61"/>
      <c r="W29" s="61">
        <v>2.6850000000000001</v>
      </c>
      <c r="X29" s="61">
        <v>5.5439999999999996</v>
      </c>
      <c r="Y29" s="61">
        <v>21.587</v>
      </c>
      <c r="Z29" s="61">
        <v>40.200000000000003</v>
      </c>
      <c r="AA29" s="61">
        <v>80.006</v>
      </c>
      <c r="AB29" s="61">
        <v>87.352000000000004</v>
      </c>
      <c r="AC29" s="61">
        <v>114.208</v>
      </c>
      <c r="AD29" s="82">
        <v>92.468000000000004</v>
      </c>
      <c r="AE29" s="42">
        <f t="shared" si="1"/>
        <v>-0.19035444101989349</v>
      </c>
      <c r="AG29" s="361">
        <f t="shared" si="10"/>
        <v>5.8767181886033998E-3</v>
      </c>
      <c r="AH29" s="362">
        <f t="shared" si="11"/>
        <v>1.4308996505640579E-3</v>
      </c>
      <c r="AI29" s="362">
        <f t="shared" si="12"/>
        <v>6.8592351119229266E-3</v>
      </c>
      <c r="AJ29" s="363">
        <f t="shared" si="13"/>
        <v>6.651414191592207E-3</v>
      </c>
      <c r="AL29" s="52">
        <f t="shared" si="2"/>
        <v>29.148963730569946</v>
      </c>
      <c r="AM29" s="74">
        <f t="shared" si="2"/>
        <v>23.868700265251988</v>
      </c>
      <c r="AN29" s="74"/>
      <c r="AO29" s="74">
        <f t="shared" si="2"/>
        <v>15.431034482758621</v>
      </c>
      <c r="AP29" s="74">
        <f t="shared" si="2"/>
        <v>13.014084507042254</v>
      </c>
      <c r="AQ29" s="74">
        <f t="shared" si="2"/>
        <v>10.388354186717999</v>
      </c>
      <c r="AR29" s="74">
        <f t="shared" si="3"/>
        <v>9.5691502023327786</v>
      </c>
      <c r="AS29" s="74">
        <f t="shared" si="4"/>
        <v>18.57580682609705</v>
      </c>
      <c r="AT29" s="74">
        <f t="shared" si="15"/>
        <v>8.6727561556791102</v>
      </c>
      <c r="AU29" s="74">
        <f t="shared" si="15"/>
        <v>8.5748179292739692</v>
      </c>
      <c r="AV29" s="17">
        <f t="shared" si="15"/>
        <v>9.1047656557699881</v>
      </c>
      <c r="AW29" s="42">
        <f t="shared" si="14"/>
        <v>6.1802796382043945E-2</v>
      </c>
      <c r="AX29" s="8"/>
    </row>
    <row r="30" spans="1:50" ht="20.100000000000001" customHeight="1">
      <c r="A30" s="47" t="s">
        <v>157</v>
      </c>
      <c r="B30" s="81">
        <v>276.01</v>
      </c>
      <c r="C30" s="61">
        <v>279.13</v>
      </c>
      <c r="D30" s="61">
        <v>437.82</v>
      </c>
      <c r="E30" s="61">
        <v>195.9</v>
      </c>
      <c r="F30" s="61">
        <v>407.26</v>
      </c>
      <c r="G30" s="61">
        <v>368.28</v>
      </c>
      <c r="H30" s="61">
        <v>196.82</v>
      </c>
      <c r="I30" s="61">
        <v>375.65999999999997</v>
      </c>
      <c r="J30" s="61">
        <v>341.3</v>
      </c>
      <c r="K30" s="61">
        <v>337.56</v>
      </c>
      <c r="L30" s="82">
        <v>177.88</v>
      </c>
      <c r="M30" s="42">
        <f t="shared" si="0"/>
        <v>-0.4730418296006636</v>
      </c>
      <c r="O30" s="361">
        <f t="shared" si="6"/>
        <v>1.1914752173500133E-2</v>
      </c>
      <c r="P30" s="362">
        <f t="shared" si="7"/>
        <v>1.5159036519497069E-2</v>
      </c>
      <c r="Q30" s="362">
        <f t="shared" si="8"/>
        <v>1.2478406951473727E-2</v>
      </c>
      <c r="R30" s="363">
        <f t="shared" si="9"/>
        <v>7.4654834706356114E-3</v>
      </c>
      <c r="T30" s="81">
        <v>105.096</v>
      </c>
      <c r="U30" s="61">
        <v>119.119</v>
      </c>
      <c r="V30" s="61">
        <v>175.554</v>
      </c>
      <c r="W30" s="61">
        <v>90.358999999999995</v>
      </c>
      <c r="X30" s="61">
        <v>197.352</v>
      </c>
      <c r="Y30" s="61">
        <v>178.989</v>
      </c>
      <c r="Z30" s="61">
        <v>92.296999999999997</v>
      </c>
      <c r="AA30" s="61">
        <v>179.33499999999998</v>
      </c>
      <c r="AB30" s="61">
        <v>150.65899999999999</v>
      </c>
      <c r="AC30" s="61">
        <v>149.79300000000001</v>
      </c>
      <c r="AD30" s="82">
        <v>90.424999999999997</v>
      </c>
      <c r="AE30" s="42">
        <f t="shared" si="1"/>
        <v>-0.39633360704438797</v>
      </c>
      <c r="AG30" s="361">
        <f t="shared" si="10"/>
        <v>9.1486997992780653E-3</v>
      </c>
      <c r="AH30" s="362">
        <f t="shared" si="11"/>
        <v>1.1864330270756019E-2</v>
      </c>
      <c r="AI30" s="362">
        <f t="shared" si="12"/>
        <v>8.9964398739166354E-3</v>
      </c>
      <c r="AJ30" s="363">
        <f t="shared" si="13"/>
        <v>6.5044569826829312E-3</v>
      </c>
      <c r="AL30" s="52">
        <f t="shared" si="2"/>
        <v>3.8076881272417666</v>
      </c>
      <c r="AM30" s="74">
        <f t="shared" si="2"/>
        <v>4.2675097624762657</v>
      </c>
      <c r="AN30" s="74">
        <f t="shared" si="2"/>
        <v>4.0097300260380981</v>
      </c>
      <c r="AO30" s="74">
        <f t="shared" si="2"/>
        <v>4.6125063808065336</v>
      </c>
      <c r="AP30" s="74">
        <f t="shared" si="2"/>
        <v>4.845847861317095</v>
      </c>
      <c r="AQ30" s="74">
        <f t="shared" si="2"/>
        <v>4.8601335940045622</v>
      </c>
      <c r="AR30" s="74">
        <f t="shared" si="3"/>
        <v>4.6894116451580121</v>
      </c>
      <c r="AS30" s="74">
        <f t="shared" si="4"/>
        <v>4.7738646648565188</v>
      </c>
      <c r="AT30" s="74">
        <f t="shared" si="15"/>
        <v>4.4142689715792551</v>
      </c>
      <c r="AU30" s="74">
        <f t="shared" si="15"/>
        <v>4.4375222182723073</v>
      </c>
      <c r="AV30" s="17">
        <f t="shared" si="15"/>
        <v>5.0834832471328983</v>
      </c>
      <c r="AW30" s="42">
        <f t="shared" si="14"/>
        <v>0.14556795371090844</v>
      </c>
      <c r="AX30" s="8"/>
    </row>
    <row r="31" spans="1:50" ht="20.100000000000001" customHeight="1">
      <c r="A31" s="47" t="s">
        <v>156</v>
      </c>
      <c r="B31" s="81">
        <v>0.9</v>
      </c>
      <c r="C31" s="61">
        <v>2.21</v>
      </c>
      <c r="D31" s="61">
        <v>1.04</v>
      </c>
      <c r="E31" s="61">
        <v>46.67</v>
      </c>
      <c r="F31" s="61">
        <v>18.739999999999998</v>
      </c>
      <c r="G31" s="61">
        <v>1.8</v>
      </c>
      <c r="H31" s="61">
        <v>53.7</v>
      </c>
      <c r="I31" s="61">
        <v>8.1199999999999992</v>
      </c>
      <c r="J31" s="61">
        <v>6.6</v>
      </c>
      <c r="K31" s="61">
        <v>1.23</v>
      </c>
      <c r="L31" s="82">
        <v>133.75</v>
      </c>
      <c r="M31" s="42">
        <f t="shared" si="0"/>
        <v>107.73983739837399</v>
      </c>
      <c r="O31" s="361">
        <f t="shared" si="6"/>
        <v>3.8851045093113005E-5</v>
      </c>
      <c r="P31" s="362">
        <f t="shared" si="7"/>
        <v>7.4091087583074642E-5</v>
      </c>
      <c r="Q31" s="362">
        <f t="shared" si="8"/>
        <v>4.5468777551583963E-5</v>
      </c>
      <c r="R31" s="363">
        <f t="shared" si="9"/>
        <v>5.6133821351333092E-3</v>
      </c>
      <c r="T31" s="81">
        <v>0.72599999999999998</v>
      </c>
      <c r="U31" s="61">
        <v>3.052</v>
      </c>
      <c r="V31" s="61">
        <v>1.1659999999999999</v>
      </c>
      <c r="W31" s="61">
        <v>24.103000000000002</v>
      </c>
      <c r="X31" s="61">
        <v>15.1</v>
      </c>
      <c r="Y31" s="61">
        <v>2.532</v>
      </c>
      <c r="Z31" s="61">
        <v>44.247</v>
      </c>
      <c r="AA31" s="61">
        <v>5.5659999999999998</v>
      </c>
      <c r="AB31" s="61">
        <v>5.3869999999999996</v>
      </c>
      <c r="AC31" s="61">
        <v>1.643</v>
      </c>
      <c r="AD31" s="82">
        <v>86.926000000000002</v>
      </c>
      <c r="AE31" s="42">
        <f t="shared" si="1"/>
        <v>51.906877662811929</v>
      </c>
      <c r="AG31" s="361">
        <f t="shared" si="10"/>
        <v>6.3198942436209517E-5</v>
      </c>
      <c r="AH31" s="362">
        <f t="shared" si="11"/>
        <v>1.6783424816918492E-4</v>
      </c>
      <c r="AI31" s="362">
        <f t="shared" si="12"/>
        <v>9.8677179259678557E-5</v>
      </c>
      <c r="AJ31" s="363">
        <f t="shared" si="13"/>
        <v>6.2527666870522145E-3</v>
      </c>
      <c r="AL31" s="52">
        <f t="shared" si="2"/>
        <v>8.0666666666666664</v>
      </c>
      <c r="AM31" s="74">
        <f t="shared" si="2"/>
        <v>13.809954751131222</v>
      </c>
      <c r="AN31" s="74">
        <f t="shared" si="2"/>
        <v>11.21153846153846</v>
      </c>
      <c r="AO31" s="74">
        <f t="shared" si="2"/>
        <v>5.1645596743089781</v>
      </c>
      <c r="AP31" s="74">
        <f t="shared" si="2"/>
        <v>8.0576307363927437</v>
      </c>
      <c r="AQ31" s="74">
        <f t="shared" si="2"/>
        <v>14.066666666666666</v>
      </c>
      <c r="AR31" s="74">
        <f t="shared" si="3"/>
        <v>8.2396648044692729</v>
      </c>
      <c r="AS31" s="74">
        <f t="shared" si="4"/>
        <v>6.8546798029556655</v>
      </c>
      <c r="AT31" s="74">
        <f t="shared" si="15"/>
        <v>8.1621212121212121</v>
      </c>
      <c r="AU31" s="74">
        <f t="shared" si="15"/>
        <v>13.357723577235772</v>
      </c>
      <c r="AV31" s="17">
        <f t="shared" si="15"/>
        <v>6.4991401869158878</v>
      </c>
      <c r="AW31" s="42">
        <f t="shared" si="14"/>
        <v>-0.51345450822236505</v>
      </c>
      <c r="AX31" s="8"/>
    </row>
    <row r="32" spans="1:50" ht="20.100000000000001" customHeight="1" thickBot="1">
      <c r="A32" s="47" t="s">
        <v>33</v>
      </c>
      <c r="B32" s="81">
        <f t="shared" ref="B32:J32" si="16">B33-SUM(B7:B31)</f>
        <v>1490.9299999999967</v>
      </c>
      <c r="C32" s="61">
        <f t="shared" si="16"/>
        <v>835.44999999998981</v>
      </c>
      <c r="D32" s="61">
        <f t="shared" si="16"/>
        <v>642.1200000000099</v>
      </c>
      <c r="E32" s="61">
        <f t="shared" si="16"/>
        <v>877.85000000000218</v>
      </c>
      <c r="F32" s="61">
        <f t="shared" si="16"/>
        <v>617.72999999999229</v>
      </c>
      <c r="G32" s="61">
        <f t="shared" si="16"/>
        <v>394.19999999999709</v>
      </c>
      <c r="H32" s="61">
        <f t="shared" si="16"/>
        <v>437.01000000000568</v>
      </c>
      <c r="I32" s="61">
        <f t="shared" si="16"/>
        <v>529.04999999999563</v>
      </c>
      <c r="J32" s="61">
        <f t="shared" si="16"/>
        <v>480.35999999998967</v>
      </c>
      <c r="K32" s="61">
        <f t="shared" ref="K32:L32" si="17">K33-SUM(K7:K31)</f>
        <v>515.5</v>
      </c>
      <c r="L32" s="82">
        <f t="shared" si="17"/>
        <v>417.60999999999331</v>
      </c>
      <c r="M32" s="42">
        <f t="shared" si="0"/>
        <v>-0.1898933074684902</v>
      </c>
      <c r="O32" s="361">
        <f t="shared" si="6"/>
        <v>6.4360209622972037E-2</v>
      </c>
      <c r="P32" s="370">
        <f t="shared" si="7"/>
        <v>1.6225948180693225E-2</v>
      </c>
      <c r="Q32" s="370">
        <f t="shared" si="8"/>
        <v>1.9056223437269541E-2</v>
      </c>
      <c r="R32" s="363">
        <f t="shared" si="9"/>
        <v>1.7526762717405487E-2</v>
      </c>
      <c r="T32" s="81">
        <f t="shared" ref="T32:AD32" si="18">T33-SUM(T7:T31)</f>
        <v>700.07500000000618</v>
      </c>
      <c r="U32" s="61">
        <f t="shared" si="18"/>
        <v>526.26900000000205</v>
      </c>
      <c r="V32" s="61">
        <f t="shared" si="18"/>
        <v>481.92399999999725</v>
      </c>
      <c r="W32" s="61">
        <f t="shared" si="18"/>
        <v>449.07599999999911</v>
      </c>
      <c r="X32" s="61">
        <f t="shared" si="18"/>
        <v>479.11099999999897</v>
      </c>
      <c r="Y32" s="61">
        <f t="shared" si="18"/>
        <v>346.47799999999916</v>
      </c>
      <c r="Z32" s="61">
        <f t="shared" si="18"/>
        <v>335.60699999999451</v>
      </c>
      <c r="AA32" s="61">
        <f t="shared" si="18"/>
        <v>413.36500000000888</v>
      </c>
      <c r="AB32" s="61">
        <f t="shared" si="18"/>
        <v>355.18900000000212</v>
      </c>
      <c r="AC32" s="61">
        <f t="shared" si="18"/>
        <v>428.56999999999243</v>
      </c>
      <c r="AD32" s="82">
        <f t="shared" si="18"/>
        <v>370.746000000001</v>
      </c>
      <c r="AE32" s="42">
        <f t="shared" si="1"/>
        <v>-0.13492311641037041</v>
      </c>
      <c r="AG32" s="361">
        <f t="shared" si="10"/>
        <v>6.0942148245220068E-2</v>
      </c>
      <c r="AH32" s="370">
        <f t="shared" si="11"/>
        <v>2.2966380188452887E-2</v>
      </c>
      <c r="AI32" s="370">
        <f t="shared" si="12"/>
        <v>2.5739548822470901E-2</v>
      </c>
      <c r="AJ32" s="363">
        <f t="shared" si="13"/>
        <v>2.6668525391227785E-2</v>
      </c>
      <c r="AL32" s="52">
        <f t="shared" si="2"/>
        <v>4.6955591476461525</v>
      </c>
      <c r="AM32" s="76">
        <f t="shared" si="2"/>
        <v>6.2992279609792146</v>
      </c>
      <c r="AN32" s="76">
        <f t="shared" si="2"/>
        <v>7.5052015199649569</v>
      </c>
      <c r="AO32" s="76">
        <f t="shared" si="2"/>
        <v>5.11563478954261</v>
      </c>
      <c r="AP32" s="76">
        <f t="shared" si="2"/>
        <v>7.7559937189387753</v>
      </c>
      <c r="AQ32" s="76">
        <f t="shared" si="2"/>
        <v>8.7893962455606722</v>
      </c>
      <c r="AR32" s="76">
        <f t="shared" si="3"/>
        <v>7.6796183153701323</v>
      </c>
      <c r="AS32" s="76">
        <f t="shared" si="4"/>
        <v>7.8133446744166388</v>
      </c>
      <c r="AT32" s="76">
        <f t="shared" si="15"/>
        <v>7.3942251644601917</v>
      </c>
      <c r="AU32" s="76">
        <f t="shared" si="15"/>
        <v>8.3136760426768657</v>
      </c>
      <c r="AV32" s="17">
        <f t="shared" si="15"/>
        <v>8.8778046502719512</v>
      </c>
      <c r="AW32" s="42">
        <f t="shared" si="14"/>
        <v>6.7855495535215193E-2</v>
      </c>
      <c r="AX32" s="8"/>
    </row>
    <row r="33" spans="1:50" s="6" customFormat="1" ht="26.25" customHeight="1" thickBot="1">
      <c r="A33" s="56" t="s">
        <v>34</v>
      </c>
      <c r="B33" s="84">
        <v>23165.4</v>
      </c>
      <c r="C33" s="69">
        <v>27783.079999999994</v>
      </c>
      <c r="D33" s="69">
        <v>26821.030000000006</v>
      </c>
      <c r="E33" s="69">
        <v>25556.880000000001</v>
      </c>
      <c r="F33" s="69">
        <v>23006.96999999999</v>
      </c>
      <c r="G33" s="69">
        <v>24294.42</v>
      </c>
      <c r="H33" s="69">
        <v>21521.010000000002</v>
      </c>
      <c r="I33" s="69">
        <v>28245.859999999993</v>
      </c>
      <c r="J33" s="69">
        <v>28134.769999999986</v>
      </c>
      <c r="K33" s="69">
        <v>27051.529999999995</v>
      </c>
      <c r="L33" s="85">
        <v>23826.989999999998</v>
      </c>
      <c r="M33" s="86">
        <f t="shared" si="0"/>
        <v>-0.11919991216762962</v>
      </c>
      <c r="N33"/>
      <c r="O33" s="355">
        <f>SUM(O7:O32)</f>
        <v>0.99999999999999967</v>
      </c>
      <c r="P33" s="359">
        <f t="shared" ref="P33:R33" si="19">SUM(P7:P32)</f>
        <v>0.99999999999999978</v>
      </c>
      <c r="Q33" s="359">
        <f t="shared" si="19"/>
        <v>1.0000000000000004</v>
      </c>
      <c r="R33" s="356">
        <f t="shared" si="19"/>
        <v>0.99999999999999989</v>
      </c>
      <c r="T33" s="99">
        <v>11487.534000000005</v>
      </c>
      <c r="U33" s="69">
        <v>13869.454000000002</v>
      </c>
      <c r="V33" s="69">
        <v>13272.316999999997</v>
      </c>
      <c r="W33" s="69">
        <v>13355.163</v>
      </c>
      <c r="X33" s="69">
        <v>13430.072000000002</v>
      </c>
      <c r="Y33" s="69">
        <v>15086.312999999996</v>
      </c>
      <c r="Z33" s="69">
        <v>14181.156999999994</v>
      </c>
      <c r="AA33" s="69">
        <v>17048.968000000008</v>
      </c>
      <c r="AB33" s="69">
        <v>16216.737000000003</v>
      </c>
      <c r="AC33" s="69">
        <v>16650.252999999993</v>
      </c>
      <c r="AD33" s="85">
        <v>13902.005999999999</v>
      </c>
      <c r="AE33" s="86">
        <f t="shared" si="1"/>
        <v>-0.16505737180089666</v>
      </c>
      <c r="AF33"/>
      <c r="AG33" s="355">
        <f>SUM(AG7:AG32)</f>
        <v>1</v>
      </c>
      <c r="AH33" s="359">
        <f t="shared" ref="AH33:AJ33" si="20">SUM(AH7:AH32)</f>
        <v>1.0000000000000004</v>
      </c>
      <c r="AI33" s="359">
        <f t="shared" si="20"/>
        <v>0.99999999999999989</v>
      </c>
      <c r="AJ33" s="356">
        <f t="shared" si="20"/>
        <v>1.0000000000000004</v>
      </c>
      <c r="AL33" s="72">
        <f t="shared" si="2"/>
        <v>4.9589189049185443</v>
      </c>
      <c r="AM33" s="77">
        <f t="shared" si="2"/>
        <v>4.9920505573896072</v>
      </c>
      <c r="AN33" s="77">
        <f t="shared" si="2"/>
        <v>4.9484740146071919</v>
      </c>
      <c r="AO33" s="77">
        <f t="shared" si="2"/>
        <v>5.2256625221858064</v>
      </c>
      <c r="AP33" s="77">
        <f t="shared" si="2"/>
        <v>5.8373927553258902</v>
      </c>
      <c r="AQ33" s="77">
        <f t="shared" si="2"/>
        <v>6.2097852099370954</v>
      </c>
      <c r="AR33" s="77">
        <f t="shared" si="3"/>
        <v>6.5894477071475697</v>
      </c>
      <c r="AS33" s="77">
        <f t="shared" si="4"/>
        <v>6.035917476047822</v>
      </c>
      <c r="AT33" s="77">
        <f t="shared" si="15"/>
        <v>5.7639486656546364</v>
      </c>
      <c r="AU33" s="77">
        <f t="shared" si="15"/>
        <v>6.1550134132893763</v>
      </c>
      <c r="AV33" s="87">
        <f t="shared" si="15"/>
        <v>5.8345624017133515</v>
      </c>
      <c r="AW33" s="86">
        <f t="shared" si="14"/>
        <v>-5.2063414010460891E-2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 t="s">
        <v>35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10" t="s">
        <v>121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11"/>
    </row>
    <row r="38" spans="1:50" ht="24.75" customHeight="1" thickBot="1">
      <c r="A38" s="490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30">
        <v>2020</v>
      </c>
      <c r="M38" s="512"/>
      <c r="O38" s="298">
        <v>2010</v>
      </c>
      <c r="P38" s="360">
        <v>2015</v>
      </c>
      <c r="Q38" s="408">
        <v>2019</v>
      </c>
      <c r="R38" s="302">
        <v>2020</v>
      </c>
      <c r="T38" s="51">
        <v>2010</v>
      </c>
      <c r="U38" s="78">
        <v>2011</v>
      </c>
      <c r="V38" s="78">
        <v>2012</v>
      </c>
      <c r="W38" s="78">
        <v>2013</v>
      </c>
      <c r="X38" s="78">
        <v>2014</v>
      </c>
      <c r="Y38" s="78">
        <v>2015</v>
      </c>
      <c r="Z38" s="78">
        <v>2016</v>
      </c>
      <c r="AA38" s="78">
        <v>2017</v>
      </c>
      <c r="AB38" s="78">
        <v>2018</v>
      </c>
      <c r="AC38" s="78">
        <v>2019</v>
      </c>
      <c r="AD38" s="30">
        <v>2020</v>
      </c>
      <c r="AE38" s="512"/>
      <c r="AG38" s="298">
        <v>2010</v>
      </c>
      <c r="AH38" s="360">
        <v>2015</v>
      </c>
      <c r="AI38" s="408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29">
        <v>2020</v>
      </c>
      <c r="AW38" s="512"/>
    </row>
    <row r="39" spans="1:50" ht="20.100000000000001" customHeight="1">
      <c r="A39" s="88" t="s">
        <v>131</v>
      </c>
      <c r="B39" s="89">
        <v>4665.13</v>
      </c>
      <c r="C39" s="60">
        <v>6784.09</v>
      </c>
      <c r="D39" s="60">
        <v>7053.0300000000007</v>
      </c>
      <c r="E39" s="60">
        <v>5787.95</v>
      </c>
      <c r="F39" s="60">
        <v>4574.25</v>
      </c>
      <c r="G39" s="60">
        <v>5585.48</v>
      </c>
      <c r="H39" s="60">
        <v>3187.62</v>
      </c>
      <c r="I39" s="60">
        <v>6319.77</v>
      </c>
      <c r="J39" s="60">
        <v>8449.66</v>
      </c>
      <c r="K39" s="60">
        <v>7213.86</v>
      </c>
      <c r="L39" s="80">
        <v>7097.1100000000006</v>
      </c>
      <c r="M39" s="42">
        <f>(L39-K39)/K39</f>
        <v>-1.6184123340347484E-2</v>
      </c>
      <c r="O39" s="361">
        <f t="shared" ref="O39:O61" si="21">B39/$B$62</f>
        <v>0.31082465846885321</v>
      </c>
      <c r="P39" s="362">
        <f t="shared" ref="P39:P61" si="22">G39/$G$62</f>
        <v>0.31784550564675007</v>
      </c>
      <c r="Q39" s="362">
        <f t="shared" ref="Q39:Q61" si="23">K39/$K$62</f>
        <v>0.37724973643255189</v>
      </c>
      <c r="R39" s="363">
        <f t="shared" ref="R39:R61" si="24">L39/$L$62</f>
        <v>0.46618457128368568</v>
      </c>
      <c r="T39" s="97">
        <v>1835.079</v>
      </c>
      <c r="U39" s="60">
        <v>2678.4639999999999</v>
      </c>
      <c r="V39" s="60">
        <v>2473.3679999999999</v>
      </c>
      <c r="W39" s="60">
        <v>2434.424</v>
      </c>
      <c r="X39" s="60">
        <v>2002.9580000000001</v>
      </c>
      <c r="Y39" s="60">
        <v>2456.8069999999998</v>
      </c>
      <c r="Z39" s="60">
        <v>1541.3620000000001</v>
      </c>
      <c r="AA39" s="60">
        <v>2283.364</v>
      </c>
      <c r="AB39" s="60">
        <v>3123.835</v>
      </c>
      <c r="AC39" s="60">
        <v>2593.0039999999999</v>
      </c>
      <c r="AD39" s="80">
        <v>2632.5320000000002</v>
      </c>
      <c r="AE39" s="42">
        <f t="shared" ref="AE39:AE62" si="25">(AD39-AC39)/AC39</f>
        <v>1.5244095265568525E-2</v>
      </c>
      <c r="AG39" s="361">
        <f t="shared" ref="AG39:AG61" si="26">T39/$T$62</f>
        <v>0.27589140660072214</v>
      </c>
      <c r="AH39" s="362">
        <f t="shared" ref="AH39:AH61" si="27">Y39/$Y$62</f>
        <v>0.24195271673580634</v>
      </c>
      <c r="AI39" s="362">
        <f t="shared" ref="AI39:AI61" si="28">AC39/$AC$62</f>
        <v>0.27135885484019001</v>
      </c>
      <c r="AJ39" s="363">
        <f t="shared" ref="AJ39:AJ61" si="29">AD39/$AD$62</f>
        <v>0.36700873463200101</v>
      </c>
      <c r="AL39" s="100">
        <f t="shared" ref="AL39:AV60" si="30">(T39/B39)*10</f>
        <v>3.9336074235873379</v>
      </c>
      <c r="AM39" s="73">
        <f t="shared" si="30"/>
        <v>3.9481551689320158</v>
      </c>
      <c r="AN39" s="73">
        <f t="shared" si="30"/>
        <v>3.506816219412082</v>
      </c>
      <c r="AO39" s="73">
        <f t="shared" si="30"/>
        <v>4.2060211301065138</v>
      </c>
      <c r="AP39" s="73">
        <f t="shared" si="30"/>
        <v>4.3787681040607751</v>
      </c>
      <c r="AQ39" s="73">
        <f t="shared" si="30"/>
        <v>4.398560195363693</v>
      </c>
      <c r="AR39" s="73">
        <f t="shared" si="30"/>
        <v>4.8354634492191675</v>
      </c>
      <c r="AS39" s="73">
        <f t="shared" si="30"/>
        <v>3.6130492090693171</v>
      </c>
      <c r="AT39" s="73">
        <f t="shared" si="30"/>
        <v>3.6969949086708813</v>
      </c>
      <c r="AU39" s="73">
        <f t="shared" si="30"/>
        <v>3.5944750799156067</v>
      </c>
      <c r="AV39" s="101">
        <f t="shared" si="30"/>
        <v>3.7093013916932382</v>
      </c>
      <c r="AW39" s="42">
        <f>(AV39-AU39)/AU39</f>
        <v>3.1945224052110428E-2</v>
      </c>
    </row>
    <row r="40" spans="1:50" ht="20.100000000000001" customHeight="1">
      <c r="A40" s="88" t="s">
        <v>136</v>
      </c>
      <c r="B40" s="90">
        <v>2609.42</v>
      </c>
      <c r="C40" s="61">
        <v>2370.3200000000002</v>
      </c>
      <c r="D40" s="61">
        <v>2516.2199999999998</v>
      </c>
      <c r="E40" s="61">
        <v>2422.36</v>
      </c>
      <c r="F40" s="61">
        <v>2129.46</v>
      </c>
      <c r="G40" s="61">
        <v>2579.39</v>
      </c>
      <c r="H40" s="61">
        <v>2231.5300000000002</v>
      </c>
      <c r="I40" s="61">
        <v>3562.09</v>
      </c>
      <c r="J40" s="61">
        <v>2577.52</v>
      </c>
      <c r="K40" s="61">
        <v>3187.7</v>
      </c>
      <c r="L40" s="82">
        <v>2996.9399999999996</v>
      </c>
      <c r="M40" s="42">
        <f t="shared" ref="M40:M62" si="31">(L40-K40)/K40</f>
        <v>-5.9842519685039439E-2</v>
      </c>
      <c r="O40" s="361">
        <f t="shared" si="21"/>
        <v>0.17385840915511355</v>
      </c>
      <c r="P40" s="362">
        <f t="shared" si="22"/>
        <v>0.14678192721309014</v>
      </c>
      <c r="Q40" s="362">
        <f t="shared" si="23"/>
        <v>0.16670118145154544</v>
      </c>
      <c r="R40" s="363">
        <f t="shared" si="24"/>
        <v>0.19685860710386743</v>
      </c>
      <c r="T40" s="97">
        <v>997.47199999999998</v>
      </c>
      <c r="U40" s="61">
        <v>888.96799999999996</v>
      </c>
      <c r="V40" s="61">
        <v>993.26900000000001</v>
      </c>
      <c r="W40" s="61">
        <v>984.52599999999995</v>
      </c>
      <c r="X40" s="61">
        <v>932.43700000000001</v>
      </c>
      <c r="Y40" s="61">
        <v>1173.6300000000001</v>
      </c>
      <c r="Z40" s="61">
        <v>1042.1500000000001</v>
      </c>
      <c r="AA40" s="61">
        <v>1613.3409999999999</v>
      </c>
      <c r="AB40" s="61">
        <v>1077.2239999999999</v>
      </c>
      <c r="AC40" s="61">
        <v>1369.711</v>
      </c>
      <c r="AD40" s="82">
        <v>1393.5450000000001</v>
      </c>
      <c r="AE40" s="42">
        <f t="shared" si="25"/>
        <v>1.7400750961334224E-2</v>
      </c>
      <c r="AG40" s="361">
        <f t="shared" si="26"/>
        <v>0.14996300057100295</v>
      </c>
      <c r="AH40" s="362">
        <f t="shared" si="27"/>
        <v>0.11558212221906095</v>
      </c>
      <c r="AI40" s="362">
        <f t="shared" si="28"/>
        <v>0.14334077711488741</v>
      </c>
      <c r="AJ40" s="363">
        <f t="shared" si="29"/>
        <v>0.19427805135996518</v>
      </c>
      <c r="AL40" s="102">
        <f t="shared" si="30"/>
        <v>3.8225812632692318</v>
      </c>
      <c r="AM40" s="74">
        <f t="shared" si="30"/>
        <v>3.7504134462857328</v>
      </c>
      <c r="AN40" s="74">
        <f t="shared" si="30"/>
        <v>3.9474648480657497</v>
      </c>
      <c r="AO40" s="74">
        <f t="shared" si="30"/>
        <v>4.0643256989051997</v>
      </c>
      <c r="AP40" s="74">
        <f t="shared" si="30"/>
        <v>4.3787486029321983</v>
      </c>
      <c r="AQ40" s="74">
        <f t="shared" si="30"/>
        <v>4.5500292704864336</v>
      </c>
      <c r="AR40" s="74">
        <f t="shared" si="30"/>
        <v>4.6701142265620446</v>
      </c>
      <c r="AS40" s="74">
        <f t="shared" si="30"/>
        <v>4.5291977462669379</v>
      </c>
      <c r="AT40" s="74">
        <f t="shared" si="30"/>
        <v>4.1793041373102824</v>
      </c>
      <c r="AU40" s="74">
        <f t="shared" si="30"/>
        <v>4.296862941933056</v>
      </c>
      <c r="AV40" s="103">
        <f t="shared" si="30"/>
        <v>4.6498928907485642</v>
      </c>
      <c r="AW40" s="42">
        <f t="shared" ref="AW40:AW62" si="32">(AV40-AU40)/AU40</f>
        <v>8.2159927739442501E-2</v>
      </c>
    </row>
    <row r="41" spans="1:50" ht="20.100000000000001" customHeight="1">
      <c r="A41" s="88" t="s">
        <v>138</v>
      </c>
      <c r="B41" s="90">
        <v>1582.03</v>
      </c>
      <c r="C41" s="61">
        <v>2907.42</v>
      </c>
      <c r="D41" s="61">
        <v>2316.87</v>
      </c>
      <c r="E41" s="61">
        <v>2871.82</v>
      </c>
      <c r="F41" s="61">
        <v>1960.31</v>
      </c>
      <c r="G41" s="61">
        <v>2525.0500000000002</v>
      </c>
      <c r="H41" s="61">
        <v>1819.29</v>
      </c>
      <c r="I41" s="61">
        <v>2104.42</v>
      </c>
      <c r="J41" s="61">
        <v>2446.85</v>
      </c>
      <c r="K41" s="61">
        <v>2015.5600000000002</v>
      </c>
      <c r="L41" s="82">
        <v>1735.79</v>
      </c>
      <c r="M41" s="42">
        <f t="shared" si="31"/>
        <v>-0.13880509635039404</v>
      </c>
      <c r="O41" s="361">
        <f t="shared" si="21"/>
        <v>0.10540626615710169</v>
      </c>
      <c r="P41" s="362">
        <f t="shared" si="22"/>
        <v>0.14368967287204079</v>
      </c>
      <c r="Q41" s="362">
        <f t="shared" si="23"/>
        <v>0.10540396940944159</v>
      </c>
      <c r="R41" s="363">
        <f t="shared" si="24"/>
        <v>0.11401803226785391</v>
      </c>
      <c r="T41" s="97">
        <v>688.66899999999998</v>
      </c>
      <c r="U41" s="61">
        <v>1392.4469999999999</v>
      </c>
      <c r="V41" s="61">
        <v>1059.0329999999999</v>
      </c>
      <c r="W41" s="61">
        <v>1356.6610000000001</v>
      </c>
      <c r="X41" s="61">
        <v>1188.5219999999999</v>
      </c>
      <c r="Y41" s="61">
        <v>1682.9870000000001</v>
      </c>
      <c r="Z41" s="61">
        <v>1210.7840000000001</v>
      </c>
      <c r="AA41" s="61">
        <v>1158.5540000000001</v>
      </c>
      <c r="AB41" s="61">
        <v>1433.6160000000002</v>
      </c>
      <c r="AC41" s="61">
        <v>1114.0230000000001</v>
      </c>
      <c r="AD41" s="82">
        <v>873.13900000000001</v>
      </c>
      <c r="AE41" s="42">
        <f t="shared" si="25"/>
        <v>-0.21622892884617292</v>
      </c>
      <c r="AG41" s="361">
        <f t="shared" si="26"/>
        <v>0.10353661019079437</v>
      </c>
      <c r="AH41" s="362">
        <f t="shared" si="27"/>
        <v>0.16574491886462575</v>
      </c>
      <c r="AI41" s="362">
        <f t="shared" si="28"/>
        <v>0.11658293066483238</v>
      </c>
      <c r="AJ41" s="363">
        <f t="shared" si="29"/>
        <v>0.12172677845809689</v>
      </c>
      <c r="AL41" s="102">
        <f t="shared" si="30"/>
        <v>4.3530716863776284</v>
      </c>
      <c r="AM41" s="74">
        <f t="shared" si="30"/>
        <v>4.789287409455806</v>
      </c>
      <c r="AN41" s="74">
        <f t="shared" si="30"/>
        <v>4.5709642750780146</v>
      </c>
      <c r="AO41" s="74">
        <f t="shared" si="30"/>
        <v>4.7240460753111266</v>
      </c>
      <c r="AP41" s="74">
        <f t="shared" si="30"/>
        <v>6.0629288224821583</v>
      </c>
      <c r="AQ41" s="74">
        <f t="shared" si="30"/>
        <v>6.6651630660778993</v>
      </c>
      <c r="AR41" s="74">
        <f t="shared" si="30"/>
        <v>6.6552556216985757</v>
      </c>
      <c r="AS41" s="74">
        <f t="shared" si="30"/>
        <v>5.5053363872230836</v>
      </c>
      <c r="AT41" s="74">
        <f t="shared" si="30"/>
        <v>5.8590269121523599</v>
      </c>
      <c r="AU41" s="74">
        <f t="shared" si="30"/>
        <v>5.5271140526702256</v>
      </c>
      <c r="AV41" s="103">
        <f t="shared" si="30"/>
        <v>5.030211027831708</v>
      </c>
      <c r="AW41" s="42">
        <f t="shared" si="32"/>
        <v>-8.9902799201050834E-2</v>
      </c>
    </row>
    <row r="42" spans="1:50" ht="20.100000000000001" customHeight="1">
      <c r="A42" s="88" t="s">
        <v>140</v>
      </c>
      <c r="B42" s="90">
        <v>1512.74</v>
      </c>
      <c r="C42" s="61">
        <v>2429.5</v>
      </c>
      <c r="D42" s="61">
        <v>1731.95</v>
      </c>
      <c r="E42" s="61">
        <v>1701.72</v>
      </c>
      <c r="F42" s="61">
        <v>1165.46</v>
      </c>
      <c r="G42" s="61">
        <v>1412.63</v>
      </c>
      <c r="H42" s="61">
        <v>1366.86</v>
      </c>
      <c r="I42" s="61">
        <v>1354.68</v>
      </c>
      <c r="J42" s="61">
        <v>1101.4100000000001</v>
      </c>
      <c r="K42" s="61">
        <v>963.85</v>
      </c>
      <c r="L42" s="82">
        <v>1066.1400000000001</v>
      </c>
      <c r="M42" s="42">
        <f t="shared" si="31"/>
        <v>0.10612647196140486</v>
      </c>
      <c r="O42" s="361">
        <f t="shared" si="21"/>
        <v>0.10078966585114948</v>
      </c>
      <c r="P42" s="362">
        <f t="shared" si="22"/>
        <v>8.038666267568205E-2</v>
      </c>
      <c r="Q42" s="362">
        <f t="shared" si="23"/>
        <v>5.0404659705139153E-2</v>
      </c>
      <c r="R42" s="363">
        <f t="shared" si="24"/>
        <v>7.0031043456898465E-2</v>
      </c>
      <c r="T42" s="97">
        <v>562.82299999999998</v>
      </c>
      <c r="U42" s="61">
        <v>1039.7660000000001</v>
      </c>
      <c r="V42" s="61">
        <v>738.65300000000002</v>
      </c>
      <c r="W42" s="61">
        <v>746.35599999999999</v>
      </c>
      <c r="X42" s="61">
        <v>516.66499999999996</v>
      </c>
      <c r="Y42" s="61">
        <v>692.29100000000005</v>
      </c>
      <c r="Z42" s="61">
        <v>721.14400000000001</v>
      </c>
      <c r="AA42" s="61">
        <v>714.72</v>
      </c>
      <c r="AB42" s="61">
        <v>625.35199999999998</v>
      </c>
      <c r="AC42" s="61">
        <v>499.58100000000002</v>
      </c>
      <c r="AD42" s="82">
        <v>659.89800000000002</v>
      </c>
      <c r="AE42" s="42">
        <f t="shared" si="25"/>
        <v>0.32090291664414777</v>
      </c>
      <c r="AG42" s="361">
        <f t="shared" si="26"/>
        <v>8.4616536474581339E-2</v>
      </c>
      <c r="AH42" s="362">
        <f t="shared" si="27"/>
        <v>6.8178610782917884E-2</v>
      </c>
      <c r="AI42" s="362">
        <f t="shared" si="28"/>
        <v>5.2281341663922218E-2</v>
      </c>
      <c r="AJ42" s="363">
        <f t="shared" si="29"/>
        <v>9.1998247301908656E-2</v>
      </c>
      <c r="AL42" s="102">
        <f t="shared" si="30"/>
        <v>3.720553432843714</v>
      </c>
      <c r="AM42" s="74">
        <f t="shared" si="30"/>
        <v>4.2797530356040339</v>
      </c>
      <c r="AN42" s="74">
        <f t="shared" si="30"/>
        <v>4.2648633043679087</v>
      </c>
      <c r="AO42" s="74">
        <f t="shared" si="30"/>
        <v>4.3858919211151068</v>
      </c>
      <c r="AP42" s="74">
        <f t="shared" si="30"/>
        <v>4.4331422785852794</v>
      </c>
      <c r="AQ42" s="74">
        <f t="shared" si="30"/>
        <v>4.9007241811373117</v>
      </c>
      <c r="AR42" s="74">
        <f t="shared" si="30"/>
        <v>5.2759170653907503</v>
      </c>
      <c r="AS42" s="74">
        <f t="shared" si="30"/>
        <v>5.2759323235007525</v>
      </c>
      <c r="AT42" s="74">
        <f t="shared" si="30"/>
        <v>5.6777403510046209</v>
      </c>
      <c r="AU42" s="74">
        <f t="shared" si="30"/>
        <v>5.1831820303989211</v>
      </c>
      <c r="AV42" s="103">
        <f t="shared" si="30"/>
        <v>6.1895998649333102</v>
      </c>
      <c r="AW42" s="42">
        <f t="shared" si="32"/>
        <v>0.19416988032290478</v>
      </c>
    </row>
    <row r="43" spans="1:50" ht="20.100000000000001" customHeight="1">
      <c r="A43" s="88" t="s">
        <v>137</v>
      </c>
      <c r="B43" s="90">
        <v>726.9</v>
      </c>
      <c r="C43" s="61">
        <v>868.55</v>
      </c>
      <c r="D43" s="61">
        <v>871.95</v>
      </c>
      <c r="E43" s="61">
        <v>910.16</v>
      </c>
      <c r="F43" s="61">
        <v>720.03</v>
      </c>
      <c r="G43" s="61">
        <v>708.34</v>
      </c>
      <c r="H43" s="61">
        <v>1015.31</v>
      </c>
      <c r="I43" s="61">
        <v>973.01</v>
      </c>
      <c r="J43" s="61">
        <v>740.72</v>
      </c>
      <c r="K43" s="61">
        <v>805.84</v>
      </c>
      <c r="L43" s="82">
        <v>615.43999999999994</v>
      </c>
      <c r="M43" s="42">
        <f t="shared" si="31"/>
        <v>-0.23627519110493408</v>
      </c>
      <c r="O43" s="361">
        <f t="shared" si="21"/>
        <v>4.8431328653437175E-2</v>
      </c>
      <c r="P43" s="362">
        <f t="shared" si="22"/>
        <v>4.0308565328283148E-2</v>
      </c>
      <c r="Q43" s="362">
        <f t="shared" si="23"/>
        <v>4.2141506434392628E-2</v>
      </c>
      <c r="R43" s="363">
        <f t="shared" si="24"/>
        <v>4.0426121696131447E-2</v>
      </c>
      <c r="T43" s="97">
        <v>308.351</v>
      </c>
      <c r="U43" s="61">
        <v>419.00799999999998</v>
      </c>
      <c r="V43" s="61">
        <v>409.29899999999998</v>
      </c>
      <c r="W43" s="61">
        <v>432.24099999999999</v>
      </c>
      <c r="X43" s="61">
        <v>348.46300000000002</v>
      </c>
      <c r="Y43" s="61">
        <v>394.78100000000001</v>
      </c>
      <c r="Z43" s="61">
        <v>611.45699999999999</v>
      </c>
      <c r="AA43" s="61">
        <v>605.48099999999999</v>
      </c>
      <c r="AB43" s="61">
        <v>421.95699999999999</v>
      </c>
      <c r="AC43" s="61">
        <v>444.90800000000002</v>
      </c>
      <c r="AD43" s="82">
        <v>399.625</v>
      </c>
      <c r="AE43" s="42">
        <f t="shared" si="25"/>
        <v>-0.10178059284166617</v>
      </c>
      <c r="AG43" s="361">
        <f t="shared" si="26"/>
        <v>4.6358435313541967E-2</v>
      </c>
      <c r="AH43" s="362">
        <f t="shared" si="27"/>
        <v>3.8879055402267403E-2</v>
      </c>
      <c r="AI43" s="362">
        <f t="shared" si="28"/>
        <v>4.6559791419233935E-2</v>
      </c>
      <c r="AJ43" s="363">
        <f t="shared" si="29"/>
        <v>5.5712851952915823E-2</v>
      </c>
      <c r="AL43" s="102">
        <f t="shared" si="30"/>
        <v>4.2420002751410095</v>
      </c>
      <c r="AM43" s="74">
        <f t="shared" si="30"/>
        <v>4.8242242818490588</v>
      </c>
      <c r="AN43" s="74">
        <f t="shared" si="30"/>
        <v>4.6940650266643722</v>
      </c>
      <c r="AO43" s="74">
        <f t="shared" si="30"/>
        <v>4.7490660982684361</v>
      </c>
      <c r="AP43" s="74">
        <f t="shared" si="30"/>
        <v>4.8395622404622038</v>
      </c>
      <c r="AQ43" s="74">
        <f t="shared" si="30"/>
        <v>5.5733263686930004</v>
      </c>
      <c r="AR43" s="74">
        <f t="shared" si="30"/>
        <v>6.0223675527671352</v>
      </c>
      <c r="AS43" s="74">
        <f t="shared" si="30"/>
        <v>6.2227623559881193</v>
      </c>
      <c r="AT43" s="74">
        <f t="shared" si="30"/>
        <v>5.6965790042121176</v>
      </c>
      <c r="AU43" s="74">
        <f t="shared" si="30"/>
        <v>5.5210463615606074</v>
      </c>
      <c r="AV43" s="103">
        <f t="shared" si="30"/>
        <v>6.4933218510334081</v>
      </c>
      <c r="AW43" s="42">
        <f t="shared" si="32"/>
        <v>0.17610348216637187</v>
      </c>
    </row>
    <row r="44" spans="1:50" ht="20.100000000000001" customHeight="1">
      <c r="A44" s="88" t="s">
        <v>143</v>
      </c>
      <c r="B44" s="90">
        <v>222.41000000000003</v>
      </c>
      <c r="C44" s="61">
        <v>668.38</v>
      </c>
      <c r="D44" s="61">
        <v>448.62</v>
      </c>
      <c r="E44" s="61">
        <v>404.59</v>
      </c>
      <c r="F44" s="61">
        <v>527</v>
      </c>
      <c r="G44" s="61">
        <v>426.3</v>
      </c>
      <c r="H44" s="61">
        <v>500.21</v>
      </c>
      <c r="I44" s="61">
        <v>488.69</v>
      </c>
      <c r="J44" s="61">
        <v>677.54000000000008</v>
      </c>
      <c r="K44" s="61">
        <v>466.35</v>
      </c>
      <c r="L44" s="82">
        <v>413.32</v>
      </c>
      <c r="M44" s="42">
        <f t="shared" si="31"/>
        <v>-0.11371287659483227</v>
      </c>
      <c r="O44" s="361">
        <f t="shared" si="21"/>
        <v>1.481856074537208E-2</v>
      </c>
      <c r="P44" s="362">
        <f t="shared" si="22"/>
        <v>2.4258888950852847E-2</v>
      </c>
      <c r="Q44" s="362">
        <f t="shared" si="23"/>
        <v>2.4387833224559469E-2</v>
      </c>
      <c r="R44" s="363">
        <f t="shared" si="24"/>
        <v>2.7149559046284043E-2</v>
      </c>
      <c r="T44" s="97">
        <v>114.41500000000001</v>
      </c>
      <c r="U44" s="61">
        <v>297.12299999999999</v>
      </c>
      <c r="V44" s="61">
        <v>229.898</v>
      </c>
      <c r="W44" s="61">
        <v>201.89699999999999</v>
      </c>
      <c r="X44" s="61">
        <v>320.77100000000002</v>
      </c>
      <c r="Y44" s="61">
        <v>298.94099999999997</v>
      </c>
      <c r="Z44" s="61">
        <v>349.358</v>
      </c>
      <c r="AA44" s="61">
        <v>292.70500000000004</v>
      </c>
      <c r="AB44" s="61">
        <v>397.27699999999999</v>
      </c>
      <c r="AC44" s="61">
        <v>347.1</v>
      </c>
      <c r="AD44" s="82">
        <v>238.85599999999999</v>
      </c>
      <c r="AE44" s="42">
        <f t="shared" si="25"/>
        <v>-0.31185249207721122</v>
      </c>
      <c r="AG44" s="361">
        <f t="shared" si="26"/>
        <v>1.7201502107659469E-2</v>
      </c>
      <c r="AH44" s="362">
        <f t="shared" si="27"/>
        <v>2.9440483967083573E-2</v>
      </c>
      <c r="AI44" s="362">
        <f t="shared" si="28"/>
        <v>3.6324147018296137E-2</v>
      </c>
      <c r="AJ44" s="363">
        <f t="shared" si="29"/>
        <v>3.329959078152183E-2</v>
      </c>
      <c r="AL44" s="102">
        <f t="shared" si="30"/>
        <v>5.1443280428038305</v>
      </c>
      <c r="AM44" s="74">
        <f t="shared" si="30"/>
        <v>4.4454202699063403</v>
      </c>
      <c r="AN44" s="74">
        <f t="shared" si="30"/>
        <v>5.1245597610449822</v>
      </c>
      <c r="AO44" s="74">
        <f t="shared" si="30"/>
        <v>4.9901628809411998</v>
      </c>
      <c r="AP44" s="74">
        <f t="shared" si="30"/>
        <v>6.0867362428842506</v>
      </c>
      <c r="AQ44" s="74">
        <f t="shared" si="30"/>
        <v>7.0124560168895131</v>
      </c>
      <c r="AR44" s="74">
        <f t="shared" si="30"/>
        <v>6.9842266248175768</v>
      </c>
      <c r="AS44" s="74">
        <f t="shared" si="30"/>
        <v>5.9895843991078204</v>
      </c>
      <c r="AT44" s="74">
        <f t="shared" si="30"/>
        <v>5.8635209729314859</v>
      </c>
      <c r="AU44" s="74">
        <f t="shared" si="30"/>
        <v>7.4429076873592788</v>
      </c>
      <c r="AV44" s="103">
        <f t="shared" si="30"/>
        <v>5.7789606116326331</v>
      </c>
      <c r="AW44" s="42">
        <f t="shared" si="32"/>
        <v>-0.22356142862723172</v>
      </c>
    </row>
    <row r="45" spans="1:50" ht="20.100000000000001" customHeight="1">
      <c r="A45" s="88" t="s">
        <v>150</v>
      </c>
      <c r="B45" s="90">
        <v>39.83</v>
      </c>
      <c r="C45" s="61">
        <v>41.69</v>
      </c>
      <c r="D45" s="61">
        <v>122</v>
      </c>
      <c r="E45" s="61">
        <v>47.35</v>
      </c>
      <c r="F45" s="61">
        <v>50.19</v>
      </c>
      <c r="G45" s="61">
        <v>70.13</v>
      </c>
      <c r="H45" s="61">
        <v>81.84</v>
      </c>
      <c r="I45" s="61">
        <v>78.03</v>
      </c>
      <c r="J45" s="61">
        <v>236.78</v>
      </c>
      <c r="K45" s="61">
        <v>137.94</v>
      </c>
      <c r="L45" s="82">
        <v>167.81</v>
      </c>
      <c r="M45" s="42">
        <f t="shared" si="31"/>
        <v>0.21654342467739601</v>
      </c>
      <c r="O45" s="361">
        <f t="shared" si="21"/>
        <v>2.6537623060481534E-3</v>
      </c>
      <c r="P45" s="362">
        <f t="shared" si="22"/>
        <v>3.99079493812646E-3</v>
      </c>
      <c r="Q45" s="362">
        <f t="shared" si="23"/>
        <v>7.2135900396606261E-3</v>
      </c>
      <c r="R45" s="363">
        <f t="shared" si="24"/>
        <v>1.1022857600786135E-2</v>
      </c>
      <c r="T45" s="97">
        <v>27.471</v>
      </c>
      <c r="U45" s="61">
        <v>26.744</v>
      </c>
      <c r="V45" s="61">
        <v>60.231000000000002</v>
      </c>
      <c r="W45" s="61">
        <v>34.347000000000001</v>
      </c>
      <c r="X45" s="61">
        <v>38.450000000000003</v>
      </c>
      <c r="Y45" s="61">
        <v>56.502000000000002</v>
      </c>
      <c r="Z45" s="61">
        <v>68.778999999999996</v>
      </c>
      <c r="AA45" s="61">
        <v>85.858999999999995</v>
      </c>
      <c r="AB45" s="61">
        <v>249.179</v>
      </c>
      <c r="AC45" s="61">
        <v>162.15299999999999</v>
      </c>
      <c r="AD45" s="82">
        <v>163.101</v>
      </c>
      <c r="AE45" s="42">
        <f t="shared" si="25"/>
        <v>5.8463303176629943E-3</v>
      </c>
      <c r="AG45" s="361">
        <f t="shared" si="26"/>
        <v>4.1300744168117224E-3</v>
      </c>
      <c r="AH45" s="362">
        <f t="shared" si="27"/>
        <v>5.5644633058301004E-3</v>
      </c>
      <c r="AI45" s="362">
        <f t="shared" si="28"/>
        <v>1.6969373124338154E-2</v>
      </c>
      <c r="AJ45" s="363">
        <f t="shared" si="29"/>
        <v>2.2738371889577787E-2</v>
      </c>
      <c r="AL45" s="102">
        <f t="shared" si="30"/>
        <v>6.8970625156916903</v>
      </c>
      <c r="AM45" s="74">
        <f t="shared" si="30"/>
        <v>6.4149676181338453</v>
      </c>
      <c r="AN45" s="74">
        <f t="shared" si="30"/>
        <v>4.9369672131147544</v>
      </c>
      <c r="AO45" s="74">
        <f t="shared" si="30"/>
        <v>7.2538542766631462</v>
      </c>
      <c r="AP45" s="74">
        <f t="shared" si="30"/>
        <v>7.6608886232317204</v>
      </c>
      <c r="AQ45" s="74">
        <f t="shared" si="30"/>
        <v>8.0567517467560261</v>
      </c>
      <c r="AR45" s="74">
        <f t="shared" si="30"/>
        <v>8.404081133919842</v>
      </c>
      <c r="AS45" s="74">
        <f t="shared" si="30"/>
        <v>11.003332051774956</v>
      </c>
      <c r="AT45" s="74">
        <f t="shared" si="30"/>
        <v>10.52365064616944</v>
      </c>
      <c r="AU45" s="74">
        <f t="shared" si="30"/>
        <v>11.755328403653762</v>
      </c>
      <c r="AV45" s="103">
        <f t="shared" si="30"/>
        <v>9.719385018771229</v>
      </c>
      <c r="AW45" s="42">
        <f t="shared" si="32"/>
        <v>-0.17319323756618538</v>
      </c>
    </row>
    <row r="46" spans="1:50" ht="20.100000000000001" customHeight="1">
      <c r="A46" s="88" t="s">
        <v>142</v>
      </c>
      <c r="B46" s="90">
        <v>473.97</v>
      </c>
      <c r="C46" s="61">
        <v>603.05999999999995</v>
      </c>
      <c r="D46" s="61">
        <v>645.54999999999995</v>
      </c>
      <c r="E46" s="61">
        <v>190.39</v>
      </c>
      <c r="F46" s="61">
        <v>857.53</v>
      </c>
      <c r="G46" s="61">
        <v>474.23</v>
      </c>
      <c r="H46" s="61">
        <v>798.46</v>
      </c>
      <c r="I46" s="61">
        <v>278.43</v>
      </c>
      <c r="J46" s="61">
        <v>543</v>
      </c>
      <c r="K46" s="61">
        <v>232.11</v>
      </c>
      <c r="L46" s="82">
        <v>224.25</v>
      </c>
      <c r="M46" s="42">
        <f t="shared" si="31"/>
        <v>-3.3863254491404995E-2</v>
      </c>
      <c r="O46" s="361">
        <f t="shared" si="21"/>
        <v>3.157930505140958E-2</v>
      </c>
      <c r="P46" s="362">
        <f t="shared" si="22"/>
        <v>2.6986377919687887E-2</v>
      </c>
      <c r="Q46" s="362">
        <f t="shared" si="23"/>
        <v>1.2138222300316283E-2</v>
      </c>
      <c r="R46" s="363">
        <f t="shared" si="24"/>
        <v>1.4730205690818728E-2</v>
      </c>
      <c r="T46" s="97">
        <v>105.193</v>
      </c>
      <c r="U46" s="61">
        <v>232.178</v>
      </c>
      <c r="V46" s="61">
        <v>274.75599999999997</v>
      </c>
      <c r="W46" s="61">
        <v>100.7</v>
      </c>
      <c r="X46" s="61">
        <v>325.66899999999998</v>
      </c>
      <c r="Y46" s="61">
        <v>219.965</v>
      </c>
      <c r="Z46" s="61">
        <v>385.40300000000002</v>
      </c>
      <c r="AA46" s="61">
        <v>188.15600000000001</v>
      </c>
      <c r="AB46" s="61">
        <v>264.30799999999999</v>
      </c>
      <c r="AC46" s="61">
        <v>163.02199999999999</v>
      </c>
      <c r="AD46" s="82">
        <v>155.803</v>
      </c>
      <c r="AE46" s="42">
        <f t="shared" si="25"/>
        <v>-4.4282366797119374E-2</v>
      </c>
      <c r="AG46" s="361">
        <f t="shared" si="26"/>
        <v>1.581503833597887E-2</v>
      </c>
      <c r="AH46" s="362">
        <f t="shared" si="27"/>
        <v>2.1662722931346114E-2</v>
      </c>
      <c r="AI46" s="362">
        <f t="shared" si="28"/>
        <v>1.7060314304859325E-2</v>
      </c>
      <c r="AJ46" s="363">
        <f t="shared" si="29"/>
        <v>2.1720937060544621E-2</v>
      </c>
      <c r="AL46" s="102">
        <f t="shared" si="30"/>
        <v>2.2194020718610878</v>
      </c>
      <c r="AM46" s="74">
        <f t="shared" si="30"/>
        <v>3.8499983417902035</v>
      </c>
      <c r="AN46" s="74">
        <f t="shared" si="30"/>
        <v>4.2561536674153819</v>
      </c>
      <c r="AO46" s="74">
        <f t="shared" si="30"/>
        <v>5.289143337360156</v>
      </c>
      <c r="AP46" s="74">
        <f t="shared" si="30"/>
        <v>3.7977563467167332</v>
      </c>
      <c r="AQ46" s="74">
        <f t="shared" si="30"/>
        <v>4.63836113278367</v>
      </c>
      <c r="AR46" s="74">
        <f t="shared" si="30"/>
        <v>4.8268291461062542</v>
      </c>
      <c r="AS46" s="74">
        <f t="shared" si="30"/>
        <v>6.7577488058039723</v>
      </c>
      <c r="AT46" s="74">
        <f t="shared" si="30"/>
        <v>4.8675506445672188</v>
      </c>
      <c r="AU46" s="74">
        <f t="shared" si="30"/>
        <v>7.0234802464348789</v>
      </c>
      <c r="AV46" s="103">
        <f t="shared" si="30"/>
        <v>6.9477369007803791</v>
      </c>
      <c r="AW46" s="42">
        <f t="shared" si="32"/>
        <v>-1.078430393435607E-2</v>
      </c>
    </row>
    <row r="47" spans="1:50" ht="20.100000000000001" customHeight="1">
      <c r="A47" s="88" t="s">
        <v>144</v>
      </c>
      <c r="B47" s="90">
        <v>66.789999999999992</v>
      </c>
      <c r="C47" s="61">
        <v>99.47</v>
      </c>
      <c r="D47" s="61">
        <v>70.209999999999994</v>
      </c>
      <c r="E47" s="61">
        <v>89.54</v>
      </c>
      <c r="F47" s="61">
        <v>98.95</v>
      </c>
      <c r="G47" s="61">
        <v>92.7</v>
      </c>
      <c r="H47" s="61">
        <v>182.2</v>
      </c>
      <c r="I47" s="61">
        <v>134.5</v>
      </c>
      <c r="J47" s="61">
        <v>100.02000000000001</v>
      </c>
      <c r="K47" s="61">
        <v>164.48</v>
      </c>
      <c r="L47" s="82">
        <v>145.38999999999999</v>
      </c>
      <c r="M47" s="42">
        <f t="shared" si="31"/>
        <v>-0.11606274319066151</v>
      </c>
      <c r="O47" s="361">
        <f t="shared" si="21"/>
        <v>4.4500322475761024E-3</v>
      </c>
      <c r="P47" s="362">
        <f t="shared" si="22"/>
        <v>5.2751560069060734E-3</v>
      </c>
      <c r="Q47" s="362">
        <f t="shared" si="23"/>
        <v>8.6015027528155708E-3</v>
      </c>
      <c r="R47" s="363">
        <f t="shared" si="24"/>
        <v>9.5501654643841017E-3</v>
      </c>
      <c r="T47" s="97">
        <v>32.541000000000004</v>
      </c>
      <c r="U47" s="61">
        <v>46.802999999999997</v>
      </c>
      <c r="V47" s="61">
        <v>42.628</v>
      </c>
      <c r="W47" s="61">
        <v>56.86</v>
      </c>
      <c r="X47" s="61">
        <v>75.7</v>
      </c>
      <c r="Y47" s="61">
        <v>64.840999999999994</v>
      </c>
      <c r="Z47" s="61">
        <v>156.24</v>
      </c>
      <c r="AA47" s="61">
        <v>105.279</v>
      </c>
      <c r="AB47" s="61">
        <v>91.336000000000013</v>
      </c>
      <c r="AC47" s="61">
        <v>141.96</v>
      </c>
      <c r="AD47" s="82">
        <v>121.604</v>
      </c>
      <c r="AE47" s="42">
        <f t="shared" si="25"/>
        <v>-0.14339250493096653</v>
      </c>
      <c r="AG47" s="361">
        <f t="shared" si="26"/>
        <v>4.8923137707935736E-3</v>
      </c>
      <c r="AH47" s="362">
        <f t="shared" si="27"/>
        <v>6.3857096246739851E-3</v>
      </c>
      <c r="AI47" s="362">
        <f t="shared" si="28"/>
        <v>1.485616799399977E-2</v>
      </c>
      <c r="AJ47" s="363">
        <f t="shared" si="29"/>
        <v>1.6953157707556774E-2</v>
      </c>
      <c r="AL47" s="102">
        <f t="shared" si="30"/>
        <v>4.8721365473873348</v>
      </c>
      <c r="AM47" s="74">
        <f t="shared" si="30"/>
        <v>4.7052377601286812</v>
      </c>
      <c r="AN47" s="74">
        <f t="shared" si="30"/>
        <v>6.0714997863552211</v>
      </c>
      <c r="AO47" s="74">
        <f t="shared" si="30"/>
        <v>6.3502345320527134</v>
      </c>
      <c r="AP47" s="74">
        <f t="shared" si="30"/>
        <v>7.6503284487114707</v>
      </c>
      <c r="AQ47" s="74">
        <f t="shared" si="30"/>
        <v>6.9947141316073349</v>
      </c>
      <c r="AR47" s="74">
        <f t="shared" si="30"/>
        <v>8.5751920965971475</v>
      </c>
      <c r="AS47" s="74">
        <f t="shared" si="30"/>
        <v>7.8274349442379174</v>
      </c>
      <c r="AT47" s="74">
        <f t="shared" si="30"/>
        <v>9.1317736452709468</v>
      </c>
      <c r="AU47" s="74">
        <f t="shared" si="30"/>
        <v>8.6308365758754881</v>
      </c>
      <c r="AV47" s="103">
        <f t="shared" si="30"/>
        <v>8.363986519017816</v>
      </c>
      <c r="AW47" s="42">
        <f t="shared" si="32"/>
        <v>-3.0918214533636169E-2</v>
      </c>
    </row>
    <row r="48" spans="1:50" ht="20.100000000000001" customHeight="1">
      <c r="A48" s="88" t="s">
        <v>154</v>
      </c>
      <c r="B48" s="90">
        <v>33.06</v>
      </c>
      <c r="C48" s="61">
        <v>34.72</v>
      </c>
      <c r="D48" s="61">
        <v>40.75</v>
      </c>
      <c r="E48" s="61">
        <v>149</v>
      </c>
      <c r="F48" s="61">
        <v>45.13</v>
      </c>
      <c r="G48" s="61">
        <v>53.63</v>
      </c>
      <c r="H48" s="61">
        <v>28.94</v>
      </c>
      <c r="I48" s="61">
        <v>34.18</v>
      </c>
      <c r="J48" s="61">
        <v>43.19</v>
      </c>
      <c r="K48" s="61">
        <v>66.069999999999993</v>
      </c>
      <c r="L48" s="82">
        <v>69.31</v>
      </c>
      <c r="M48" s="42">
        <f t="shared" si="31"/>
        <v>4.9038898138338269E-2</v>
      </c>
      <c r="O48" s="361">
        <f t="shared" si="21"/>
        <v>2.202696003965653E-3</v>
      </c>
      <c r="P48" s="362">
        <f t="shared" si="22"/>
        <v>3.0518513123017552E-3</v>
      </c>
      <c r="Q48" s="362">
        <f t="shared" si="23"/>
        <v>3.45513914687819E-3</v>
      </c>
      <c r="R48" s="363">
        <f t="shared" si="24"/>
        <v>4.5527338079404513E-3</v>
      </c>
      <c r="T48" s="97">
        <v>25.844000000000001</v>
      </c>
      <c r="U48" s="61">
        <v>22.06</v>
      </c>
      <c r="V48" s="61">
        <v>24.547999999999998</v>
      </c>
      <c r="W48" s="61">
        <v>94.025999999999996</v>
      </c>
      <c r="X48" s="61">
        <v>33.851999999999997</v>
      </c>
      <c r="Y48" s="61">
        <v>43.151000000000003</v>
      </c>
      <c r="Z48" s="61">
        <v>22.631</v>
      </c>
      <c r="AA48" s="61">
        <v>31.884</v>
      </c>
      <c r="AB48" s="61">
        <v>35.790999999999997</v>
      </c>
      <c r="AC48" s="61">
        <v>52.862000000000002</v>
      </c>
      <c r="AD48" s="82">
        <v>119.483</v>
      </c>
      <c r="AE48" s="42">
        <f t="shared" si="25"/>
        <v>1.2602814876470811</v>
      </c>
      <c r="AG48" s="361">
        <f t="shared" si="26"/>
        <v>3.8854662454254362E-3</v>
      </c>
      <c r="AH48" s="362">
        <f t="shared" si="27"/>
        <v>4.2496222454050242E-3</v>
      </c>
      <c r="AI48" s="362">
        <f t="shared" si="28"/>
        <v>5.5320284058806412E-3</v>
      </c>
      <c r="AJ48" s="363">
        <f t="shared" si="29"/>
        <v>1.6657463096378458E-2</v>
      </c>
      <c r="AL48" s="102">
        <f t="shared" si="30"/>
        <v>7.8173018753780994</v>
      </c>
      <c r="AM48" s="74">
        <f t="shared" si="30"/>
        <v>6.3536866359447011</v>
      </c>
      <c r="AN48" s="74">
        <f t="shared" si="30"/>
        <v>6.0240490797546009</v>
      </c>
      <c r="AO48" s="74">
        <f t="shared" si="30"/>
        <v>6.3104697986577172</v>
      </c>
      <c r="AP48" s="74">
        <f t="shared" si="30"/>
        <v>7.5009971194327481</v>
      </c>
      <c r="AQ48" s="74">
        <f t="shared" si="30"/>
        <v>8.0460563117658026</v>
      </c>
      <c r="AR48" s="74">
        <f t="shared" si="30"/>
        <v>7.8199723565998616</v>
      </c>
      <c r="AS48" s="74">
        <f t="shared" si="30"/>
        <v>9.3282621416032772</v>
      </c>
      <c r="AT48" s="74">
        <f t="shared" si="30"/>
        <v>8.2868719611021078</v>
      </c>
      <c r="AU48" s="74">
        <f t="shared" si="30"/>
        <v>8.000908127743303</v>
      </c>
      <c r="AV48" s="103">
        <f t="shared" si="30"/>
        <v>17.238926561823689</v>
      </c>
      <c r="AW48" s="42">
        <f t="shared" si="32"/>
        <v>1.1546212363128354</v>
      </c>
    </row>
    <row r="49" spans="1:49" ht="20.100000000000001" customHeight="1">
      <c r="A49" s="88" t="s">
        <v>148</v>
      </c>
      <c r="B49" s="90">
        <v>283.60000000000002</v>
      </c>
      <c r="C49" s="61">
        <v>286.32</v>
      </c>
      <c r="D49" s="61">
        <v>190.95</v>
      </c>
      <c r="E49" s="61">
        <v>179.21</v>
      </c>
      <c r="F49" s="61">
        <v>226.67</v>
      </c>
      <c r="G49" s="61">
        <v>140.38</v>
      </c>
      <c r="H49" s="61">
        <v>117.12</v>
      </c>
      <c r="I49" s="61">
        <v>122.19</v>
      </c>
      <c r="J49" s="61">
        <v>112.36</v>
      </c>
      <c r="K49" s="61">
        <v>122.35</v>
      </c>
      <c r="L49" s="82">
        <v>215.8</v>
      </c>
      <c r="M49" s="42">
        <f t="shared" si="31"/>
        <v>0.76379239885574191</v>
      </c>
      <c r="O49" s="361">
        <f t="shared" si="21"/>
        <v>1.8895480542185698E-2</v>
      </c>
      <c r="P49" s="362">
        <f t="shared" si="22"/>
        <v>7.9884185571680102E-3</v>
      </c>
      <c r="Q49" s="362">
        <f t="shared" si="23"/>
        <v>6.3983089847214555E-3</v>
      </c>
      <c r="R49" s="363">
        <f t="shared" si="24"/>
        <v>1.4175154461889328E-2</v>
      </c>
      <c r="T49" s="97">
        <v>183.29599999999999</v>
      </c>
      <c r="U49" s="61">
        <v>161.25899999999999</v>
      </c>
      <c r="V49" s="61">
        <v>129.53700000000001</v>
      </c>
      <c r="W49" s="61">
        <v>126.426</v>
      </c>
      <c r="X49" s="61">
        <v>189.86799999999999</v>
      </c>
      <c r="Y49" s="61">
        <v>117.187</v>
      </c>
      <c r="Z49" s="61">
        <v>84.241</v>
      </c>
      <c r="AA49" s="61">
        <v>97.986000000000004</v>
      </c>
      <c r="AB49" s="61">
        <v>83.751999999999995</v>
      </c>
      <c r="AC49" s="61">
        <v>89.331000000000003</v>
      </c>
      <c r="AD49" s="82">
        <v>109.011</v>
      </c>
      <c r="AE49" s="42">
        <f t="shared" si="25"/>
        <v>0.22030426167847658</v>
      </c>
      <c r="AG49" s="361">
        <f t="shared" si="26"/>
        <v>2.7557282963995539E-2</v>
      </c>
      <c r="AH49" s="362">
        <f t="shared" si="27"/>
        <v>1.1540879286048494E-2</v>
      </c>
      <c r="AI49" s="362">
        <f t="shared" si="28"/>
        <v>9.34852312673988E-3</v>
      </c>
      <c r="AJ49" s="363">
        <f t="shared" si="29"/>
        <v>1.519753194679839E-2</v>
      </c>
      <c r="AL49" s="102">
        <f t="shared" si="30"/>
        <v>6.4631875881523264</v>
      </c>
      <c r="AM49" s="74">
        <f t="shared" si="30"/>
        <v>5.6321248952221294</v>
      </c>
      <c r="AN49" s="74">
        <f t="shared" si="30"/>
        <v>6.7838177533385711</v>
      </c>
      <c r="AO49" s="74">
        <f t="shared" si="30"/>
        <v>7.0546286479549121</v>
      </c>
      <c r="AP49" s="74">
        <f t="shared" si="30"/>
        <v>8.3764062293201569</v>
      </c>
      <c r="AQ49" s="74">
        <f t="shared" si="30"/>
        <v>8.3478415728736284</v>
      </c>
      <c r="AR49" s="74">
        <f t="shared" si="30"/>
        <v>7.192708333333333</v>
      </c>
      <c r="AS49" s="74">
        <f t="shared" si="30"/>
        <v>8.0191505033145098</v>
      </c>
      <c r="AT49" s="74">
        <f t="shared" si="30"/>
        <v>7.4538981844072616</v>
      </c>
      <c r="AU49" s="74">
        <f t="shared" si="30"/>
        <v>7.3012668573763797</v>
      </c>
      <c r="AV49" s="103">
        <f t="shared" si="30"/>
        <v>5.0514828544949015</v>
      </c>
      <c r="AW49" s="42">
        <f t="shared" si="32"/>
        <v>-0.3081361148454051</v>
      </c>
    </row>
    <row r="50" spans="1:49" ht="20.100000000000001" customHeight="1">
      <c r="A50" s="88" t="s">
        <v>157</v>
      </c>
      <c r="B50" s="90">
        <v>276.01</v>
      </c>
      <c r="C50" s="61">
        <v>279.13</v>
      </c>
      <c r="D50" s="61">
        <v>437.82</v>
      </c>
      <c r="E50" s="61">
        <v>195.9</v>
      </c>
      <c r="F50" s="61">
        <v>407.26</v>
      </c>
      <c r="G50" s="61">
        <v>368.28</v>
      </c>
      <c r="H50" s="61">
        <v>196.82</v>
      </c>
      <c r="I50" s="61">
        <v>375.65999999999997</v>
      </c>
      <c r="J50" s="61">
        <v>341.3</v>
      </c>
      <c r="K50" s="61">
        <v>337.56</v>
      </c>
      <c r="L50" s="82">
        <v>177.88</v>
      </c>
      <c r="M50" s="42">
        <f t="shared" si="31"/>
        <v>-0.4730418296006636</v>
      </c>
      <c r="O50" s="361">
        <f t="shared" si="21"/>
        <v>1.8389779916955833E-2</v>
      </c>
      <c r="P50" s="362">
        <f t="shared" si="22"/>
        <v>2.0957221728407426E-2</v>
      </c>
      <c r="Q50" s="362">
        <f t="shared" si="23"/>
        <v>1.7652743611627091E-2</v>
      </c>
      <c r="R50" s="363">
        <f t="shared" si="24"/>
        <v>1.1684321017983659E-2</v>
      </c>
      <c r="T50" s="97">
        <v>105.096</v>
      </c>
      <c r="U50" s="61">
        <v>119.119</v>
      </c>
      <c r="V50" s="61">
        <v>175.554</v>
      </c>
      <c r="W50" s="61">
        <v>90.358999999999995</v>
      </c>
      <c r="X50" s="61">
        <v>197.352</v>
      </c>
      <c r="Y50" s="61">
        <v>178.989</v>
      </c>
      <c r="Z50" s="61">
        <v>92.296999999999997</v>
      </c>
      <c r="AA50" s="61">
        <v>179.33499999999998</v>
      </c>
      <c r="AB50" s="61">
        <v>150.65899999999999</v>
      </c>
      <c r="AC50" s="61">
        <v>149.79300000000001</v>
      </c>
      <c r="AD50" s="82">
        <v>90.424999999999997</v>
      </c>
      <c r="AE50" s="42">
        <f t="shared" si="25"/>
        <v>-0.39633360704438797</v>
      </c>
      <c r="AG50" s="361">
        <f t="shared" si="26"/>
        <v>1.5800455058397757E-2</v>
      </c>
      <c r="AH50" s="362">
        <f t="shared" si="27"/>
        <v>1.7627300319408585E-2</v>
      </c>
      <c r="AI50" s="362">
        <f t="shared" si="28"/>
        <v>1.567589442325449E-2</v>
      </c>
      <c r="AJ50" s="363">
        <f t="shared" si="29"/>
        <v>1.2606405099386707E-2</v>
      </c>
      <c r="AL50" s="102">
        <f t="shared" si="30"/>
        <v>3.8076881272417666</v>
      </c>
      <c r="AM50" s="74">
        <f t="shared" si="30"/>
        <v>4.2675097624762657</v>
      </c>
      <c r="AN50" s="74">
        <f t="shared" si="30"/>
        <v>4.0097300260380981</v>
      </c>
      <c r="AO50" s="74">
        <f t="shared" si="30"/>
        <v>4.6125063808065336</v>
      </c>
      <c r="AP50" s="74">
        <f t="shared" si="30"/>
        <v>4.845847861317095</v>
      </c>
      <c r="AQ50" s="74">
        <f t="shared" si="30"/>
        <v>4.8601335940045622</v>
      </c>
      <c r="AR50" s="74">
        <f t="shared" si="30"/>
        <v>4.6894116451580121</v>
      </c>
      <c r="AS50" s="74">
        <f t="shared" si="30"/>
        <v>4.7738646648565188</v>
      </c>
      <c r="AT50" s="74">
        <f t="shared" si="30"/>
        <v>4.4142689715792551</v>
      </c>
      <c r="AU50" s="74">
        <f t="shared" si="30"/>
        <v>4.4375222182723073</v>
      </c>
      <c r="AV50" s="103">
        <f t="shared" si="30"/>
        <v>5.0834832471328983</v>
      </c>
      <c r="AW50" s="42">
        <f t="shared" si="32"/>
        <v>0.14556795371090844</v>
      </c>
    </row>
    <row r="51" spans="1:49" ht="20.100000000000001" customHeight="1">
      <c r="A51" s="88" t="s">
        <v>156</v>
      </c>
      <c r="B51" s="90">
        <v>0.9</v>
      </c>
      <c r="C51" s="61">
        <v>2.21</v>
      </c>
      <c r="D51" s="61">
        <v>1.04</v>
      </c>
      <c r="E51" s="61">
        <v>46.67</v>
      </c>
      <c r="F51" s="61">
        <v>18.739999999999998</v>
      </c>
      <c r="G51" s="61">
        <v>1.8</v>
      </c>
      <c r="H51" s="61">
        <v>53.7</v>
      </c>
      <c r="I51" s="61">
        <v>8.1199999999999992</v>
      </c>
      <c r="J51" s="61">
        <v>6.6</v>
      </c>
      <c r="K51" s="61">
        <v>1.23</v>
      </c>
      <c r="L51" s="82">
        <v>133.75</v>
      </c>
      <c r="M51" s="42">
        <f t="shared" si="31"/>
        <v>107.73983739837399</v>
      </c>
      <c r="O51" s="361">
        <f t="shared" si="21"/>
        <v>5.9964501015398904E-5</v>
      </c>
      <c r="P51" s="362">
        <f t="shared" si="22"/>
        <v>1.0243021372633152E-4</v>
      </c>
      <c r="Q51" s="362">
        <f t="shared" si="23"/>
        <v>6.4323008183141733E-5</v>
      </c>
      <c r="R51" s="363">
        <f t="shared" si="24"/>
        <v>8.7855741857168559E-3</v>
      </c>
      <c r="T51" s="97">
        <v>0.72599999999999998</v>
      </c>
      <c r="U51" s="61">
        <v>3.052</v>
      </c>
      <c r="V51" s="61">
        <v>1.1659999999999999</v>
      </c>
      <c r="W51" s="61">
        <v>24.103000000000002</v>
      </c>
      <c r="X51" s="61">
        <v>15.1</v>
      </c>
      <c r="Y51" s="61">
        <v>2.532</v>
      </c>
      <c r="Z51" s="61">
        <v>44.247</v>
      </c>
      <c r="AA51" s="61">
        <v>5.5659999999999998</v>
      </c>
      <c r="AB51" s="61">
        <v>5.3869999999999996</v>
      </c>
      <c r="AC51" s="61">
        <v>1.643</v>
      </c>
      <c r="AD51" s="82">
        <v>86.926000000000002</v>
      </c>
      <c r="AE51" s="42">
        <f t="shared" si="25"/>
        <v>51.906877662811929</v>
      </c>
      <c r="AG51" s="361">
        <f t="shared" si="26"/>
        <v>1.0914906725657276E-4</v>
      </c>
      <c r="AH51" s="362">
        <f t="shared" si="27"/>
        <v>2.4935791813319552E-4</v>
      </c>
      <c r="AI51" s="362">
        <f t="shared" si="28"/>
        <v>1.7194057490942251E-4</v>
      </c>
      <c r="AJ51" s="363">
        <f t="shared" si="29"/>
        <v>1.2118599609281603E-2</v>
      </c>
      <c r="AL51" s="102">
        <f t="shared" si="30"/>
        <v>8.0666666666666664</v>
      </c>
      <c r="AM51" s="74">
        <f t="shared" si="30"/>
        <v>13.809954751131222</v>
      </c>
      <c r="AN51" s="74">
        <f t="shared" si="30"/>
        <v>11.21153846153846</v>
      </c>
      <c r="AO51" s="74">
        <f t="shared" si="30"/>
        <v>5.1645596743089781</v>
      </c>
      <c r="AP51" s="74">
        <f t="shared" si="30"/>
        <v>8.0576307363927437</v>
      </c>
      <c r="AQ51" s="74">
        <f t="shared" si="30"/>
        <v>14.066666666666666</v>
      </c>
      <c r="AR51" s="74">
        <f t="shared" si="30"/>
        <v>8.2396648044692729</v>
      </c>
      <c r="AS51" s="74">
        <f t="shared" si="30"/>
        <v>6.8546798029556655</v>
      </c>
      <c r="AT51" s="74">
        <f t="shared" si="30"/>
        <v>8.1621212121212121</v>
      </c>
      <c r="AU51" s="74">
        <f t="shared" si="30"/>
        <v>13.357723577235772</v>
      </c>
      <c r="AV51" s="103">
        <f t="shared" si="30"/>
        <v>6.4991401869158878</v>
      </c>
      <c r="AW51" s="42">
        <f t="shared" si="32"/>
        <v>-0.51345450822236505</v>
      </c>
    </row>
    <row r="52" spans="1:49" ht="20.100000000000001" customHeight="1">
      <c r="A52" s="88" t="s">
        <v>158</v>
      </c>
      <c r="B52" s="90">
        <v>22.32</v>
      </c>
      <c r="C52" s="61">
        <v>137</v>
      </c>
      <c r="D52" s="61">
        <v>65.52</v>
      </c>
      <c r="E52" s="61">
        <v>56.03</v>
      </c>
      <c r="F52" s="61">
        <v>27.38</v>
      </c>
      <c r="G52" s="61">
        <v>34.06</v>
      </c>
      <c r="H52" s="61">
        <v>29.07</v>
      </c>
      <c r="I52" s="61">
        <v>30.68</v>
      </c>
      <c r="J52" s="61">
        <v>35.68</v>
      </c>
      <c r="K52" s="61">
        <v>43.46</v>
      </c>
      <c r="L52" s="82">
        <v>46.6</v>
      </c>
      <c r="M52" s="42">
        <f t="shared" si="31"/>
        <v>7.2250345144960898E-2</v>
      </c>
      <c r="O52" s="361">
        <f t="shared" si="21"/>
        <v>1.4871196251818929E-3</v>
      </c>
      <c r="P52" s="362">
        <f t="shared" si="22"/>
        <v>1.9382072663993619E-3</v>
      </c>
      <c r="Q52" s="362">
        <f t="shared" si="23"/>
        <v>2.2727462891376747E-3</v>
      </c>
      <c r="R52" s="363">
        <f t="shared" si="24"/>
        <v>3.0609925761077047E-3</v>
      </c>
      <c r="T52" s="97">
        <v>14.06</v>
      </c>
      <c r="U52" s="61">
        <v>67.346000000000004</v>
      </c>
      <c r="V52" s="61">
        <v>35.762</v>
      </c>
      <c r="W52" s="61">
        <v>34.008000000000003</v>
      </c>
      <c r="X52" s="61">
        <v>17.827000000000002</v>
      </c>
      <c r="Y52" s="61">
        <v>20.611999999999998</v>
      </c>
      <c r="Z52" s="61">
        <v>21.292999999999999</v>
      </c>
      <c r="AA52" s="61">
        <v>21.923999999999999</v>
      </c>
      <c r="AB52" s="61">
        <v>33.536000000000001</v>
      </c>
      <c r="AC52" s="61">
        <v>34.879999999999995</v>
      </c>
      <c r="AD52" s="82">
        <v>46.09</v>
      </c>
      <c r="AE52" s="42">
        <f t="shared" si="25"/>
        <v>0.32138761467889937</v>
      </c>
      <c r="AG52" s="361">
        <f t="shared" si="26"/>
        <v>2.1138235339220567E-3</v>
      </c>
      <c r="AH52" s="362">
        <f t="shared" si="27"/>
        <v>2.0299231471411637E-3</v>
      </c>
      <c r="AI52" s="362">
        <f t="shared" si="28"/>
        <v>3.650205266488531E-3</v>
      </c>
      <c r="AJ52" s="363">
        <f t="shared" si="29"/>
        <v>6.425537307500508E-3</v>
      </c>
      <c r="AL52" s="102">
        <f t="shared" si="30"/>
        <v>6.2992831541218646</v>
      </c>
      <c r="AM52" s="74">
        <f t="shared" si="30"/>
        <v>4.9157664233576641</v>
      </c>
      <c r="AN52" s="74">
        <f t="shared" si="30"/>
        <v>5.4581807081807092</v>
      </c>
      <c r="AO52" s="74">
        <f t="shared" si="30"/>
        <v>6.0696055684454766</v>
      </c>
      <c r="AP52" s="74">
        <f t="shared" si="30"/>
        <v>6.5109569028487959</v>
      </c>
      <c r="AQ52" s="74">
        <f t="shared" si="30"/>
        <v>6.0516735173223708</v>
      </c>
      <c r="AR52" s="74">
        <f t="shared" si="30"/>
        <v>7.3247334021327823</v>
      </c>
      <c r="AS52" s="74">
        <f t="shared" si="30"/>
        <v>7.1460234680573667</v>
      </c>
      <c r="AT52" s="74">
        <f t="shared" si="30"/>
        <v>9.3991031390134534</v>
      </c>
      <c r="AU52" s="74">
        <f t="shared" si="30"/>
        <v>8.0257708237459724</v>
      </c>
      <c r="AV52" s="103">
        <f t="shared" si="30"/>
        <v>9.8905579399141637</v>
      </c>
      <c r="AW52" s="42">
        <f t="shared" si="32"/>
        <v>0.23234990845375458</v>
      </c>
    </row>
    <row r="53" spans="1:49" ht="20.100000000000001" customHeight="1">
      <c r="A53" s="88" t="s">
        <v>147</v>
      </c>
      <c r="B53" s="90">
        <v>75.61</v>
      </c>
      <c r="C53" s="61">
        <v>74.800000000000011</v>
      </c>
      <c r="D53" s="61">
        <v>89.22</v>
      </c>
      <c r="E53" s="61">
        <v>280.10000000000002</v>
      </c>
      <c r="F53" s="61">
        <v>95.06</v>
      </c>
      <c r="G53" s="61">
        <v>52.57</v>
      </c>
      <c r="H53" s="61">
        <v>134.16999999999999</v>
      </c>
      <c r="I53" s="61">
        <v>151.09</v>
      </c>
      <c r="J53" s="61">
        <v>185.82</v>
      </c>
      <c r="K53" s="61">
        <v>86.45</v>
      </c>
      <c r="L53" s="82">
        <v>54.620000000000005</v>
      </c>
      <c r="M53" s="42">
        <f t="shared" si="31"/>
        <v>-0.36818970503181025</v>
      </c>
      <c r="O53" s="361">
        <f t="shared" si="21"/>
        <v>5.0376843575270121E-3</v>
      </c>
      <c r="P53" s="362">
        <f t="shared" si="22"/>
        <v>2.9915312975518043E-3</v>
      </c>
      <c r="Q53" s="362">
        <f t="shared" si="23"/>
        <v>4.5209138678313845E-3</v>
      </c>
      <c r="R53" s="363">
        <f t="shared" si="24"/>
        <v>3.5877985945708762E-3</v>
      </c>
      <c r="T53" s="97">
        <v>29.032</v>
      </c>
      <c r="U53" s="61">
        <v>31.920999999999999</v>
      </c>
      <c r="V53" s="61">
        <v>47.497999999999998</v>
      </c>
      <c r="W53" s="61">
        <v>109.532</v>
      </c>
      <c r="X53" s="61">
        <v>40.320999999999998</v>
      </c>
      <c r="Y53" s="61">
        <v>30.157</v>
      </c>
      <c r="Z53" s="61">
        <v>58.622</v>
      </c>
      <c r="AA53" s="61">
        <v>74.756</v>
      </c>
      <c r="AB53" s="61">
        <v>70.790000000000006</v>
      </c>
      <c r="AC53" s="61">
        <v>54.509</v>
      </c>
      <c r="AD53" s="82">
        <v>35.817999999999998</v>
      </c>
      <c r="AE53" s="42">
        <f t="shared" si="25"/>
        <v>-0.34289750316461504</v>
      </c>
      <c r="AG53" s="361">
        <f t="shared" si="26"/>
        <v>4.3647599457201387E-3</v>
      </c>
      <c r="AH53" s="362">
        <f t="shared" si="27"/>
        <v>2.969939469645647E-3</v>
      </c>
      <c r="AI53" s="362">
        <f t="shared" si="28"/>
        <v>5.7043875823114491E-3</v>
      </c>
      <c r="AJ53" s="363">
        <f t="shared" si="29"/>
        <v>4.993488723802412E-3</v>
      </c>
      <c r="AL53" s="102">
        <f t="shared" si="30"/>
        <v>3.8397037428911518</v>
      </c>
      <c r="AM53" s="74">
        <f t="shared" si="30"/>
        <v>4.2675133689839564</v>
      </c>
      <c r="AN53" s="74">
        <f t="shared" si="30"/>
        <v>5.3236942389598738</v>
      </c>
      <c r="AO53" s="74">
        <f t="shared" si="30"/>
        <v>3.9104605498036409</v>
      </c>
      <c r="AP53" s="74">
        <f t="shared" si="30"/>
        <v>4.2416368609299386</v>
      </c>
      <c r="AQ53" s="74">
        <f t="shared" si="30"/>
        <v>5.7365417538520074</v>
      </c>
      <c r="AR53" s="74">
        <f t="shared" si="30"/>
        <v>4.3692330625326079</v>
      </c>
      <c r="AS53" s="74">
        <f t="shared" si="30"/>
        <v>4.9477794691905483</v>
      </c>
      <c r="AT53" s="74">
        <f t="shared" si="30"/>
        <v>3.8096006888386613</v>
      </c>
      <c r="AU53" s="74">
        <f t="shared" si="30"/>
        <v>6.3052631578947373</v>
      </c>
      <c r="AV53" s="103">
        <f t="shared" si="30"/>
        <v>6.5576711827169518</v>
      </c>
      <c r="AW53" s="42">
        <f t="shared" si="32"/>
        <v>4.0031322801519824E-2</v>
      </c>
    </row>
    <row r="54" spans="1:49" ht="20.100000000000001" customHeight="1">
      <c r="A54" s="88" t="s">
        <v>160</v>
      </c>
      <c r="B54" s="90">
        <v>0.9</v>
      </c>
      <c r="C54" s="61">
        <v>3.6</v>
      </c>
      <c r="D54" s="61">
        <v>2.6</v>
      </c>
      <c r="E54" s="61">
        <v>2.7</v>
      </c>
      <c r="F54" s="61">
        <v>9.41</v>
      </c>
      <c r="G54" s="61">
        <v>13.65</v>
      </c>
      <c r="H54" s="61">
        <v>11.97</v>
      </c>
      <c r="I54" s="61">
        <v>7.69</v>
      </c>
      <c r="J54" s="61">
        <v>13.82</v>
      </c>
      <c r="K54" s="61">
        <v>27.91</v>
      </c>
      <c r="L54" s="82">
        <v>30.77</v>
      </c>
      <c r="M54" s="42">
        <f t="shared" si="31"/>
        <v>0.1024722321748477</v>
      </c>
      <c r="O54" s="361">
        <f t="shared" si="21"/>
        <v>5.9964501015398904E-5</v>
      </c>
      <c r="P54" s="362">
        <f t="shared" si="22"/>
        <v>7.7676245409134738E-4</v>
      </c>
      <c r="Q54" s="362">
        <f t="shared" si="23"/>
        <v>1.4595570393426713E-3</v>
      </c>
      <c r="R54" s="363">
        <f t="shared" si="24"/>
        <v>2.0211747117346367E-3</v>
      </c>
      <c r="T54" s="97">
        <v>0.621</v>
      </c>
      <c r="U54" s="61">
        <v>2.484</v>
      </c>
      <c r="V54" s="61">
        <v>1.915</v>
      </c>
      <c r="W54" s="61">
        <v>1.863</v>
      </c>
      <c r="X54" s="61">
        <v>6.4560000000000004</v>
      </c>
      <c r="Y54" s="61">
        <v>11.84</v>
      </c>
      <c r="Z54" s="61">
        <v>8.8290000000000006</v>
      </c>
      <c r="AA54" s="61">
        <v>5.6859999999999999</v>
      </c>
      <c r="AB54" s="61">
        <v>9.9329999999999998</v>
      </c>
      <c r="AC54" s="61">
        <v>18.111000000000001</v>
      </c>
      <c r="AD54" s="82">
        <v>21.616</v>
      </c>
      <c r="AE54" s="42">
        <f t="shared" si="25"/>
        <v>0.19352879465518188</v>
      </c>
      <c r="AG54" s="361">
        <f t="shared" si="26"/>
        <v>9.336304513268827E-5</v>
      </c>
      <c r="AH54" s="362">
        <f t="shared" si="27"/>
        <v>1.1660338667839791E-3</v>
      </c>
      <c r="AI54" s="362">
        <f t="shared" si="28"/>
        <v>1.8953230384568176E-3</v>
      </c>
      <c r="AJ54" s="363">
        <f t="shared" si="29"/>
        <v>3.0135477205235619E-3</v>
      </c>
      <c r="AL54" s="102">
        <f t="shared" si="30"/>
        <v>6.8999999999999995</v>
      </c>
      <c r="AM54" s="74">
        <f t="shared" si="30"/>
        <v>6.8999999999999995</v>
      </c>
      <c r="AN54" s="74">
        <f t="shared" si="30"/>
        <v>7.365384615384615</v>
      </c>
      <c r="AO54" s="74">
        <f t="shared" si="30"/>
        <v>6.8999999999999995</v>
      </c>
      <c r="AP54" s="74">
        <f t="shared" si="30"/>
        <v>6.8607863974495222</v>
      </c>
      <c r="AQ54" s="74">
        <f t="shared" si="30"/>
        <v>8.6739926739926734</v>
      </c>
      <c r="AR54" s="74">
        <f t="shared" si="30"/>
        <v>7.3759398496240607</v>
      </c>
      <c r="AS54" s="74">
        <f t="shared" si="30"/>
        <v>7.3940182054616379</v>
      </c>
      <c r="AT54" s="74">
        <f t="shared" si="30"/>
        <v>7.1874095513748193</v>
      </c>
      <c r="AU54" s="74">
        <f t="shared" si="30"/>
        <v>6.4890720171981373</v>
      </c>
      <c r="AV54" s="103">
        <f t="shared" si="30"/>
        <v>7.0250243743906404</v>
      </c>
      <c r="AW54" s="42">
        <f t="shared" si="32"/>
        <v>8.2593066585184477E-2</v>
      </c>
    </row>
    <row r="55" spans="1:49" ht="20.100000000000001" customHeight="1">
      <c r="A55" s="88" t="s">
        <v>159</v>
      </c>
      <c r="B55" s="90">
        <v>4.7699999999999996</v>
      </c>
      <c r="C55" s="61">
        <v>16.72</v>
      </c>
      <c r="D55" s="61">
        <v>2.25</v>
      </c>
      <c r="E55" s="61">
        <v>5.17</v>
      </c>
      <c r="F55" s="61">
        <v>62.33</v>
      </c>
      <c r="G55" s="61">
        <v>15.78</v>
      </c>
      <c r="H55" s="61">
        <v>2.92</v>
      </c>
      <c r="I55" s="61">
        <v>5.17</v>
      </c>
      <c r="J55" s="61">
        <v>23.31</v>
      </c>
      <c r="K55" s="61">
        <v>17.22</v>
      </c>
      <c r="L55" s="82">
        <v>19.329999999999998</v>
      </c>
      <c r="M55" s="42">
        <f t="shared" si="31"/>
        <v>0.12253193960511032</v>
      </c>
      <c r="O55" s="361">
        <f t="shared" si="21"/>
        <v>3.1781185538161416E-4</v>
      </c>
      <c r="P55" s="362">
        <f t="shared" si="22"/>
        <v>8.9797154033417292E-4</v>
      </c>
      <c r="Q55" s="362">
        <f t="shared" si="23"/>
        <v>9.0052211456398412E-4</v>
      </c>
      <c r="R55" s="363">
        <f t="shared" si="24"/>
        <v>1.2697207402609855E-3</v>
      </c>
      <c r="T55" s="97">
        <v>3.2589999999999999</v>
      </c>
      <c r="U55" s="61">
        <v>8.82</v>
      </c>
      <c r="V55" s="61">
        <v>0.53700000000000003</v>
      </c>
      <c r="W55" s="61">
        <v>2.4689999999999999</v>
      </c>
      <c r="X55" s="61">
        <v>53.79</v>
      </c>
      <c r="Y55" s="61">
        <v>9.4440000000000008</v>
      </c>
      <c r="Z55" s="61">
        <v>1.006</v>
      </c>
      <c r="AA55" s="61">
        <v>1.851</v>
      </c>
      <c r="AB55" s="61">
        <v>18.065000000000001</v>
      </c>
      <c r="AC55" s="61">
        <v>44.249000000000002</v>
      </c>
      <c r="AD55" s="82">
        <v>12.367000000000001</v>
      </c>
      <c r="AE55" s="42">
        <f t="shared" si="25"/>
        <v>-0.72051345793125265</v>
      </c>
      <c r="AG55" s="361">
        <f t="shared" si="26"/>
        <v>4.8996805811180521E-4</v>
      </c>
      <c r="AH55" s="362">
        <f t="shared" si="27"/>
        <v>9.3006958090438346E-4</v>
      </c>
      <c r="AI55" s="362">
        <f t="shared" si="28"/>
        <v>4.6306746799555914E-3</v>
      </c>
      <c r="AJ55" s="363">
        <f t="shared" si="29"/>
        <v>1.7241184613117548E-3</v>
      </c>
      <c r="AL55" s="102">
        <f t="shared" si="30"/>
        <v>6.832285115303983</v>
      </c>
      <c r="AM55" s="74">
        <f t="shared" si="30"/>
        <v>5.2751196172248802</v>
      </c>
      <c r="AN55" s="74">
        <f t="shared" si="30"/>
        <v>2.3866666666666667</v>
      </c>
      <c r="AO55" s="74">
        <f t="shared" si="30"/>
        <v>4.7756286266924564</v>
      </c>
      <c r="AP55" s="74">
        <f t="shared" si="30"/>
        <v>8.6298732552542923</v>
      </c>
      <c r="AQ55" s="74">
        <f t="shared" si="30"/>
        <v>5.984790874524716</v>
      </c>
      <c r="AR55" s="74">
        <f t="shared" si="30"/>
        <v>3.4452054794520546</v>
      </c>
      <c r="AS55" s="74">
        <f t="shared" si="30"/>
        <v>3.5802707930367506</v>
      </c>
      <c r="AT55" s="74">
        <f t="shared" si="30"/>
        <v>7.7498927498927506</v>
      </c>
      <c r="AU55" s="74">
        <f t="shared" si="30"/>
        <v>25.696283391405345</v>
      </c>
      <c r="AV55" s="103">
        <f t="shared" si="30"/>
        <v>6.397827211588206</v>
      </c>
      <c r="AW55" s="42">
        <f t="shared" si="32"/>
        <v>-0.75102130085753593</v>
      </c>
    </row>
    <row r="56" spans="1:49" ht="20.100000000000001" customHeight="1">
      <c r="A56" s="88" t="s">
        <v>163</v>
      </c>
      <c r="B56" s="90">
        <v>1.53</v>
      </c>
      <c r="C56" s="61"/>
      <c r="D56" s="61"/>
      <c r="E56" s="61"/>
      <c r="F56" s="61"/>
      <c r="G56" s="61">
        <v>0.54</v>
      </c>
      <c r="H56" s="61">
        <v>2.06</v>
      </c>
      <c r="I56" s="61">
        <v>3.14</v>
      </c>
      <c r="J56" s="61">
        <v>1.67</v>
      </c>
      <c r="K56" s="61">
        <v>0.93</v>
      </c>
      <c r="L56" s="82">
        <v>3.63</v>
      </c>
      <c r="M56" s="42">
        <f t="shared" si="31"/>
        <v>2.9032258064516125</v>
      </c>
      <c r="O56" s="361">
        <f t="shared" si="21"/>
        <v>1.0193965172617814E-4</v>
      </c>
      <c r="P56" s="362">
        <f t="shared" si="22"/>
        <v>3.0729064117899456E-5</v>
      </c>
      <c r="Q56" s="362">
        <f t="shared" si="23"/>
        <v>4.8634469601887652E-5</v>
      </c>
      <c r="R56" s="363">
        <f t="shared" si="24"/>
        <v>2.3844212556375466E-4</v>
      </c>
      <c r="T56" s="97">
        <v>0.99</v>
      </c>
      <c r="U56" s="61"/>
      <c r="V56" s="61"/>
      <c r="W56" s="61"/>
      <c r="X56" s="61"/>
      <c r="Y56" s="61">
        <v>0.44800000000000001</v>
      </c>
      <c r="Z56" s="61">
        <v>2.9020000000000001</v>
      </c>
      <c r="AA56" s="61">
        <v>3.3740000000000001</v>
      </c>
      <c r="AB56" s="61">
        <v>1.1719999999999999</v>
      </c>
      <c r="AC56" s="61">
        <v>1.764</v>
      </c>
      <c r="AD56" s="82">
        <v>3.165</v>
      </c>
      <c r="AE56" s="42">
        <f t="shared" si="25"/>
        <v>0.79421768707482998</v>
      </c>
      <c r="AG56" s="361">
        <f t="shared" si="26"/>
        <v>1.4883963716805375E-4</v>
      </c>
      <c r="AH56" s="362">
        <f t="shared" si="27"/>
        <v>4.4120200364799213E-5</v>
      </c>
      <c r="AI56" s="362">
        <f t="shared" si="28"/>
        <v>1.8460327093135806E-4</v>
      </c>
      <c r="AJ56" s="363">
        <f t="shared" si="29"/>
        <v>4.4124160508221099E-4</v>
      </c>
      <c r="AL56" s="102">
        <f t="shared" si="30"/>
        <v>6.4705882352941178</v>
      </c>
      <c r="AM56" s="74"/>
      <c r="AN56" s="74"/>
      <c r="AO56" s="74"/>
      <c r="AP56" s="74"/>
      <c r="AQ56" s="74">
        <f t="shared" si="30"/>
        <v>8.2962962962962958</v>
      </c>
      <c r="AR56" s="74">
        <f t="shared" si="30"/>
        <v>14.0873786407767</v>
      </c>
      <c r="AS56" s="74">
        <f t="shared" si="30"/>
        <v>10.745222929936308</v>
      </c>
      <c r="AT56" s="74">
        <f t="shared" si="30"/>
        <v>7.0179640718562872</v>
      </c>
      <c r="AU56" s="74">
        <f t="shared" si="30"/>
        <v>18.967741935483872</v>
      </c>
      <c r="AV56" s="103">
        <f t="shared" si="30"/>
        <v>8.7190082644628095</v>
      </c>
      <c r="AW56" s="42">
        <f t="shared" si="32"/>
        <v>-0.54032439422049816</v>
      </c>
    </row>
    <row r="57" spans="1:49" ht="20.100000000000001" customHeight="1">
      <c r="A57" s="88" t="s">
        <v>164</v>
      </c>
      <c r="B57" s="90">
        <v>5.4</v>
      </c>
      <c r="C57" s="61">
        <v>3.24</v>
      </c>
      <c r="D57" s="61">
        <v>0.15</v>
      </c>
      <c r="E57" s="61">
        <v>4.9800000000000004</v>
      </c>
      <c r="F57" s="61">
        <v>19.649999999999999</v>
      </c>
      <c r="G57" s="61"/>
      <c r="H57" s="61">
        <v>4.7300000000000004</v>
      </c>
      <c r="I57" s="61">
        <v>0.08</v>
      </c>
      <c r="J57" s="61">
        <v>0.42</v>
      </c>
      <c r="K57" s="61">
        <v>8.75</v>
      </c>
      <c r="L57" s="82">
        <v>1.2</v>
      </c>
      <c r="M57" s="42">
        <f t="shared" si="31"/>
        <v>-0.86285714285714288</v>
      </c>
      <c r="O57" s="361">
        <f t="shared" si="21"/>
        <v>3.5978700609239344E-4</v>
      </c>
      <c r="P57" s="362">
        <f t="shared" si="22"/>
        <v>0</v>
      </c>
      <c r="Q57" s="362">
        <f t="shared" si="23"/>
        <v>4.5758237528657737E-4</v>
      </c>
      <c r="R57" s="363">
        <f t="shared" si="24"/>
        <v>7.8823843161571785E-5</v>
      </c>
      <c r="T57" s="97">
        <v>5.8170000000000002</v>
      </c>
      <c r="U57" s="61">
        <v>2.0059999999999998</v>
      </c>
      <c r="V57" s="61">
        <v>0.13900000000000001</v>
      </c>
      <c r="W57" s="61">
        <v>2.891</v>
      </c>
      <c r="X57" s="61">
        <v>7.6619999999999999</v>
      </c>
      <c r="Y57" s="61"/>
      <c r="Z57" s="61">
        <v>3.1579999999999999</v>
      </c>
      <c r="AA57" s="61">
        <v>0.76800000000000002</v>
      </c>
      <c r="AB57" s="61">
        <v>1.3620000000000001</v>
      </c>
      <c r="AC57" s="61">
        <v>8.83</v>
      </c>
      <c r="AD57" s="82">
        <v>2.2410000000000001</v>
      </c>
      <c r="AE57" s="42">
        <f t="shared" si="25"/>
        <v>-0.74620611551528881</v>
      </c>
      <c r="AG57" s="361">
        <f t="shared" si="26"/>
        <v>8.7454562566320084E-4</v>
      </c>
      <c r="AH57" s="362">
        <f t="shared" si="27"/>
        <v>0</v>
      </c>
      <c r="AI57" s="362">
        <f t="shared" si="28"/>
        <v>9.2406285846025602E-4</v>
      </c>
      <c r="AJ57" s="363">
        <f t="shared" si="29"/>
        <v>3.1242415070749916E-4</v>
      </c>
      <c r="AL57" s="102">
        <f t="shared" si="30"/>
        <v>10.77222222222222</v>
      </c>
      <c r="AM57" s="74">
        <f t="shared" si="30"/>
        <v>6.1913580246913567</v>
      </c>
      <c r="AN57" s="74">
        <f t="shared" si="30"/>
        <v>9.2666666666666675</v>
      </c>
      <c r="AO57" s="74">
        <f t="shared" si="30"/>
        <v>5.8052208835341359</v>
      </c>
      <c r="AP57" s="74">
        <f t="shared" si="30"/>
        <v>3.8992366412213739</v>
      </c>
      <c r="AQ57" s="74"/>
      <c r="AR57" s="74">
        <f t="shared" si="30"/>
        <v>6.676532769556025</v>
      </c>
      <c r="AS57" s="74">
        <f t="shared" si="30"/>
        <v>96</v>
      </c>
      <c r="AT57" s="74">
        <f t="shared" si="30"/>
        <v>32.428571428571431</v>
      </c>
      <c r="AU57" s="74">
        <f t="shared" si="30"/>
        <v>10.091428571428571</v>
      </c>
      <c r="AV57" s="103">
        <f t="shared" si="30"/>
        <v>18.675000000000001</v>
      </c>
      <c r="AW57" s="42">
        <f t="shared" si="32"/>
        <v>0.8505804077010195</v>
      </c>
    </row>
    <row r="58" spans="1:49" ht="20.100000000000001" customHeight="1">
      <c r="A58" s="88" t="s">
        <v>186</v>
      </c>
      <c r="B58" s="90">
        <v>9.4600000000000009</v>
      </c>
      <c r="C58" s="61">
        <v>5.38</v>
      </c>
      <c r="D58" s="61">
        <v>6.77</v>
      </c>
      <c r="E58" s="61">
        <v>7.12</v>
      </c>
      <c r="F58" s="61">
        <v>18.239999999999998</v>
      </c>
      <c r="G58" s="61">
        <v>3.74</v>
      </c>
      <c r="H58" s="61">
        <v>11.19</v>
      </c>
      <c r="I58" s="61">
        <v>12.6</v>
      </c>
      <c r="J58" s="61">
        <v>6.62</v>
      </c>
      <c r="K58" s="61">
        <v>11.02</v>
      </c>
      <c r="L58" s="82">
        <v>2.19</v>
      </c>
      <c r="M58" s="42">
        <f t="shared" si="31"/>
        <v>-0.80127041742286753</v>
      </c>
      <c r="O58" s="361">
        <f t="shared" si="21"/>
        <v>6.302935328951929E-4</v>
      </c>
      <c r="P58" s="362">
        <f t="shared" si="22"/>
        <v>2.1282722185359993E-4</v>
      </c>
      <c r="Q58" s="362">
        <f t="shared" si="23"/>
        <v>5.7629231721806654E-4</v>
      </c>
      <c r="R58" s="363">
        <f t="shared" si="24"/>
        <v>1.4385351376986852E-4</v>
      </c>
      <c r="T58" s="97">
        <v>6.81</v>
      </c>
      <c r="U58" s="61">
        <v>3.7069999999999999</v>
      </c>
      <c r="V58" s="61">
        <v>6.7210000000000001</v>
      </c>
      <c r="W58" s="61">
        <v>4.99</v>
      </c>
      <c r="X58" s="61">
        <v>11.742000000000001</v>
      </c>
      <c r="Y58" s="61">
        <v>2.9140000000000001</v>
      </c>
      <c r="Z58" s="61">
        <v>9.4009999999999998</v>
      </c>
      <c r="AA58" s="61">
        <v>13.02</v>
      </c>
      <c r="AB58" s="61">
        <v>5.7009999999999996</v>
      </c>
      <c r="AC58" s="61">
        <v>9.7240000000000002</v>
      </c>
      <c r="AD58" s="82">
        <v>2.1429999999999998</v>
      </c>
      <c r="AE58" s="42">
        <f t="shared" si="25"/>
        <v>-0.77961744138214728</v>
      </c>
      <c r="AG58" s="361">
        <f t="shared" si="26"/>
        <v>1.0238362920347941E-3</v>
      </c>
      <c r="AH58" s="362">
        <f t="shared" si="27"/>
        <v>2.869782675513949E-4</v>
      </c>
      <c r="AI58" s="362">
        <f t="shared" si="28"/>
        <v>1.0176202984900941E-3</v>
      </c>
      <c r="AJ58" s="363">
        <f t="shared" si="29"/>
        <v>2.9876169342533271E-4</v>
      </c>
      <c r="AL58" s="102">
        <f t="shared" si="30"/>
        <v>7.1987315010570816</v>
      </c>
      <c r="AM58" s="74">
        <f t="shared" si="30"/>
        <v>6.8903345724907066</v>
      </c>
      <c r="AN58" s="74">
        <f t="shared" si="30"/>
        <v>9.9276218611521436</v>
      </c>
      <c r="AO58" s="74">
        <f t="shared" si="30"/>
        <v>7.0084269662921352</v>
      </c>
      <c r="AP58" s="74">
        <f t="shared" si="30"/>
        <v>6.4375000000000018</v>
      </c>
      <c r="AQ58" s="74">
        <f t="shared" si="30"/>
        <v>7.7914438502673802</v>
      </c>
      <c r="AR58" s="74">
        <f t="shared" si="30"/>
        <v>8.4012511170688118</v>
      </c>
      <c r="AS58" s="74">
        <f t="shared" si="30"/>
        <v>10.333333333333334</v>
      </c>
      <c r="AT58" s="74">
        <f t="shared" si="30"/>
        <v>8.6117824773413894</v>
      </c>
      <c r="AU58" s="74">
        <f t="shared" si="30"/>
        <v>8.8239564428312161</v>
      </c>
      <c r="AV58" s="103">
        <f t="shared" si="30"/>
        <v>9.7853881278538797</v>
      </c>
      <c r="AW58" s="42">
        <f t="shared" si="32"/>
        <v>0.10895698446061038</v>
      </c>
    </row>
    <row r="59" spans="1:49" ht="20.100000000000001" customHeight="1">
      <c r="A59" s="88" t="s">
        <v>165</v>
      </c>
      <c r="B59" s="90"/>
      <c r="C59" s="61"/>
      <c r="D59" s="61"/>
      <c r="E59" s="61"/>
      <c r="F59" s="61"/>
      <c r="G59" s="61"/>
      <c r="H59" s="61"/>
      <c r="I59" s="61">
        <v>5.7</v>
      </c>
      <c r="J59" s="61">
        <v>0.9</v>
      </c>
      <c r="K59" s="61">
        <v>0.45</v>
      </c>
      <c r="L59" s="82">
        <v>2.17</v>
      </c>
      <c r="M59" s="42">
        <f t="shared" si="31"/>
        <v>3.822222222222222</v>
      </c>
      <c r="O59" s="361">
        <f t="shared" si="21"/>
        <v>0</v>
      </c>
      <c r="P59" s="362">
        <f t="shared" si="22"/>
        <v>0</v>
      </c>
      <c r="Q59" s="362">
        <f t="shared" si="23"/>
        <v>2.3532807871881121E-5</v>
      </c>
      <c r="R59" s="363">
        <f t="shared" si="24"/>
        <v>1.42539783050509E-4</v>
      </c>
      <c r="T59" s="97"/>
      <c r="U59" s="61"/>
      <c r="V59" s="61"/>
      <c r="W59" s="61"/>
      <c r="X59" s="61"/>
      <c r="Y59" s="61"/>
      <c r="Z59" s="61"/>
      <c r="AA59" s="61">
        <v>4.2229999999999999</v>
      </c>
      <c r="AB59" s="61">
        <v>0.56399999999999995</v>
      </c>
      <c r="AC59" s="61">
        <v>0.28199999999999997</v>
      </c>
      <c r="AD59" s="82">
        <v>1.806</v>
      </c>
      <c r="AE59" s="42">
        <f t="shared" si="25"/>
        <v>5.4042553191489366</v>
      </c>
      <c r="AG59" s="361">
        <f t="shared" si="26"/>
        <v>0</v>
      </c>
      <c r="AH59" s="362">
        <f t="shared" si="27"/>
        <v>0</v>
      </c>
      <c r="AI59" s="362">
        <f t="shared" si="28"/>
        <v>2.951140725773411E-5</v>
      </c>
      <c r="AJ59" s="363">
        <f t="shared" si="29"/>
        <v>2.5177956991420951E-4</v>
      </c>
      <c r="AL59" s="102"/>
      <c r="AM59" s="74"/>
      <c r="AN59" s="74"/>
      <c r="AO59" s="74"/>
      <c r="AP59" s="74"/>
      <c r="AQ59" s="74"/>
      <c r="AR59" s="74"/>
      <c r="AS59" s="74">
        <f t="shared" si="30"/>
        <v>7.4087719298245611</v>
      </c>
      <c r="AT59" s="74">
        <f t="shared" si="30"/>
        <v>6.2666666666666657</v>
      </c>
      <c r="AU59" s="74">
        <f t="shared" si="30"/>
        <v>6.2666666666666657</v>
      </c>
      <c r="AV59" s="103">
        <f t="shared" si="30"/>
        <v>8.32258064516129</v>
      </c>
      <c r="AW59" s="42">
        <f t="shared" si="32"/>
        <v>0.32807137954701454</v>
      </c>
    </row>
    <row r="60" spans="1:49" ht="20.100000000000001" customHeight="1">
      <c r="A60" s="88" t="s">
        <v>183</v>
      </c>
      <c r="B60" s="90"/>
      <c r="C60" s="61"/>
      <c r="D60" s="61"/>
      <c r="E60" s="61">
        <v>14.67</v>
      </c>
      <c r="F60" s="61">
        <v>8.27</v>
      </c>
      <c r="G60" s="61">
        <v>0.09</v>
      </c>
      <c r="H60" s="61">
        <v>0.27</v>
      </c>
      <c r="I60" s="61">
        <v>1.49</v>
      </c>
      <c r="J60" s="61">
        <v>2.34</v>
      </c>
      <c r="K60" s="61">
        <v>0.15</v>
      </c>
      <c r="L60" s="82">
        <v>2.3199999999999998</v>
      </c>
      <c r="M60" s="42">
        <f t="shared" si="31"/>
        <v>14.466666666666667</v>
      </c>
      <c r="O60" s="361">
        <f t="shared" si="21"/>
        <v>0</v>
      </c>
      <c r="P60" s="362">
        <f t="shared" si="22"/>
        <v>5.1215106863165752E-6</v>
      </c>
      <c r="Q60" s="362">
        <f t="shared" si="23"/>
        <v>7.8442692906270405E-6</v>
      </c>
      <c r="R60" s="363">
        <f t="shared" si="24"/>
        <v>1.5239276344570544E-4</v>
      </c>
      <c r="T60" s="97"/>
      <c r="U60" s="61"/>
      <c r="V60" s="61"/>
      <c r="W60" s="61">
        <v>7.0609999999999999</v>
      </c>
      <c r="X60" s="61">
        <v>4.5679999999999996</v>
      </c>
      <c r="Y60" s="61">
        <v>9.6000000000000002E-2</v>
      </c>
      <c r="Z60" s="61">
        <v>0.251</v>
      </c>
      <c r="AA60" s="61">
        <v>0.78100000000000003</v>
      </c>
      <c r="AB60" s="61">
        <v>1.3149999999999999</v>
      </c>
      <c r="AC60" s="61">
        <v>0.53700000000000003</v>
      </c>
      <c r="AD60" s="82">
        <v>1.518</v>
      </c>
      <c r="AE60" s="42">
        <f t="shared" si="25"/>
        <v>1.8268156424581004</v>
      </c>
      <c r="AG60" s="361">
        <f t="shared" si="26"/>
        <v>0</v>
      </c>
      <c r="AH60" s="362">
        <f t="shared" si="27"/>
        <v>9.4543286495998318E-6</v>
      </c>
      <c r="AI60" s="362">
        <f t="shared" si="28"/>
        <v>5.6197254246110707E-5</v>
      </c>
      <c r="AJ60" s="363">
        <f t="shared" si="29"/>
        <v>2.1162867504416946E-4</v>
      </c>
      <c r="AL60" s="102"/>
      <c r="AM60" s="74"/>
      <c r="AN60" s="74"/>
      <c r="AO60" s="74">
        <f t="shared" si="30"/>
        <v>4.8132242672119974</v>
      </c>
      <c r="AP60" s="74">
        <f t="shared" si="30"/>
        <v>5.5235792019347043</v>
      </c>
      <c r="AQ60" s="74">
        <f t="shared" si="30"/>
        <v>10.666666666666666</v>
      </c>
      <c r="AR60" s="74">
        <f t="shared" si="30"/>
        <v>9.2962962962962958</v>
      </c>
      <c r="AS60" s="74">
        <f t="shared" si="30"/>
        <v>5.2416107382550337</v>
      </c>
      <c r="AT60" s="74">
        <f t="shared" si="30"/>
        <v>5.6196581196581192</v>
      </c>
      <c r="AU60" s="74">
        <f t="shared" si="30"/>
        <v>35.800000000000004</v>
      </c>
      <c r="AV60" s="103">
        <f t="shared" si="30"/>
        <v>6.5431034482758621</v>
      </c>
      <c r="AW60" s="42">
        <f t="shared" si="32"/>
        <v>-0.81723174725486425</v>
      </c>
    </row>
    <row r="61" spans="1:49" ht="20.100000000000001" customHeight="1" thickBot="1">
      <c r="A61" s="47" t="s">
        <v>33</v>
      </c>
      <c r="B61" s="91">
        <f t="shared" ref="B61:L61" si="33">B62-SUM(B39:B60)</f>
        <v>2396.0999999999967</v>
      </c>
      <c r="C61" s="92">
        <f t="shared" si="33"/>
        <v>3300.4899999999943</v>
      </c>
      <c r="D61" s="92">
        <f t="shared" si="33"/>
        <v>3436.3499999999985</v>
      </c>
      <c r="E61" s="92">
        <f t="shared" si="33"/>
        <v>3426.0800000000017</v>
      </c>
      <c r="F61" s="92">
        <f t="shared" si="33"/>
        <v>2743.369999999999</v>
      </c>
      <c r="G61" s="92">
        <f t="shared" si="33"/>
        <v>3014.1700000000019</v>
      </c>
      <c r="H61" s="92">
        <f t="shared" si="33"/>
        <v>2755.1400000000031</v>
      </c>
      <c r="I61" s="92">
        <f t="shared" si="33"/>
        <v>3783.2699999999986</v>
      </c>
      <c r="J61" s="92">
        <f t="shared" si="33"/>
        <v>2527.739999999998</v>
      </c>
      <c r="K61" s="92">
        <f t="shared" si="33"/>
        <v>3210.9999999999982</v>
      </c>
      <c r="L61" s="93">
        <f t="shared" si="33"/>
        <v>2.0600000000031287</v>
      </c>
      <c r="M61" s="42">
        <f t="shared" si="31"/>
        <v>-0.99935845530987133</v>
      </c>
      <c r="O61" s="361">
        <f t="shared" si="21"/>
        <v>0.1596454898699968</v>
      </c>
      <c r="P61" s="370">
        <f t="shared" si="22"/>
        <v>0.1715233762819427</v>
      </c>
      <c r="Q61" s="370">
        <f t="shared" si="23"/>
        <v>0.16791965794802274</v>
      </c>
      <c r="R61" s="363">
        <f t="shared" si="24"/>
        <v>1.3531426409423708E-4</v>
      </c>
      <c r="T61" s="98">
        <f t="shared" ref="T61:AD61" si="34">T62-SUM(T39:T60)</f>
        <v>1603.8890000000001</v>
      </c>
      <c r="U61" s="92">
        <f t="shared" si="34"/>
        <v>1985.4049999999979</v>
      </c>
      <c r="V61" s="92">
        <f t="shared" si="34"/>
        <v>2149.3969999999999</v>
      </c>
      <c r="W61" s="92">
        <f t="shared" si="34"/>
        <v>2136.5479999999998</v>
      </c>
      <c r="X61" s="92">
        <f t="shared" si="34"/>
        <v>2253.8419999999996</v>
      </c>
      <c r="Y61" s="92">
        <f t="shared" si="34"/>
        <v>2695.963999999999</v>
      </c>
      <c r="Z61" s="92">
        <f t="shared" si="34"/>
        <v>2668.8730000000014</v>
      </c>
      <c r="AA61" s="92">
        <f t="shared" si="34"/>
        <v>2873.7820000000002</v>
      </c>
      <c r="AB61" s="92">
        <f t="shared" si="34"/>
        <v>1694.1340000000009</v>
      </c>
      <c r="AC61" s="92">
        <f t="shared" si="34"/>
        <v>2253.6499999999969</v>
      </c>
      <c r="AD61" s="93">
        <f t="shared" si="34"/>
        <v>2.2289999999993597</v>
      </c>
      <c r="AE61" s="42">
        <f t="shared" si="25"/>
        <v>-0.99901093781199413</v>
      </c>
      <c r="AG61" s="361">
        <f t="shared" si="26"/>
        <v>0.24113359274528545</v>
      </c>
      <c r="AH61" s="370">
        <f t="shared" si="27"/>
        <v>0.26550551753635154</v>
      </c>
      <c r="AI61" s="370">
        <f t="shared" si="28"/>
        <v>0.23584532966805813</v>
      </c>
      <c r="AJ61" s="363">
        <f t="shared" si="29"/>
        <v>3.1075119675449156E-4</v>
      </c>
      <c r="AL61" s="104">
        <f t="shared" ref="AL61:AM62" si="35">(T61/B61)*10</f>
        <v>6.6937481741162816</v>
      </c>
      <c r="AM61" s="76">
        <f t="shared" si="35"/>
        <v>6.0154855794139692</v>
      </c>
      <c r="AN61" s="76">
        <f t="shared" ref="AN61:AV62" si="36">(V61/D61)*10</f>
        <v>6.2548838156765196</v>
      </c>
      <c r="AO61" s="76">
        <f t="shared" si="36"/>
        <v>6.2361299210759782</v>
      </c>
      <c r="AP61" s="76">
        <f t="shared" si="36"/>
        <v>8.2155961463455558</v>
      </c>
      <c r="AQ61" s="76">
        <f t="shared" si="36"/>
        <v>8.9442997574788325</v>
      </c>
      <c r="AR61" s="76">
        <f t="shared" si="36"/>
        <v>9.6868870547413142</v>
      </c>
      <c r="AS61" s="76">
        <f t="shared" si="36"/>
        <v>7.5960267176278755</v>
      </c>
      <c r="AT61" s="76">
        <f t="shared" si="36"/>
        <v>6.7021687357085868</v>
      </c>
      <c r="AU61" s="76">
        <f t="shared" si="36"/>
        <v>7.018530052943003</v>
      </c>
      <c r="AV61" s="105">
        <f t="shared" si="36"/>
        <v>10.820388349495021</v>
      </c>
      <c r="AW61" s="42">
        <f t="shared" si="32"/>
        <v>0.54168868236986834</v>
      </c>
    </row>
    <row r="62" spans="1:49" s="6" customFormat="1" ht="26.25" customHeight="1" thickBot="1">
      <c r="A62" s="56" t="s">
        <v>34</v>
      </c>
      <c r="B62" s="84">
        <v>15008.879999999996</v>
      </c>
      <c r="C62" s="69">
        <v>20916.089999999997</v>
      </c>
      <c r="D62" s="69">
        <v>20049.820000000003</v>
      </c>
      <c r="E62" s="69">
        <v>18793.510000000002</v>
      </c>
      <c r="F62" s="69">
        <v>15764.689999999999</v>
      </c>
      <c r="G62" s="69">
        <v>17572.939999999999</v>
      </c>
      <c r="H62" s="69">
        <v>14531.420000000004</v>
      </c>
      <c r="I62" s="69">
        <v>19834.680000000004</v>
      </c>
      <c r="J62" s="69">
        <v>20175.269999999997</v>
      </c>
      <c r="K62" s="69">
        <v>19122.239999999998</v>
      </c>
      <c r="L62" s="108">
        <v>15223.820000000002</v>
      </c>
      <c r="M62" s="158">
        <f t="shared" si="31"/>
        <v>-0.20386837525310825</v>
      </c>
      <c r="N62"/>
      <c r="O62" s="355">
        <f>SUM(O39:O61)</f>
        <v>1.0000000000000002</v>
      </c>
      <c r="P62" s="359">
        <f>SUM(P39:P61)</f>
        <v>1.0000000000000004</v>
      </c>
      <c r="Q62" s="359">
        <f>SUM(Q39:Q61)</f>
        <v>1.0000000000000002</v>
      </c>
      <c r="R62" s="356">
        <f>SUM(R39:R61)</f>
        <v>1.0000000000000002</v>
      </c>
      <c r="T62" s="99">
        <v>6651.4540000000006</v>
      </c>
      <c r="U62" s="95">
        <v>9428.6799999999985</v>
      </c>
      <c r="V62" s="95">
        <v>8853.9089999999997</v>
      </c>
      <c r="W62" s="95">
        <v>8982.2879999999986</v>
      </c>
      <c r="X62" s="95">
        <v>8582.0149999999994</v>
      </c>
      <c r="Y62" s="95">
        <v>10154.079</v>
      </c>
      <c r="Z62" s="95">
        <v>9104.4280000000035</v>
      </c>
      <c r="AA62" s="95">
        <v>10362.395</v>
      </c>
      <c r="AB62" s="95">
        <v>9796.2450000000008</v>
      </c>
      <c r="AC62" s="95">
        <v>9555.6269999999986</v>
      </c>
      <c r="AD62" s="96">
        <v>7172.9410000000007</v>
      </c>
      <c r="AE62" s="140">
        <f t="shared" si="25"/>
        <v>-0.24934899614645886</v>
      </c>
      <c r="AF62"/>
      <c r="AG62" s="355">
        <f>SUM(AG39:AG61)</f>
        <v>1</v>
      </c>
      <c r="AH62" s="359">
        <f>SUM(AH39:AH61)</f>
        <v>0.99999999999999978</v>
      </c>
      <c r="AI62" s="359">
        <f>SUM(AI39:AI61)</f>
        <v>0.99999999999999967</v>
      </c>
      <c r="AJ62" s="356">
        <f>SUM(AJ39:AJ61)</f>
        <v>1</v>
      </c>
      <c r="AL62" s="72">
        <f t="shared" si="35"/>
        <v>4.4316791126319908</v>
      </c>
      <c r="AM62" s="77">
        <f t="shared" si="35"/>
        <v>4.5078597386031518</v>
      </c>
      <c r="AN62" s="77">
        <f t="shared" si="36"/>
        <v>4.4159543576949813</v>
      </c>
      <c r="AO62" s="77">
        <f t="shared" si="36"/>
        <v>4.7794626974950383</v>
      </c>
      <c r="AP62" s="77">
        <f t="shared" si="36"/>
        <v>5.4438209695211262</v>
      </c>
      <c r="AQ62" s="77">
        <f t="shared" si="36"/>
        <v>5.7782471231336361</v>
      </c>
      <c r="AR62" s="77">
        <f t="shared" si="36"/>
        <v>6.2653395194688493</v>
      </c>
      <c r="AS62" s="77">
        <f t="shared" si="36"/>
        <v>5.2243822436258105</v>
      </c>
      <c r="AT62" s="77">
        <f t="shared" si="36"/>
        <v>4.8555707061169446</v>
      </c>
      <c r="AU62" s="77">
        <f>(AC62/K62)*10</f>
        <v>4.9971274285857721</v>
      </c>
      <c r="AV62" s="87">
        <f t="shared" si="36"/>
        <v>4.7116564699267336</v>
      </c>
      <c r="AW62" s="86">
        <f t="shared" si="32"/>
        <v>-5.7127012016147262E-2</v>
      </c>
    </row>
    <row r="64" spans="1:49" ht="15.75" thickBot="1"/>
    <row r="65" spans="1:49" ht="15" customHeight="1">
      <c r="A65" s="489" t="s">
        <v>31</v>
      </c>
      <c r="B65" s="505" t="s">
        <v>19</v>
      </c>
      <c r="C65" s="506"/>
      <c r="D65" s="506"/>
      <c r="E65" s="506"/>
      <c r="F65" s="506"/>
      <c r="G65" s="506"/>
      <c r="H65" s="506"/>
      <c r="I65" s="506"/>
      <c r="J65" s="506"/>
      <c r="K65" s="506"/>
      <c r="L65" s="507"/>
      <c r="M65" s="510" t="s">
        <v>121</v>
      </c>
      <c r="O65" s="480" t="s">
        <v>122</v>
      </c>
      <c r="P65" s="474"/>
      <c r="Q65" s="474"/>
      <c r="R65" s="519"/>
      <c r="T65" s="509" t="s">
        <v>35</v>
      </c>
      <c r="U65" s="506"/>
      <c r="V65" s="506"/>
      <c r="W65" s="506"/>
      <c r="X65" s="506"/>
      <c r="Y65" s="506"/>
      <c r="Z65" s="506"/>
      <c r="AA65" s="506"/>
      <c r="AB65" s="506"/>
      <c r="AC65" s="506"/>
      <c r="AD65" s="506"/>
      <c r="AE65" s="510" t="s">
        <v>121</v>
      </c>
      <c r="AG65" s="480" t="s">
        <v>122</v>
      </c>
      <c r="AH65" s="474"/>
      <c r="AI65" s="474"/>
      <c r="AJ65" s="519"/>
      <c r="AL65" s="509" t="s">
        <v>42</v>
      </c>
      <c r="AM65" s="506"/>
      <c r="AN65" s="506"/>
      <c r="AO65" s="506"/>
      <c r="AP65" s="506"/>
      <c r="AQ65" s="506"/>
      <c r="AR65" s="506"/>
      <c r="AS65" s="506"/>
      <c r="AT65" s="506"/>
      <c r="AU65" s="506"/>
      <c r="AV65" s="506"/>
      <c r="AW65" s="510" t="s">
        <v>121</v>
      </c>
    </row>
    <row r="66" spans="1:49" ht="15" customHeight="1" thickBot="1">
      <c r="A66" s="503"/>
      <c r="B66" s="501" t="s">
        <v>70</v>
      </c>
      <c r="C66" s="499"/>
      <c r="D66" s="499"/>
      <c r="E66" s="499"/>
      <c r="F66" s="499"/>
      <c r="G66" s="499"/>
      <c r="H66" s="499"/>
      <c r="I66" s="499"/>
      <c r="J66" s="499"/>
      <c r="K66" s="499"/>
      <c r="L66" s="500"/>
      <c r="M66" s="511"/>
      <c r="O66" s="520"/>
      <c r="P66" s="521"/>
      <c r="Q66" s="521"/>
      <c r="R66" s="522"/>
      <c r="T66" s="498" t="str">
        <f>B66</f>
        <v>jan-dez</v>
      </c>
      <c r="U66" s="499"/>
      <c r="V66" s="499"/>
      <c r="W66" s="499"/>
      <c r="X66" s="499"/>
      <c r="Y66" s="499"/>
      <c r="Z66" s="499"/>
      <c r="AA66" s="499"/>
      <c r="AB66" s="499"/>
      <c r="AC66" s="499"/>
      <c r="AD66" s="499"/>
      <c r="AE66" s="511"/>
      <c r="AG66" s="520"/>
      <c r="AH66" s="521"/>
      <c r="AI66" s="521"/>
      <c r="AJ66" s="522"/>
      <c r="AL66" s="498" t="str">
        <f>B66</f>
        <v>jan-dez</v>
      </c>
      <c r="AM66" s="499"/>
      <c r="AN66" s="499"/>
      <c r="AO66" s="499"/>
      <c r="AP66" s="499"/>
      <c r="AQ66" s="499"/>
      <c r="AR66" s="499"/>
      <c r="AS66" s="499"/>
      <c r="AT66" s="499"/>
      <c r="AU66" s="499"/>
      <c r="AV66" s="500"/>
      <c r="AW66" s="511"/>
    </row>
    <row r="67" spans="1:49" ht="24.75" customHeight="1" thickBot="1">
      <c r="A67" s="490"/>
      <c r="B67" s="31">
        <v>2010</v>
      </c>
      <c r="C67" s="78">
        <v>2011</v>
      </c>
      <c r="D67" s="78">
        <v>2012</v>
      </c>
      <c r="E67" s="78">
        <v>2013</v>
      </c>
      <c r="F67" s="78">
        <v>2014</v>
      </c>
      <c r="G67" s="78">
        <v>2015</v>
      </c>
      <c r="H67" s="78">
        <v>2016</v>
      </c>
      <c r="I67" s="78">
        <v>2017</v>
      </c>
      <c r="J67" s="78">
        <v>2018</v>
      </c>
      <c r="K67" s="78">
        <v>2019</v>
      </c>
      <c r="L67" s="30">
        <v>2020</v>
      </c>
      <c r="M67" s="512"/>
      <c r="O67" s="298">
        <v>2010</v>
      </c>
      <c r="P67" s="360">
        <v>2015</v>
      </c>
      <c r="Q67" s="408">
        <v>2019</v>
      </c>
      <c r="R67" s="302">
        <v>2020</v>
      </c>
      <c r="T67" s="51">
        <v>2010</v>
      </c>
      <c r="U67" s="78">
        <v>2011</v>
      </c>
      <c r="V67" s="78">
        <v>2012</v>
      </c>
      <c r="W67" s="78">
        <v>2013</v>
      </c>
      <c r="X67" s="78">
        <v>2014</v>
      </c>
      <c r="Y67" s="78">
        <v>2015</v>
      </c>
      <c r="Z67" s="78">
        <v>2016</v>
      </c>
      <c r="AA67" s="78">
        <v>2017</v>
      </c>
      <c r="AB67" s="78">
        <v>2018</v>
      </c>
      <c r="AC67" s="78">
        <v>2019</v>
      </c>
      <c r="AD67" s="29">
        <v>2020</v>
      </c>
      <c r="AE67" s="512"/>
      <c r="AG67" s="298">
        <v>2010</v>
      </c>
      <c r="AH67" s="360">
        <v>2015</v>
      </c>
      <c r="AI67" s="408">
        <v>2019</v>
      </c>
      <c r="AJ67" s="302">
        <v>2020</v>
      </c>
      <c r="AL67" s="51">
        <v>2010</v>
      </c>
      <c r="AM67" s="70">
        <v>2011</v>
      </c>
      <c r="AN67" s="70">
        <v>2012</v>
      </c>
      <c r="AO67" s="70">
        <v>2013</v>
      </c>
      <c r="AP67" s="70">
        <v>2014</v>
      </c>
      <c r="AQ67" s="70">
        <v>2015</v>
      </c>
      <c r="AR67" s="70">
        <v>2016</v>
      </c>
      <c r="AS67" s="70">
        <v>2017</v>
      </c>
      <c r="AT67" s="70">
        <v>2018</v>
      </c>
      <c r="AU67" s="70">
        <v>2019</v>
      </c>
      <c r="AV67" s="29">
        <v>2020</v>
      </c>
      <c r="AW67" s="512"/>
    </row>
    <row r="68" spans="1:49" ht="20.100000000000001" customHeight="1">
      <c r="A68" s="88" t="s">
        <v>132</v>
      </c>
      <c r="B68" s="89"/>
      <c r="C68" s="60"/>
      <c r="D68" s="60"/>
      <c r="E68" s="60"/>
      <c r="F68" s="60"/>
      <c r="G68" s="60"/>
      <c r="H68" s="60"/>
      <c r="I68" s="60"/>
      <c r="J68" s="60"/>
      <c r="K68" s="60"/>
      <c r="L68" s="80">
        <v>2662.51</v>
      </c>
      <c r="M68" s="42"/>
      <c r="O68" s="361">
        <f>B68/$B$96</f>
        <v>0</v>
      </c>
      <c r="P68" s="362">
        <f>G68/$G$96</f>
        <v>0</v>
      </c>
      <c r="Q68" s="362">
        <f>K68/$K$96</f>
        <v>0</v>
      </c>
      <c r="R68" s="363">
        <f>L68/$L$96</f>
        <v>0.30948011023843541</v>
      </c>
      <c r="T68" s="97"/>
      <c r="U68" s="60"/>
      <c r="V68" s="60"/>
      <c r="W68" s="60"/>
      <c r="X68" s="60"/>
      <c r="Y68" s="60"/>
      <c r="Z68" s="60"/>
      <c r="AA68" s="60"/>
      <c r="AB68" s="60"/>
      <c r="AC68" s="60"/>
      <c r="AD68" s="38">
        <v>1858.5530000000001</v>
      </c>
      <c r="AE68" s="42"/>
      <c r="AG68" s="361">
        <f>T68/$T$96</f>
        <v>0</v>
      </c>
      <c r="AH68" s="362">
        <f>Y68/$Y$96</f>
        <v>0</v>
      </c>
      <c r="AI68" s="362">
        <f>AC68/$AC$96</f>
        <v>0</v>
      </c>
      <c r="AJ68" s="363">
        <f>AD68/$AD$96</f>
        <v>0.27619780757059109</v>
      </c>
      <c r="AL68" s="109"/>
      <c r="AM68" s="73"/>
      <c r="AN68" s="73"/>
      <c r="AO68" s="73"/>
      <c r="AP68" s="73"/>
      <c r="AQ68" s="73"/>
      <c r="AR68" s="73"/>
      <c r="AS68" s="73"/>
      <c r="AT68" s="73"/>
      <c r="AU68" s="73"/>
      <c r="AV68" s="110">
        <f t="shared" ref="AL68:AV91" si="37">(AD68/L68)*10</f>
        <v>6.9804545335040995</v>
      </c>
      <c r="AW68" s="42"/>
    </row>
    <row r="69" spans="1:49" ht="20.100000000000001" customHeight="1">
      <c r="A69" s="88" t="s">
        <v>133</v>
      </c>
      <c r="B69" s="90">
        <v>1483.0800000000002</v>
      </c>
      <c r="C69" s="61">
        <v>1946.27</v>
      </c>
      <c r="D69" s="61">
        <v>1524.89</v>
      </c>
      <c r="E69" s="61">
        <v>1917.18</v>
      </c>
      <c r="F69" s="61">
        <v>2187.36</v>
      </c>
      <c r="G69" s="61">
        <v>1685.8799999999999</v>
      </c>
      <c r="H69" s="61">
        <v>2010.95</v>
      </c>
      <c r="I69" s="61">
        <v>2250.5700000000002</v>
      </c>
      <c r="J69" s="61">
        <v>2197.0300000000002</v>
      </c>
      <c r="K69" s="61">
        <v>2147.65</v>
      </c>
      <c r="L69" s="82">
        <v>1463.5400000000002</v>
      </c>
      <c r="M69" s="42">
        <f t="shared" ref="M69:M96" si="38">(L69-K69)/K69</f>
        <v>-0.31853886806509435</v>
      </c>
      <c r="O69" s="361">
        <f t="shared" ref="O69:O95" si="39">B69/$B$96</f>
        <v>0.1818275440996896</v>
      </c>
      <c r="P69" s="362">
        <f t="shared" ref="P69:P95" si="40">G69/$G$96</f>
        <v>0.25081975993382405</v>
      </c>
      <c r="Q69" s="362">
        <f t="shared" ref="Q69:Q95" si="41">K69/$K$96</f>
        <v>0.27085022744785475</v>
      </c>
      <c r="R69" s="363">
        <f t="shared" ref="R69:R95" si="42">L69/$L$96</f>
        <v>0.17011636408440148</v>
      </c>
      <c r="T69" s="97">
        <v>1127.0420000000001</v>
      </c>
      <c r="U69" s="61">
        <v>1442.9080000000001</v>
      </c>
      <c r="V69" s="61">
        <v>1357.48</v>
      </c>
      <c r="W69" s="61">
        <v>1722.0360000000001</v>
      </c>
      <c r="X69" s="61">
        <v>1925.3320000000001</v>
      </c>
      <c r="Y69" s="61">
        <v>1922.3880000000001</v>
      </c>
      <c r="Z69" s="61">
        <v>2201.2359999999999</v>
      </c>
      <c r="AA69" s="61">
        <v>2794.694</v>
      </c>
      <c r="AB69" s="61">
        <v>2561.59</v>
      </c>
      <c r="AC69" s="61">
        <v>2934.3410000000003</v>
      </c>
      <c r="AD69" s="38">
        <v>1628.3789999999999</v>
      </c>
      <c r="AE69" s="42">
        <f t="shared" ref="AE69:AE96" si="43">(AD69-AC69)/AC69</f>
        <v>-0.44506142946576432</v>
      </c>
      <c r="AG69" s="361">
        <f t="shared" ref="AG69:AG95" si="44">T69/$T$96</f>
        <v>0.23304866751583936</v>
      </c>
      <c r="AH69" s="362">
        <f t="shared" ref="AH69:AH95" si="45">Y69/$Y$96</f>
        <v>0.38976009654043187</v>
      </c>
      <c r="AI69" s="362">
        <f t="shared" ref="AI69:AI95" si="46">AC69/$AC$96</f>
        <v>0.41360051960455718</v>
      </c>
      <c r="AJ69" s="363">
        <f t="shared" ref="AJ69:AJ95" si="47">AD69/$AD$96</f>
        <v>0.24199186662634398</v>
      </c>
      <c r="AL69" s="52">
        <f t="shared" si="37"/>
        <v>7.5993338188095052</v>
      </c>
      <c r="AM69" s="74">
        <f t="shared" si="37"/>
        <v>7.4137093003540109</v>
      </c>
      <c r="AN69" s="74">
        <f t="shared" si="37"/>
        <v>8.9021503190394053</v>
      </c>
      <c r="AO69" s="74">
        <f t="shared" si="37"/>
        <v>8.9821300034425562</v>
      </c>
      <c r="AP69" s="74">
        <f t="shared" si="37"/>
        <v>8.8020810474727522</v>
      </c>
      <c r="AQ69" s="74">
        <f t="shared" si="37"/>
        <v>11.402875649512422</v>
      </c>
      <c r="AR69" s="74">
        <f t="shared" si="37"/>
        <v>10.946249285163727</v>
      </c>
      <c r="AS69" s="74">
        <f t="shared" si="37"/>
        <v>12.417716400734037</v>
      </c>
      <c r="AT69" s="74">
        <f t="shared" si="37"/>
        <v>11.659331005948941</v>
      </c>
      <c r="AU69" s="74">
        <f t="shared" si="37"/>
        <v>13.663031685796103</v>
      </c>
      <c r="AV69" s="111">
        <f t="shared" si="37"/>
        <v>11.126303346679967</v>
      </c>
      <c r="AW69" s="42">
        <f t="shared" ref="AW69:AW96" si="48">(AV69-AU69)/AU69</f>
        <v>-0.18566365045857894</v>
      </c>
    </row>
    <row r="70" spans="1:49" ht="20.100000000000001" customHeight="1">
      <c r="A70" s="88" t="s">
        <v>151</v>
      </c>
      <c r="B70" s="90">
        <v>2073.6999999999998</v>
      </c>
      <c r="C70" s="61">
        <v>2069.75</v>
      </c>
      <c r="D70" s="61">
        <v>2673.64</v>
      </c>
      <c r="E70" s="61">
        <v>2293.31</v>
      </c>
      <c r="F70" s="61">
        <v>2701.15</v>
      </c>
      <c r="G70" s="61">
        <v>2606.42</v>
      </c>
      <c r="H70" s="61">
        <v>2072.54</v>
      </c>
      <c r="I70" s="61">
        <v>2386.25</v>
      </c>
      <c r="J70" s="61">
        <v>2421.7399999999998</v>
      </c>
      <c r="K70" s="61">
        <v>2295.4699999999998</v>
      </c>
      <c r="L70" s="82">
        <v>1441.52</v>
      </c>
      <c r="M70" s="42">
        <f t="shared" si="38"/>
        <v>-0.37201531712459751</v>
      </c>
      <c r="O70" s="361">
        <f t="shared" si="39"/>
        <v>0.25423832712970729</v>
      </c>
      <c r="P70" s="362">
        <f t="shared" si="40"/>
        <v>0.38777471628272336</v>
      </c>
      <c r="Q70" s="362">
        <f t="shared" si="41"/>
        <v>0.28949250185073316</v>
      </c>
      <c r="R70" s="363">
        <f t="shared" si="42"/>
        <v>0.16755684241971272</v>
      </c>
      <c r="T70" s="97">
        <v>1107.4549999999999</v>
      </c>
      <c r="U70" s="61">
        <v>1203.809</v>
      </c>
      <c r="V70" s="61">
        <v>1442.2750000000001</v>
      </c>
      <c r="W70" s="61">
        <v>1179.02</v>
      </c>
      <c r="X70" s="61">
        <v>1395.355</v>
      </c>
      <c r="Y70" s="61">
        <v>1552.223</v>
      </c>
      <c r="Z70" s="61">
        <v>1259.925</v>
      </c>
      <c r="AA70" s="61">
        <v>1355.4449999999999</v>
      </c>
      <c r="AB70" s="61">
        <v>1471.1579999999999</v>
      </c>
      <c r="AC70" s="61">
        <v>1276.3809999999999</v>
      </c>
      <c r="AD70" s="38">
        <v>894.64200000000005</v>
      </c>
      <c r="AE70" s="42">
        <f t="shared" si="43"/>
        <v>-0.29907919343832279</v>
      </c>
      <c r="AG70" s="361">
        <f t="shared" si="44"/>
        <v>0.22899848637739659</v>
      </c>
      <c r="AH70" s="362">
        <f t="shared" si="45"/>
        <v>0.31470992657688179</v>
      </c>
      <c r="AI70" s="362">
        <f t="shared" si="46"/>
        <v>0.1799081445589944</v>
      </c>
      <c r="AJ70" s="363">
        <f t="shared" si="47"/>
        <v>0.1329519034219464</v>
      </c>
      <c r="AL70" s="52">
        <f t="shared" si="37"/>
        <v>5.3404783719920914</v>
      </c>
      <c r="AM70" s="74">
        <f t="shared" si="37"/>
        <v>5.8162048556588966</v>
      </c>
      <c r="AN70" s="74">
        <f t="shared" si="37"/>
        <v>5.3944248290719781</v>
      </c>
      <c r="AO70" s="74">
        <f t="shared" si="37"/>
        <v>5.1411278893825951</v>
      </c>
      <c r="AP70" s="74">
        <f t="shared" si="37"/>
        <v>5.1657812413231401</v>
      </c>
      <c r="AQ70" s="74">
        <f t="shared" si="37"/>
        <v>5.9553832459849145</v>
      </c>
      <c r="AR70" s="74">
        <f t="shared" si="37"/>
        <v>6.0791347814758705</v>
      </c>
      <c r="AS70" s="74">
        <f t="shared" si="37"/>
        <v>5.6802304871660549</v>
      </c>
      <c r="AT70" s="74">
        <f t="shared" si="37"/>
        <v>6.0747974596777521</v>
      </c>
      <c r="AU70" s="74">
        <f t="shared" si="37"/>
        <v>5.560434246581309</v>
      </c>
      <c r="AV70" s="111">
        <f t="shared" si="37"/>
        <v>6.2062406348853996</v>
      </c>
      <c r="AW70" s="42">
        <f t="shared" si="48"/>
        <v>0.11614315711064259</v>
      </c>
    </row>
    <row r="71" spans="1:49" ht="20.100000000000001" customHeight="1">
      <c r="A71" s="88" t="s">
        <v>146</v>
      </c>
      <c r="B71" s="90">
        <v>549.29</v>
      </c>
      <c r="C71" s="61">
        <v>31.229999999999997</v>
      </c>
      <c r="D71" s="61">
        <v>200.32</v>
      </c>
      <c r="E71" s="61">
        <v>78.209999999999994</v>
      </c>
      <c r="F71" s="61">
        <v>112.01</v>
      </c>
      <c r="G71" s="61">
        <v>34.83</v>
      </c>
      <c r="H71" s="61">
        <v>160.24</v>
      </c>
      <c r="I71" s="61">
        <v>679.58</v>
      </c>
      <c r="J71" s="61">
        <v>612.43999999999994</v>
      </c>
      <c r="K71" s="61">
        <v>503.23</v>
      </c>
      <c r="L71" s="82">
        <v>564.04999999999995</v>
      </c>
      <c r="M71" s="42">
        <f t="shared" si="38"/>
        <v>0.12085924924984587</v>
      </c>
      <c r="O71" s="361">
        <f t="shared" si="39"/>
        <v>6.7343671075409617E-2</v>
      </c>
      <c r="P71" s="362">
        <f t="shared" si="40"/>
        <v>5.1818944637192985E-3</v>
      </c>
      <c r="Q71" s="362">
        <f t="shared" si="41"/>
        <v>6.3464698604793118E-2</v>
      </c>
      <c r="R71" s="363">
        <f t="shared" si="42"/>
        <v>6.5563042459930457E-2</v>
      </c>
      <c r="T71" s="97">
        <v>461.29699999999997</v>
      </c>
      <c r="U71" s="61">
        <v>21.527000000000001</v>
      </c>
      <c r="V71" s="61">
        <v>75.671999999999997</v>
      </c>
      <c r="W71" s="61">
        <v>41.915999999999997</v>
      </c>
      <c r="X71" s="61">
        <v>51.62</v>
      </c>
      <c r="Y71" s="61">
        <v>36.186</v>
      </c>
      <c r="Z71" s="61">
        <v>100.64700000000001</v>
      </c>
      <c r="AA71" s="61">
        <v>491.60399999999998</v>
      </c>
      <c r="AB71" s="61">
        <v>565.00800000000004</v>
      </c>
      <c r="AC71" s="61">
        <v>431.89699999999999</v>
      </c>
      <c r="AD71" s="38">
        <v>713.44100000000003</v>
      </c>
      <c r="AE71" s="42">
        <f t="shared" si="43"/>
        <v>0.65187764675374005</v>
      </c>
      <c r="AG71" s="361">
        <f t="shared" si="44"/>
        <v>9.5386552745198597E-2</v>
      </c>
      <c r="AH71" s="362">
        <f t="shared" si="45"/>
        <v>7.3366348798536334E-3</v>
      </c>
      <c r="AI71" s="362">
        <f t="shared" si="46"/>
        <v>6.0876640995593014E-2</v>
      </c>
      <c r="AJ71" s="363">
        <f t="shared" si="47"/>
        <v>0.10602379379601769</v>
      </c>
      <c r="AL71" s="52">
        <f t="shared" si="37"/>
        <v>8.3980593129312382</v>
      </c>
      <c r="AM71" s="74">
        <f t="shared" si="37"/>
        <v>6.8930515529939171</v>
      </c>
      <c r="AN71" s="74">
        <f t="shared" si="37"/>
        <v>3.7775559105431311</v>
      </c>
      <c r="AO71" s="74">
        <f t="shared" si="37"/>
        <v>5.3594169543536632</v>
      </c>
      <c r="AP71" s="74">
        <f t="shared" si="37"/>
        <v>4.6085170966877955</v>
      </c>
      <c r="AQ71" s="74">
        <f t="shared" si="37"/>
        <v>10.389319552110249</v>
      </c>
      <c r="AR71" s="74">
        <f t="shared" si="37"/>
        <v>6.2810159760359463</v>
      </c>
      <c r="AS71" s="74">
        <f t="shared" si="37"/>
        <v>7.2339386091409397</v>
      </c>
      <c r="AT71" s="74">
        <f t="shared" si="37"/>
        <v>9.2255241329762931</v>
      </c>
      <c r="AU71" s="74">
        <f t="shared" si="37"/>
        <v>8.582497068934682</v>
      </c>
      <c r="AV71" s="111">
        <f t="shared" si="37"/>
        <v>12.648541795940078</v>
      </c>
      <c r="AW71" s="42">
        <f t="shared" si="48"/>
        <v>0.47376010668537299</v>
      </c>
    </row>
    <row r="72" spans="1:49" ht="20.100000000000001" customHeight="1">
      <c r="A72" s="88" t="s">
        <v>139</v>
      </c>
      <c r="B72" s="90">
        <v>1249.78</v>
      </c>
      <c r="C72" s="61">
        <v>1125.3</v>
      </c>
      <c r="D72" s="61">
        <v>815.32999999999993</v>
      </c>
      <c r="E72" s="61">
        <v>992.7</v>
      </c>
      <c r="F72" s="61">
        <v>855.31</v>
      </c>
      <c r="G72" s="61">
        <v>1040.97</v>
      </c>
      <c r="H72" s="61">
        <v>1001.01</v>
      </c>
      <c r="I72" s="61">
        <v>730.28</v>
      </c>
      <c r="J72" s="61">
        <v>896.13</v>
      </c>
      <c r="K72" s="61">
        <v>754.86</v>
      </c>
      <c r="L72" s="82">
        <v>900.13</v>
      </c>
      <c r="M72" s="42">
        <f t="shared" si="38"/>
        <v>0.19244628142966905</v>
      </c>
      <c r="O72" s="361">
        <f t="shared" si="39"/>
        <v>0.15322465953617476</v>
      </c>
      <c r="P72" s="362">
        <f t="shared" si="40"/>
        <v>0.15487214125460461</v>
      </c>
      <c r="Q72" s="362">
        <f t="shared" si="41"/>
        <v>9.5198939627633747E-2</v>
      </c>
      <c r="R72" s="363">
        <f t="shared" si="42"/>
        <v>0.10462771280818582</v>
      </c>
      <c r="T72" s="97">
        <v>476.113</v>
      </c>
      <c r="U72" s="61">
        <v>511.71499999999997</v>
      </c>
      <c r="V72" s="61">
        <v>339.89699999999999</v>
      </c>
      <c r="W72" s="61">
        <v>375.46499999999997</v>
      </c>
      <c r="X72" s="61">
        <v>391.88399999999996</v>
      </c>
      <c r="Y72" s="61">
        <v>374.68299999999999</v>
      </c>
      <c r="Z72" s="61">
        <v>399.89100000000002</v>
      </c>
      <c r="AA72" s="61">
        <v>288.10500000000002</v>
      </c>
      <c r="AB72" s="61">
        <v>350.91800000000001</v>
      </c>
      <c r="AC72" s="61">
        <v>439.01700000000005</v>
      </c>
      <c r="AD72" s="38">
        <v>357.21300000000002</v>
      </c>
      <c r="AE72" s="42">
        <f t="shared" si="43"/>
        <v>-0.18633446996357778</v>
      </c>
      <c r="AG72" s="361">
        <f t="shared" si="44"/>
        <v>9.8450191063836845E-2</v>
      </c>
      <c r="AH72" s="362">
        <f t="shared" si="45"/>
        <v>7.5966184897148029E-2</v>
      </c>
      <c r="AI72" s="362">
        <f t="shared" si="46"/>
        <v>6.1880217505475295E-2</v>
      </c>
      <c r="AJ72" s="363">
        <f t="shared" si="47"/>
        <v>5.3085086858278216E-2</v>
      </c>
      <c r="AL72" s="52">
        <f t="shared" si="37"/>
        <v>3.8095744851093793</v>
      </c>
      <c r="AM72" s="74">
        <f t="shared" si="37"/>
        <v>4.5473651470718917</v>
      </c>
      <c r="AN72" s="74">
        <f t="shared" si="37"/>
        <v>4.1688273459826082</v>
      </c>
      <c r="AO72" s="74">
        <f t="shared" si="37"/>
        <v>3.7822605016621331</v>
      </c>
      <c r="AP72" s="74">
        <f t="shared" si="37"/>
        <v>4.5817773672703463</v>
      </c>
      <c r="AQ72" s="74">
        <f t="shared" si="37"/>
        <v>3.5993640546797696</v>
      </c>
      <c r="AR72" s="74">
        <f t="shared" si="37"/>
        <v>3.9948751760721675</v>
      </c>
      <c r="AS72" s="74">
        <f t="shared" si="37"/>
        <v>3.9451306348249995</v>
      </c>
      <c r="AT72" s="74">
        <f t="shared" si="37"/>
        <v>3.9159273766083045</v>
      </c>
      <c r="AU72" s="74">
        <f t="shared" si="37"/>
        <v>5.8158731420395835</v>
      </c>
      <c r="AV72" s="111">
        <f t="shared" si="37"/>
        <v>3.9684601113172544</v>
      </c>
      <c r="AW72" s="42">
        <f t="shared" si="48"/>
        <v>-0.3176501594177577</v>
      </c>
    </row>
    <row r="73" spans="1:49" ht="20.100000000000001" customHeight="1">
      <c r="A73" s="88" t="s">
        <v>135</v>
      </c>
      <c r="B73" s="90">
        <v>712.14</v>
      </c>
      <c r="C73" s="61">
        <v>458.51</v>
      </c>
      <c r="D73" s="61">
        <v>571.13</v>
      </c>
      <c r="E73" s="61">
        <v>394.78</v>
      </c>
      <c r="F73" s="61">
        <v>511.77</v>
      </c>
      <c r="G73" s="61">
        <v>281.51</v>
      </c>
      <c r="H73" s="61">
        <v>438.56</v>
      </c>
      <c r="I73" s="61">
        <v>458.64</v>
      </c>
      <c r="J73" s="61">
        <v>527.51</v>
      </c>
      <c r="K73" s="61">
        <v>450.86</v>
      </c>
      <c r="L73" s="82">
        <v>401.75</v>
      </c>
      <c r="M73" s="42">
        <f t="shared" si="38"/>
        <v>-0.10892516523976403</v>
      </c>
      <c r="O73" s="361">
        <f t="shared" si="39"/>
        <v>8.7309293669358995E-2</v>
      </c>
      <c r="P73" s="362">
        <f t="shared" si="40"/>
        <v>4.1882145003778917E-2</v>
      </c>
      <c r="Q73" s="362">
        <f t="shared" si="41"/>
        <v>5.6860071961045693E-2</v>
      </c>
      <c r="R73" s="363">
        <f t="shared" si="42"/>
        <v>4.6697903214745262E-2</v>
      </c>
      <c r="T73" s="97">
        <v>492.70800000000003</v>
      </c>
      <c r="U73" s="61">
        <v>346.22699999999998</v>
      </c>
      <c r="V73" s="61">
        <v>443.30500000000001</v>
      </c>
      <c r="W73" s="61">
        <v>362.012</v>
      </c>
      <c r="X73" s="61">
        <v>373.73900000000003</v>
      </c>
      <c r="Y73" s="61">
        <v>198.024</v>
      </c>
      <c r="Z73" s="61">
        <v>331.33499999999998</v>
      </c>
      <c r="AA73" s="61">
        <v>390.589</v>
      </c>
      <c r="AB73" s="61">
        <v>391.483</v>
      </c>
      <c r="AC73" s="61">
        <v>364.334</v>
      </c>
      <c r="AD73" s="38">
        <v>324.94400000000002</v>
      </c>
      <c r="AE73" s="42">
        <f t="shared" si="43"/>
        <v>-0.10811508121668575</v>
      </c>
      <c r="AG73" s="361">
        <f t="shared" si="44"/>
        <v>0.1018816893020794</v>
      </c>
      <c r="AH73" s="362">
        <f t="shared" si="45"/>
        <v>4.0148946704475094E-2</v>
      </c>
      <c r="AI73" s="362">
        <f t="shared" si="46"/>
        <v>5.1353517437000923E-2</v>
      </c>
      <c r="AJ73" s="363">
        <f t="shared" si="47"/>
        <v>4.8289621217806618E-2</v>
      </c>
      <c r="AL73" s="52">
        <f t="shared" si="37"/>
        <v>6.9186957620692571</v>
      </c>
      <c r="AM73" s="74">
        <f t="shared" si="37"/>
        <v>7.5511330178185858</v>
      </c>
      <c r="AN73" s="74">
        <f t="shared" si="37"/>
        <v>7.7618930891390754</v>
      </c>
      <c r="AO73" s="74">
        <f t="shared" si="37"/>
        <v>9.1699680834895396</v>
      </c>
      <c r="AP73" s="74">
        <f t="shared" si="37"/>
        <v>7.3028704300760117</v>
      </c>
      <c r="AQ73" s="74">
        <f t="shared" si="37"/>
        <v>7.0343504671237254</v>
      </c>
      <c r="AR73" s="74">
        <f t="shared" si="37"/>
        <v>7.5550665815395837</v>
      </c>
      <c r="AS73" s="74">
        <f t="shared" si="37"/>
        <v>8.5162436769579628</v>
      </c>
      <c r="AT73" s="74">
        <f t="shared" si="37"/>
        <v>7.4213379841140457</v>
      </c>
      <c r="AU73" s="74">
        <f t="shared" si="37"/>
        <v>8.0808676751097899</v>
      </c>
      <c r="AV73" s="111">
        <f t="shared" si="37"/>
        <v>8.088214063472309</v>
      </c>
      <c r="AW73" s="42">
        <f t="shared" si="48"/>
        <v>9.0910885537044716E-4</v>
      </c>
    </row>
    <row r="74" spans="1:49" ht="20.100000000000001" customHeight="1">
      <c r="A74" s="88" t="s">
        <v>145</v>
      </c>
      <c r="B74" s="90">
        <v>187.60000000000002</v>
      </c>
      <c r="C74" s="61">
        <v>168.8</v>
      </c>
      <c r="D74" s="61">
        <v>173.29</v>
      </c>
      <c r="E74" s="61">
        <v>168.68</v>
      </c>
      <c r="F74" s="61">
        <v>170.77</v>
      </c>
      <c r="G74" s="61">
        <v>170.41</v>
      </c>
      <c r="H74" s="61">
        <v>179.9</v>
      </c>
      <c r="I74" s="61">
        <v>178.1</v>
      </c>
      <c r="J74" s="61">
        <v>206.39999999999998</v>
      </c>
      <c r="K74" s="61">
        <v>138.66</v>
      </c>
      <c r="L74" s="82">
        <v>198.58999999999997</v>
      </c>
      <c r="M74" s="42">
        <f t="shared" si="38"/>
        <v>0.4322082792441943</v>
      </c>
      <c r="O74" s="361">
        <f t="shared" si="39"/>
        <v>2.3000004904052223E-2</v>
      </c>
      <c r="P74" s="362">
        <f t="shared" si="40"/>
        <v>2.5353047245547107E-2</v>
      </c>
      <c r="Q74" s="362">
        <f t="shared" si="41"/>
        <v>1.7487063785029934E-2</v>
      </c>
      <c r="R74" s="363">
        <f t="shared" si="42"/>
        <v>2.3083351834265738E-2</v>
      </c>
      <c r="T74" s="97">
        <v>120.66</v>
      </c>
      <c r="U74" s="61">
        <v>127.66800000000001</v>
      </c>
      <c r="V74" s="61">
        <v>118.736</v>
      </c>
      <c r="W74" s="61">
        <v>144.44</v>
      </c>
      <c r="X74" s="61">
        <v>132.929</v>
      </c>
      <c r="Y74" s="61">
        <v>162.453</v>
      </c>
      <c r="Z74" s="61">
        <v>128.57</v>
      </c>
      <c r="AA74" s="61">
        <v>436.84100000000001</v>
      </c>
      <c r="AB74" s="61">
        <v>187.90600000000001</v>
      </c>
      <c r="AC74" s="61">
        <v>141.959</v>
      </c>
      <c r="AD74" s="38">
        <v>152.62699999999998</v>
      </c>
      <c r="AE74" s="42">
        <f t="shared" si="43"/>
        <v>7.5148458357694667E-2</v>
      </c>
      <c r="AG74" s="361">
        <f t="shared" si="44"/>
        <v>2.4949959471307345E-2</v>
      </c>
      <c r="AH74" s="362">
        <f t="shared" si="45"/>
        <v>3.2937001772421995E-2</v>
      </c>
      <c r="AI74" s="362">
        <f t="shared" si="46"/>
        <v>2.0009370472805758E-2</v>
      </c>
      <c r="AJ74" s="363">
        <f t="shared" si="47"/>
        <v>2.2681754448797855E-2</v>
      </c>
      <c r="AL74" s="52">
        <f t="shared" si="37"/>
        <v>6.4317697228144972</v>
      </c>
      <c r="AM74" s="74">
        <f t="shared" si="37"/>
        <v>7.5632701421800954</v>
      </c>
      <c r="AN74" s="74">
        <f t="shared" si="37"/>
        <v>6.851866812857061</v>
      </c>
      <c r="AO74" s="74">
        <f t="shared" si="37"/>
        <v>8.5629594498458612</v>
      </c>
      <c r="AP74" s="74">
        <f t="shared" si="37"/>
        <v>7.7840955671370846</v>
      </c>
      <c r="AQ74" s="74">
        <f t="shared" si="37"/>
        <v>9.5330673082565571</v>
      </c>
      <c r="AR74" s="74">
        <f t="shared" si="37"/>
        <v>7.1467481934407999</v>
      </c>
      <c r="AS74" s="74">
        <f t="shared" si="37"/>
        <v>24.527849522740034</v>
      </c>
      <c r="AT74" s="74">
        <f t="shared" si="37"/>
        <v>9.1039728682170544</v>
      </c>
      <c r="AU74" s="74">
        <f t="shared" si="37"/>
        <v>10.237920092312132</v>
      </c>
      <c r="AV74" s="111">
        <f t="shared" si="37"/>
        <v>7.6855330077043149</v>
      </c>
      <c r="AW74" s="42">
        <f t="shared" si="48"/>
        <v>-0.24930718950663211</v>
      </c>
    </row>
    <row r="75" spans="1:49" ht="20.100000000000001" customHeight="1">
      <c r="A75" s="88" t="s">
        <v>169</v>
      </c>
      <c r="B75" s="90">
        <v>49.63</v>
      </c>
      <c r="C75" s="61">
        <v>30.74</v>
      </c>
      <c r="D75" s="61">
        <v>40.96</v>
      </c>
      <c r="E75" s="61">
        <v>49.74</v>
      </c>
      <c r="F75" s="61">
        <v>41.95</v>
      </c>
      <c r="G75" s="61">
        <v>57.78</v>
      </c>
      <c r="H75" s="61">
        <v>392.12</v>
      </c>
      <c r="I75" s="61">
        <v>919.3</v>
      </c>
      <c r="J75" s="61">
        <v>87.07</v>
      </c>
      <c r="K75" s="61">
        <v>233.11</v>
      </c>
      <c r="L75" s="82">
        <v>39.15</v>
      </c>
      <c r="M75" s="42">
        <f t="shared" si="38"/>
        <v>-0.83205353695680151</v>
      </c>
      <c r="O75" s="361">
        <f t="shared" si="39"/>
        <v>6.0847027899153076E-3</v>
      </c>
      <c r="P75" s="362">
        <f t="shared" si="40"/>
        <v>8.5963210483405422E-3</v>
      </c>
      <c r="Q75" s="362">
        <f t="shared" si="41"/>
        <v>2.9398596847889282E-2</v>
      </c>
      <c r="R75" s="363">
        <f t="shared" si="42"/>
        <v>4.5506481913062278E-3</v>
      </c>
      <c r="T75" s="97">
        <v>100.753</v>
      </c>
      <c r="U75" s="61">
        <v>62.744999999999997</v>
      </c>
      <c r="V75" s="61">
        <v>77.498000000000005</v>
      </c>
      <c r="W75" s="61">
        <v>83.971000000000004</v>
      </c>
      <c r="X75" s="61">
        <v>71.885000000000005</v>
      </c>
      <c r="Y75" s="61">
        <v>102.43600000000001</v>
      </c>
      <c r="Z75" s="61">
        <v>160.22900000000001</v>
      </c>
      <c r="AA75" s="61">
        <v>337.54</v>
      </c>
      <c r="AB75" s="61">
        <v>196.59</v>
      </c>
      <c r="AC75" s="61">
        <v>593.38699999999994</v>
      </c>
      <c r="AD75" s="38">
        <v>133.16</v>
      </c>
      <c r="AE75" s="42">
        <f t="shared" si="43"/>
        <v>-0.77559333116499019</v>
      </c>
      <c r="AG75" s="361">
        <f t="shared" si="44"/>
        <v>2.0833609038725585E-2</v>
      </c>
      <c r="AH75" s="362">
        <f t="shared" si="45"/>
        <v>2.0768682102268468E-2</v>
      </c>
      <c r="AI75" s="362">
        <f t="shared" si="46"/>
        <v>8.3638940234481721E-2</v>
      </c>
      <c r="AJ75" s="363">
        <f t="shared" si="47"/>
        <v>1.9788781948160694E-2</v>
      </c>
      <c r="AL75" s="52">
        <f t="shared" si="37"/>
        <v>20.30082611323796</v>
      </c>
      <c r="AM75" s="74">
        <f t="shared" si="37"/>
        <v>20.411515940143133</v>
      </c>
      <c r="AN75" s="74">
        <f t="shared" si="37"/>
        <v>18.92041015625</v>
      </c>
      <c r="AO75" s="74">
        <f t="shared" si="37"/>
        <v>16.881986328910333</v>
      </c>
      <c r="AP75" s="74">
        <f t="shared" si="37"/>
        <v>17.135876042908226</v>
      </c>
      <c r="AQ75" s="74">
        <f t="shared" si="37"/>
        <v>17.728625822083767</v>
      </c>
      <c r="AR75" s="74">
        <f t="shared" si="37"/>
        <v>4.0862236050188718</v>
      </c>
      <c r="AS75" s="74">
        <f t="shared" si="37"/>
        <v>3.6717067333840969</v>
      </c>
      <c r="AT75" s="74">
        <f t="shared" si="37"/>
        <v>22.578385207304468</v>
      </c>
      <c r="AU75" s="74">
        <f t="shared" si="37"/>
        <v>25.455235725623094</v>
      </c>
      <c r="AV75" s="111">
        <f t="shared" si="37"/>
        <v>34.012771392081738</v>
      </c>
      <c r="AW75" s="42">
        <f t="shared" si="48"/>
        <v>0.33617978472871413</v>
      </c>
    </row>
    <row r="76" spans="1:49" ht="20.100000000000001" customHeight="1">
      <c r="A76" s="88" t="s">
        <v>149</v>
      </c>
      <c r="B76" s="90">
        <v>10.44</v>
      </c>
      <c r="C76" s="61">
        <v>58.04</v>
      </c>
      <c r="D76" s="61">
        <v>31.66</v>
      </c>
      <c r="E76" s="61"/>
      <c r="F76" s="61">
        <v>69.08</v>
      </c>
      <c r="G76" s="61">
        <v>256.82</v>
      </c>
      <c r="H76" s="61">
        <v>139.82</v>
      </c>
      <c r="I76" s="61">
        <v>161.83000000000001</v>
      </c>
      <c r="J76" s="61">
        <v>223.69</v>
      </c>
      <c r="K76" s="61">
        <v>355.69</v>
      </c>
      <c r="L76" s="82">
        <v>177.73</v>
      </c>
      <c r="M76" s="42">
        <f t="shared" si="38"/>
        <v>-0.50032331524642248</v>
      </c>
      <c r="O76" s="361">
        <f t="shared" si="39"/>
        <v>1.2799576289888334E-3</v>
      </c>
      <c r="P76" s="362">
        <f t="shared" si="40"/>
        <v>3.820884686110796E-2</v>
      </c>
      <c r="Q76" s="362">
        <f t="shared" si="41"/>
        <v>4.485773631687074E-2</v>
      </c>
      <c r="R76" s="363">
        <f t="shared" si="42"/>
        <v>2.0658664190060173E-2</v>
      </c>
      <c r="T76" s="97">
        <v>29.802</v>
      </c>
      <c r="U76" s="61">
        <v>77.617000000000004</v>
      </c>
      <c r="V76" s="61">
        <v>19.725000000000001</v>
      </c>
      <c r="W76" s="61"/>
      <c r="X76" s="61">
        <v>66.998000000000005</v>
      </c>
      <c r="Y76" s="61">
        <v>152.84100000000001</v>
      </c>
      <c r="Z76" s="61">
        <v>72.153000000000006</v>
      </c>
      <c r="AA76" s="61">
        <v>90.128</v>
      </c>
      <c r="AB76" s="61">
        <v>139.72</v>
      </c>
      <c r="AC76" s="61">
        <v>213.30099999999999</v>
      </c>
      <c r="AD76" s="38">
        <v>123.447</v>
      </c>
      <c r="AE76" s="42">
        <f t="shared" si="43"/>
        <v>-0.42125447138081862</v>
      </c>
      <c r="AG76" s="361">
        <f t="shared" si="44"/>
        <v>6.1624290747878457E-3</v>
      </c>
      <c r="AH76" s="362">
        <f t="shared" si="45"/>
        <v>3.0988189124846879E-2</v>
      </c>
      <c r="AI76" s="362">
        <f t="shared" si="46"/>
        <v>3.0065150721123288E-2</v>
      </c>
      <c r="AJ76" s="363">
        <f t="shared" si="47"/>
        <v>1.8345342183497999E-2</v>
      </c>
      <c r="AL76" s="52">
        <f t="shared" si="37"/>
        <v>28.545977011494251</v>
      </c>
      <c r="AM76" s="74">
        <f t="shared" si="37"/>
        <v>13.373018607856652</v>
      </c>
      <c r="AN76" s="74">
        <f t="shared" si="37"/>
        <v>6.2302590018951367</v>
      </c>
      <c r="AO76" s="74"/>
      <c r="AP76" s="74">
        <f t="shared" si="37"/>
        <v>9.6986103068905631</v>
      </c>
      <c r="AQ76" s="74">
        <f t="shared" si="37"/>
        <v>5.9512888404329889</v>
      </c>
      <c r="AR76" s="74">
        <f t="shared" si="37"/>
        <v>5.1604205406951795</v>
      </c>
      <c r="AS76" s="74">
        <f t="shared" si="37"/>
        <v>5.5693011184576404</v>
      </c>
      <c r="AT76" s="74">
        <f t="shared" si="37"/>
        <v>6.246144217443784</v>
      </c>
      <c r="AU76" s="74">
        <f t="shared" si="37"/>
        <v>5.9968230762742838</v>
      </c>
      <c r="AV76" s="111">
        <f t="shared" si="37"/>
        <v>6.9457604231137129</v>
      </c>
      <c r="AW76" s="42">
        <f t="shared" si="48"/>
        <v>0.15824001054721568</v>
      </c>
    </row>
    <row r="77" spans="1:49" ht="20.100000000000001" customHeight="1">
      <c r="A77" s="88" t="s">
        <v>170</v>
      </c>
      <c r="B77" s="90"/>
      <c r="C77" s="61">
        <v>6.18</v>
      </c>
      <c r="D77" s="61">
        <v>24.53</v>
      </c>
      <c r="E77" s="61">
        <v>23.87</v>
      </c>
      <c r="F77" s="61">
        <v>10.73</v>
      </c>
      <c r="G77" s="61">
        <v>24.99</v>
      </c>
      <c r="H77" s="61">
        <v>88.65</v>
      </c>
      <c r="I77" s="61">
        <v>113.52</v>
      </c>
      <c r="J77" s="61">
        <v>166.25</v>
      </c>
      <c r="K77" s="61">
        <v>305.29000000000002</v>
      </c>
      <c r="L77" s="82">
        <v>180.92</v>
      </c>
      <c r="M77" s="42">
        <f t="shared" si="38"/>
        <v>-0.40738314389596786</v>
      </c>
      <c r="O77" s="361">
        <f t="shared" si="39"/>
        <v>0</v>
      </c>
      <c r="P77" s="362">
        <f t="shared" si="40"/>
        <v>3.7179311699209092E-3</v>
      </c>
      <c r="Q77" s="362">
        <f t="shared" si="41"/>
        <v>3.8501555624778513E-2</v>
      </c>
      <c r="R77" s="363">
        <f t="shared" si="42"/>
        <v>2.1029457746388831E-2</v>
      </c>
      <c r="T77" s="97"/>
      <c r="U77" s="61">
        <v>9.65</v>
      </c>
      <c r="V77" s="61">
        <v>19.875</v>
      </c>
      <c r="W77" s="61">
        <v>26.183</v>
      </c>
      <c r="X77" s="61">
        <v>7.681</v>
      </c>
      <c r="Y77" s="61">
        <v>19.646999999999998</v>
      </c>
      <c r="Z77" s="61">
        <v>53.661000000000001</v>
      </c>
      <c r="AA77" s="61">
        <v>62.558</v>
      </c>
      <c r="AB77" s="61">
        <v>101.373</v>
      </c>
      <c r="AC77" s="61">
        <v>188.78899999999999</v>
      </c>
      <c r="AD77" s="38">
        <v>107.667</v>
      </c>
      <c r="AE77" s="42">
        <f t="shared" si="43"/>
        <v>-0.42969664546133507</v>
      </c>
      <c r="AG77" s="361">
        <f t="shared" si="44"/>
        <v>0</v>
      </c>
      <c r="AH77" s="362">
        <f t="shared" si="45"/>
        <v>3.983387649491083E-3</v>
      </c>
      <c r="AI77" s="362">
        <f t="shared" si="46"/>
        <v>2.6610141253393772E-2</v>
      </c>
      <c r="AJ77" s="363">
        <f t="shared" si="47"/>
        <v>1.6000291273750508E-2</v>
      </c>
      <c r="AL77" s="52"/>
      <c r="AM77" s="74">
        <f t="shared" si="37"/>
        <v>15.614886731391586</v>
      </c>
      <c r="AN77" s="74">
        <f t="shared" si="37"/>
        <v>8.1023236852833254</v>
      </c>
      <c r="AO77" s="74">
        <f t="shared" si="37"/>
        <v>10.968998743192291</v>
      </c>
      <c r="AP77" s="74">
        <f t="shared" si="37"/>
        <v>7.1584342963653302</v>
      </c>
      <c r="AQ77" s="74">
        <f t="shared" si="37"/>
        <v>7.8619447779111642</v>
      </c>
      <c r="AR77" s="74">
        <f t="shared" si="37"/>
        <v>6.0531302876480542</v>
      </c>
      <c r="AS77" s="74">
        <f t="shared" si="37"/>
        <v>5.5107470049330516</v>
      </c>
      <c r="AT77" s="74">
        <f t="shared" si="37"/>
        <v>6.0976240601503759</v>
      </c>
      <c r="AU77" s="74">
        <f t="shared" si="37"/>
        <v>6.1839234825903233</v>
      </c>
      <c r="AV77" s="111">
        <f t="shared" si="37"/>
        <v>5.9510833517576831</v>
      </c>
      <c r="AW77" s="42">
        <f t="shared" si="48"/>
        <v>-3.7652492222479454E-2</v>
      </c>
    </row>
    <row r="78" spans="1:49" ht="20.100000000000001" customHeight="1">
      <c r="A78" s="88" t="s">
        <v>134</v>
      </c>
      <c r="B78" s="90">
        <v>455.72</v>
      </c>
      <c r="C78" s="61">
        <v>373.79</v>
      </c>
      <c r="D78" s="61">
        <v>243.73</v>
      </c>
      <c r="E78" s="61">
        <v>348.21</v>
      </c>
      <c r="F78" s="61">
        <v>228.89</v>
      </c>
      <c r="G78" s="61">
        <v>274.14</v>
      </c>
      <c r="H78" s="61">
        <v>224.67</v>
      </c>
      <c r="I78" s="61">
        <v>235.52</v>
      </c>
      <c r="J78" s="61">
        <v>317.89</v>
      </c>
      <c r="K78" s="61">
        <v>302.14</v>
      </c>
      <c r="L78" s="82">
        <v>219</v>
      </c>
      <c r="M78" s="42">
        <f t="shared" si="38"/>
        <v>-0.27517045078440455</v>
      </c>
      <c r="O78" s="361">
        <f t="shared" si="39"/>
        <v>5.5871866923639012E-2</v>
      </c>
      <c r="P78" s="362">
        <f t="shared" si="40"/>
        <v>4.0785660301005125E-2</v>
      </c>
      <c r="Q78" s="362">
        <f t="shared" si="41"/>
        <v>3.8104294331522744E-2</v>
      </c>
      <c r="R78" s="363">
        <f t="shared" si="42"/>
        <v>2.5455733177421811E-2</v>
      </c>
      <c r="T78" s="97">
        <v>217.244</v>
      </c>
      <c r="U78" s="61">
        <v>212.25200000000001</v>
      </c>
      <c r="V78" s="61">
        <v>137.864</v>
      </c>
      <c r="W78" s="61">
        <v>158.756</v>
      </c>
      <c r="X78" s="61">
        <v>110.417</v>
      </c>
      <c r="Y78" s="61">
        <v>123.80200000000001</v>
      </c>
      <c r="Z78" s="61">
        <v>99.945999999999998</v>
      </c>
      <c r="AA78" s="61">
        <v>107.06100000000001</v>
      </c>
      <c r="AB78" s="61">
        <v>159.12899999999999</v>
      </c>
      <c r="AC78" s="61">
        <v>149.64400000000001</v>
      </c>
      <c r="AD78" s="38">
        <v>100.771</v>
      </c>
      <c r="AE78" s="42">
        <f t="shared" si="43"/>
        <v>-0.32659511908262279</v>
      </c>
      <c r="AG78" s="361">
        <f t="shared" si="44"/>
        <v>4.4921506674827555E-2</v>
      </c>
      <c r="AH78" s="362">
        <f t="shared" si="45"/>
        <v>2.5100593361953229E-2</v>
      </c>
      <c r="AI78" s="362">
        <f t="shared" si="46"/>
        <v>2.1092584725396383E-2</v>
      </c>
      <c r="AJ78" s="363">
        <f t="shared" si="47"/>
        <v>1.4975483220922962E-2</v>
      </c>
      <c r="AL78" s="52">
        <f t="shared" si="37"/>
        <v>4.7670499429474233</v>
      </c>
      <c r="AM78" s="74">
        <f t="shared" si="37"/>
        <v>5.6783755584686588</v>
      </c>
      <c r="AN78" s="74">
        <f t="shared" si="37"/>
        <v>5.6564230911254265</v>
      </c>
      <c r="AO78" s="74">
        <f t="shared" si="37"/>
        <v>4.5592027799316508</v>
      </c>
      <c r="AP78" s="74">
        <f t="shared" si="37"/>
        <v>4.8240202717462539</v>
      </c>
      <c r="AQ78" s="74">
        <f t="shared" si="37"/>
        <v>4.5160137156197564</v>
      </c>
      <c r="AR78" s="74">
        <f t="shared" si="37"/>
        <v>4.4485690123291945</v>
      </c>
      <c r="AS78" s="74">
        <f t="shared" si="37"/>
        <v>4.5457286005434785</v>
      </c>
      <c r="AT78" s="74">
        <f t="shared" si="37"/>
        <v>5.0057881657177008</v>
      </c>
      <c r="AU78" s="74">
        <f t="shared" si="37"/>
        <v>4.9528033362017609</v>
      </c>
      <c r="AV78" s="111">
        <f t="shared" si="37"/>
        <v>4.6014155251141551</v>
      </c>
      <c r="AW78" s="42">
        <f t="shared" si="48"/>
        <v>-7.0947256984582902E-2</v>
      </c>
    </row>
    <row r="79" spans="1:49" ht="20.100000000000001" customHeight="1">
      <c r="A79" s="88" t="s">
        <v>166</v>
      </c>
      <c r="B79" s="90">
        <v>23.16</v>
      </c>
      <c r="C79" s="61">
        <v>7.54</v>
      </c>
      <c r="D79" s="61"/>
      <c r="E79" s="61">
        <v>1.74</v>
      </c>
      <c r="F79" s="61">
        <v>4.26</v>
      </c>
      <c r="G79" s="61">
        <v>20.78</v>
      </c>
      <c r="H79" s="61">
        <v>42.010000000000005</v>
      </c>
      <c r="I79" s="61">
        <v>43.07</v>
      </c>
      <c r="J79" s="61">
        <v>100.72</v>
      </c>
      <c r="K79" s="61">
        <v>133.19</v>
      </c>
      <c r="L79" s="82">
        <v>101.56</v>
      </c>
      <c r="M79" s="42">
        <f t="shared" si="38"/>
        <v>-0.23748029131316162</v>
      </c>
      <c r="O79" s="361">
        <f t="shared" si="39"/>
        <v>2.8394462344235043E-3</v>
      </c>
      <c r="P79" s="362">
        <f t="shared" si="40"/>
        <v>3.0915810208465987E-3</v>
      </c>
      <c r="Q79" s="362">
        <f t="shared" si="41"/>
        <v>1.679721639642389E-2</v>
      </c>
      <c r="R79" s="363">
        <f t="shared" si="42"/>
        <v>1.1804950965748672E-2</v>
      </c>
      <c r="T79" s="97">
        <v>67.509</v>
      </c>
      <c r="U79" s="61">
        <v>17.997</v>
      </c>
      <c r="V79" s="61"/>
      <c r="W79" s="61">
        <v>2.6850000000000001</v>
      </c>
      <c r="X79" s="61">
        <v>5.5439999999999996</v>
      </c>
      <c r="Y79" s="61">
        <v>21.587</v>
      </c>
      <c r="Z79" s="61">
        <v>40.200000000000003</v>
      </c>
      <c r="AA79" s="61">
        <v>80.006</v>
      </c>
      <c r="AB79" s="61">
        <v>87.352000000000004</v>
      </c>
      <c r="AC79" s="61">
        <v>114.208</v>
      </c>
      <c r="AD79" s="38">
        <v>92.468000000000004</v>
      </c>
      <c r="AE79" s="42">
        <f t="shared" si="43"/>
        <v>-0.19035444101989349</v>
      </c>
      <c r="AG79" s="361">
        <f t="shared" si="44"/>
        <v>1.3959446493854531E-2</v>
      </c>
      <c r="AH79" s="362">
        <f t="shared" si="45"/>
        <v>4.3767185417399098E-3</v>
      </c>
      <c r="AI79" s="362">
        <f t="shared" si="46"/>
        <v>1.609781826413401E-2</v>
      </c>
      <c r="AJ79" s="363">
        <f t="shared" si="47"/>
        <v>1.3741582225762416E-2</v>
      </c>
      <c r="AL79" s="52">
        <f t="shared" si="37"/>
        <v>29.148963730569946</v>
      </c>
      <c r="AM79" s="74">
        <f t="shared" si="37"/>
        <v>23.868700265251988</v>
      </c>
      <c r="AN79" s="74"/>
      <c r="AO79" s="74">
        <f t="shared" si="37"/>
        <v>15.431034482758621</v>
      </c>
      <c r="AP79" s="74">
        <f t="shared" si="37"/>
        <v>13.014084507042254</v>
      </c>
      <c r="AQ79" s="74">
        <f t="shared" si="37"/>
        <v>10.388354186717999</v>
      </c>
      <c r="AR79" s="74">
        <f t="shared" si="37"/>
        <v>9.5691502023327786</v>
      </c>
      <c r="AS79" s="74">
        <f t="shared" si="37"/>
        <v>18.57580682609705</v>
      </c>
      <c r="AT79" s="74">
        <f t="shared" si="37"/>
        <v>8.6727561556791102</v>
      </c>
      <c r="AU79" s="74">
        <f t="shared" si="37"/>
        <v>8.5748179292739692</v>
      </c>
      <c r="AV79" s="111">
        <f t="shared" si="37"/>
        <v>9.1047656557699881</v>
      </c>
      <c r="AW79" s="42">
        <f t="shared" si="48"/>
        <v>6.1802796382043945E-2</v>
      </c>
    </row>
    <row r="80" spans="1:49" ht="20.100000000000001" customHeight="1">
      <c r="A80" s="88" t="s">
        <v>173</v>
      </c>
      <c r="B80" s="90">
        <v>14.71</v>
      </c>
      <c r="C80" s="61">
        <v>23.87</v>
      </c>
      <c r="D80" s="61">
        <v>32.68</v>
      </c>
      <c r="E80" s="61">
        <v>19.739999999999998</v>
      </c>
      <c r="F80" s="61">
        <v>23</v>
      </c>
      <c r="G80" s="61">
        <v>15.99</v>
      </c>
      <c r="H80" s="61">
        <v>34.159999999999997</v>
      </c>
      <c r="I80" s="61">
        <v>39.840000000000003</v>
      </c>
      <c r="J80" s="61">
        <v>11.16</v>
      </c>
      <c r="K80" s="61">
        <v>19</v>
      </c>
      <c r="L80" s="82">
        <v>20.2</v>
      </c>
      <c r="M80" s="42">
        <f t="shared" si="38"/>
        <v>6.3157894736842066E-2</v>
      </c>
      <c r="O80" s="361">
        <f t="shared" si="39"/>
        <v>1.8034652032974849E-3</v>
      </c>
      <c r="P80" s="362">
        <f t="shared" si="40"/>
        <v>2.3789403524223829E-3</v>
      </c>
      <c r="Q80" s="362">
        <f t="shared" si="41"/>
        <v>2.3961792291617534E-3</v>
      </c>
      <c r="R80" s="363">
        <f t="shared" si="42"/>
        <v>2.3479717359996374E-3</v>
      </c>
      <c r="T80" s="97">
        <v>14.359</v>
      </c>
      <c r="U80" s="61">
        <v>23.193000000000001</v>
      </c>
      <c r="V80" s="61">
        <v>26.472999999999999</v>
      </c>
      <c r="W80" s="61">
        <v>20.544</v>
      </c>
      <c r="X80" s="61">
        <v>24.734999999999999</v>
      </c>
      <c r="Y80" s="61">
        <v>52.850999999999999</v>
      </c>
      <c r="Z80" s="61">
        <v>47.91</v>
      </c>
      <c r="AA80" s="61">
        <v>61.177</v>
      </c>
      <c r="AB80" s="61">
        <v>22.446000000000002</v>
      </c>
      <c r="AC80" s="61">
        <v>30.088999999999999</v>
      </c>
      <c r="AD80" s="38">
        <v>73.908000000000001</v>
      </c>
      <c r="AE80" s="42">
        <f t="shared" si="43"/>
        <v>1.4563129382830937</v>
      </c>
      <c r="AG80" s="361">
        <f t="shared" si="44"/>
        <v>2.969140295445899E-3</v>
      </c>
      <c r="AH80" s="362">
        <f t="shared" si="45"/>
        <v>1.0715428343424097E-2</v>
      </c>
      <c r="AI80" s="362">
        <f t="shared" si="46"/>
        <v>4.2410974165516275E-3</v>
      </c>
      <c r="AJ80" s="363">
        <f t="shared" si="47"/>
        <v>1.0983398139266002E-2</v>
      </c>
      <c r="AL80" s="52">
        <f t="shared" si="37"/>
        <v>9.7613868116927254</v>
      </c>
      <c r="AM80" s="74">
        <f t="shared" si="37"/>
        <v>9.7163803937997493</v>
      </c>
      <c r="AN80" s="74">
        <f t="shared" si="37"/>
        <v>8.1006731946144424</v>
      </c>
      <c r="AO80" s="74">
        <f t="shared" si="37"/>
        <v>10.407294832826748</v>
      </c>
      <c r="AP80" s="74">
        <f t="shared" si="37"/>
        <v>10.754347826086956</v>
      </c>
      <c r="AQ80" s="74">
        <f t="shared" si="37"/>
        <v>33.052532833020635</v>
      </c>
      <c r="AR80" s="74">
        <f t="shared" si="37"/>
        <v>14.025175644028103</v>
      </c>
      <c r="AS80" s="74">
        <f t="shared" si="37"/>
        <v>15.355672690763051</v>
      </c>
      <c r="AT80" s="74">
        <f t="shared" si="37"/>
        <v>20.112903225806452</v>
      </c>
      <c r="AU80" s="74">
        <f t="shared" si="37"/>
        <v>15.836315789473684</v>
      </c>
      <c r="AV80" s="111">
        <f t="shared" si="37"/>
        <v>36.588118811881188</v>
      </c>
      <c r="AW80" s="42">
        <f t="shared" si="48"/>
        <v>1.3103933577910285</v>
      </c>
    </row>
    <row r="81" spans="1:49" ht="20.100000000000001" customHeight="1">
      <c r="A81" s="88" t="s">
        <v>155</v>
      </c>
      <c r="B81" s="90">
        <v>36.44</v>
      </c>
      <c r="C81" s="61">
        <v>59.07</v>
      </c>
      <c r="D81" s="61">
        <v>28.5</v>
      </c>
      <c r="E81" s="61">
        <v>39.119999999999997</v>
      </c>
      <c r="F81" s="61">
        <v>39.450000000000003</v>
      </c>
      <c r="G81" s="61">
        <v>62.86</v>
      </c>
      <c r="H81" s="61">
        <v>52.26</v>
      </c>
      <c r="I81" s="61">
        <v>40.54</v>
      </c>
      <c r="J81" s="61">
        <v>44.62</v>
      </c>
      <c r="K81" s="61">
        <v>21.099999999999998</v>
      </c>
      <c r="L81" s="82">
        <v>33.130000000000003</v>
      </c>
      <c r="M81" s="42">
        <f t="shared" si="38"/>
        <v>0.57014218009478701</v>
      </c>
      <c r="O81" s="361">
        <f t="shared" si="39"/>
        <v>4.4675915709150469E-3</v>
      </c>
      <c r="P81" s="362">
        <f t="shared" si="40"/>
        <v>9.352106976439711E-3</v>
      </c>
      <c r="Q81" s="362">
        <f t="shared" si="41"/>
        <v>2.661020091332263E-3</v>
      </c>
      <c r="R81" s="363">
        <f t="shared" si="42"/>
        <v>3.8509061194885144E-3</v>
      </c>
      <c r="T81" s="97">
        <v>40.770000000000003</v>
      </c>
      <c r="U81" s="61">
        <v>86.567999999999998</v>
      </c>
      <c r="V81" s="61">
        <v>32.692999999999998</v>
      </c>
      <c r="W81" s="61">
        <v>43.84</v>
      </c>
      <c r="X81" s="61">
        <v>61.317</v>
      </c>
      <c r="Y81" s="61">
        <v>79.959999999999994</v>
      </c>
      <c r="Z81" s="61">
        <v>70.146000000000001</v>
      </c>
      <c r="AA81" s="61">
        <v>61.228999999999999</v>
      </c>
      <c r="AB81" s="61">
        <v>57.03</v>
      </c>
      <c r="AC81" s="61">
        <v>25.996000000000002</v>
      </c>
      <c r="AD81" s="38">
        <v>44.686</v>
      </c>
      <c r="AE81" s="42">
        <f t="shared" si="43"/>
        <v>0.7189567625788581</v>
      </c>
      <c r="AG81" s="361">
        <f t="shared" si="44"/>
        <v>8.4303816314039489E-3</v>
      </c>
      <c r="AH81" s="362">
        <f t="shared" si="45"/>
        <v>1.6211720692894945E-2</v>
      </c>
      <c r="AI81" s="362">
        <f t="shared" si="46"/>
        <v>3.6641818751263293E-3</v>
      </c>
      <c r="AJ81" s="363">
        <f t="shared" si="47"/>
        <v>6.6407442935979936E-3</v>
      </c>
      <c r="AL81" s="52">
        <f t="shared" si="37"/>
        <v>11.188254665203075</v>
      </c>
      <c r="AM81" s="74">
        <f t="shared" si="37"/>
        <v>14.655154900964957</v>
      </c>
      <c r="AN81" s="74">
        <f t="shared" si="37"/>
        <v>11.471228070175439</v>
      </c>
      <c r="AO81" s="74">
        <f t="shared" si="37"/>
        <v>11.206543967280165</v>
      </c>
      <c r="AP81" s="74">
        <f t="shared" si="37"/>
        <v>15.542965779467679</v>
      </c>
      <c r="AQ81" s="74">
        <f t="shared" si="37"/>
        <v>12.720330894050269</v>
      </c>
      <c r="AR81" s="74">
        <f t="shared" si="37"/>
        <v>13.422502870264065</v>
      </c>
      <c r="AS81" s="74">
        <f t="shared" si="37"/>
        <v>15.103354711396154</v>
      </c>
      <c r="AT81" s="74">
        <f t="shared" si="37"/>
        <v>12.781264007171673</v>
      </c>
      <c r="AU81" s="74">
        <f t="shared" si="37"/>
        <v>12.320379146919434</v>
      </c>
      <c r="AV81" s="111">
        <f t="shared" si="37"/>
        <v>13.488077271355266</v>
      </c>
      <c r="AW81" s="42">
        <f t="shared" si="48"/>
        <v>9.4777775140775691E-2</v>
      </c>
    </row>
    <row r="82" spans="1:49" ht="20.100000000000001" customHeight="1">
      <c r="A82" s="88" t="s">
        <v>192</v>
      </c>
      <c r="B82" s="90"/>
      <c r="C82" s="61">
        <v>0.9</v>
      </c>
      <c r="D82" s="61"/>
      <c r="E82" s="61">
        <v>7.7</v>
      </c>
      <c r="F82" s="61">
        <v>0.18</v>
      </c>
      <c r="G82" s="61">
        <v>13.76</v>
      </c>
      <c r="H82" s="61">
        <v>11.1</v>
      </c>
      <c r="I82" s="61">
        <v>13.4</v>
      </c>
      <c r="J82" s="61">
        <v>17.420000000000002</v>
      </c>
      <c r="K82" s="61">
        <v>86.15</v>
      </c>
      <c r="L82" s="82">
        <v>38.729999999999997</v>
      </c>
      <c r="M82" s="42">
        <f t="shared" si="38"/>
        <v>-0.55043528728961122</v>
      </c>
      <c r="O82" s="361">
        <f t="shared" si="39"/>
        <v>0</v>
      </c>
      <c r="P82" s="362">
        <f t="shared" si="40"/>
        <v>2.0471681831977476E-3</v>
      </c>
      <c r="Q82" s="362">
        <f t="shared" si="41"/>
        <v>1.0864781083804478E-2</v>
      </c>
      <c r="R82" s="363">
        <f t="shared" si="42"/>
        <v>4.5018289769933641E-3</v>
      </c>
      <c r="T82" s="97"/>
      <c r="U82" s="61">
        <v>1.8029999999999999</v>
      </c>
      <c r="V82" s="61"/>
      <c r="W82" s="61">
        <v>5.2130000000000001</v>
      </c>
      <c r="X82" s="61">
        <v>1.2E-2</v>
      </c>
      <c r="Y82" s="61">
        <v>8.6999999999999993</v>
      </c>
      <c r="Z82" s="61">
        <v>9.27</v>
      </c>
      <c r="AA82" s="61">
        <v>16.324000000000002</v>
      </c>
      <c r="AB82" s="61">
        <v>17.132000000000001</v>
      </c>
      <c r="AC82" s="61">
        <v>60.887</v>
      </c>
      <c r="AD82" s="38">
        <v>33.212000000000003</v>
      </c>
      <c r="AE82" s="42">
        <f t="shared" si="43"/>
        <v>-0.45453052375712383</v>
      </c>
      <c r="AG82" s="361">
        <f t="shared" si="44"/>
        <v>0</v>
      </c>
      <c r="AH82" s="362">
        <f t="shared" si="45"/>
        <v>1.7639065786416461E-3</v>
      </c>
      <c r="AI82" s="362">
        <f t="shared" si="46"/>
        <v>8.5821296288204636E-3</v>
      </c>
      <c r="AJ82" s="363">
        <f t="shared" si="47"/>
        <v>4.9356039806421831E-3</v>
      </c>
      <c r="AL82" s="52"/>
      <c r="AM82" s="74">
        <f t="shared" si="37"/>
        <v>20.033333333333335</v>
      </c>
      <c r="AN82" s="74"/>
      <c r="AO82" s="74">
        <f t="shared" si="37"/>
        <v>6.7701298701298693</v>
      </c>
      <c r="AP82" s="74">
        <f t="shared" si="37"/>
        <v>0.66666666666666663</v>
      </c>
      <c r="AQ82" s="74">
        <f t="shared" si="37"/>
        <v>6.3226744186046515</v>
      </c>
      <c r="AR82" s="74">
        <f t="shared" si="37"/>
        <v>8.3513513513513509</v>
      </c>
      <c r="AS82" s="74">
        <f t="shared" si="37"/>
        <v>12.182089552238807</v>
      </c>
      <c r="AT82" s="74">
        <f t="shared" si="37"/>
        <v>9.8346727898966702</v>
      </c>
      <c r="AU82" s="74">
        <f t="shared" si="37"/>
        <v>7.0675565873476485</v>
      </c>
      <c r="AV82" s="111">
        <f t="shared" si="37"/>
        <v>8.5752646527239875</v>
      </c>
      <c r="AW82" s="42">
        <f t="shared" si="48"/>
        <v>0.21332805004708991</v>
      </c>
    </row>
    <row r="83" spans="1:49" ht="20.100000000000001" customHeight="1">
      <c r="A83" s="88" t="s">
        <v>175</v>
      </c>
      <c r="B83" s="90">
        <v>11.16</v>
      </c>
      <c r="C83" s="61">
        <v>53.87</v>
      </c>
      <c r="D83" s="61">
        <v>19.53</v>
      </c>
      <c r="E83" s="61">
        <v>2.52</v>
      </c>
      <c r="F83" s="61">
        <v>27.67</v>
      </c>
      <c r="G83" s="61">
        <v>31.77</v>
      </c>
      <c r="H83" s="61">
        <v>19.600000000000001</v>
      </c>
      <c r="I83" s="61">
        <v>9.91</v>
      </c>
      <c r="J83" s="61">
        <v>9.65</v>
      </c>
      <c r="K83" s="61">
        <v>30.86</v>
      </c>
      <c r="L83" s="82">
        <v>21.43</v>
      </c>
      <c r="M83" s="42">
        <f t="shared" si="38"/>
        <v>-0.30557355800388852</v>
      </c>
      <c r="O83" s="361">
        <f t="shared" si="39"/>
        <v>1.368230568919098E-3</v>
      </c>
      <c r="P83" s="362">
        <f t="shared" si="40"/>
        <v>4.7266375857697995E-3</v>
      </c>
      <c r="Q83" s="362">
        <f t="shared" si="41"/>
        <v>3.8918995269437741E-3</v>
      </c>
      <c r="R83" s="363">
        <f t="shared" si="42"/>
        <v>2.4909422922015953E-3</v>
      </c>
      <c r="T83" s="97">
        <v>4.9109999999999996</v>
      </c>
      <c r="U83" s="61">
        <v>34.966000000000001</v>
      </c>
      <c r="V83" s="61">
        <v>8.4710000000000001</v>
      </c>
      <c r="W83" s="61">
        <v>1.099</v>
      </c>
      <c r="X83" s="61">
        <v>15.742000000000001</v>
      </c>
      <c r="Y83" s="61">
        <v>21.613</v>
      </c>
      <c r="Z83" s="61">
        <v>9.5540000000000003</v>
      </c>
      <c r="AA83" s="61">
        <v>4.9450000000000003</v>
      </c>
      <c r="AB83" s="61">
        <v>4.4649999999999999</v>
      </c>
      <c r="AC83" s="61">
        <v>23.436</v>
      </c>
      <c r="AD83" s="38">
        <v>13.44</v>
      </c>
      <c r="AE83" s="42">
        <f t="shared" si="43"/>
        <v>-0.42652329749103945</v>
      </c>
      <c r="AG83" s="361">
        <f t="shared" si="44"/>
        <v>1.0154918859903064E-3</v>
      </c>
      <c r="AH83" s="362">
        <f t="shared" si="45"/>
        <v>4.3819899866875747E-3</v>
      </c>
      <c r="AI83" s="362">
        <f t="shared" si="46"/>
        <v>3.3033453771911313E-3</v>
      </c>
      <c r="AJ83" s="363">
        <f t="shared" si="47"/>
        <v>1.9973057178077481E-3</v>
      </c>
      <c r="AL83" s="52">
        <f t="shared" si="37"/>
        <v>4.400537634408602</v>
      </c>
      <c r="AM83" s="74">
        <f t="shared" si="37"/>
        <v>6.4908112121774657</v>
      </c>
      <c r="AN83" s="74">
        <f t="shared" si="37"/>
        <v>4.337429595494112</v>
      </c>
      <c r="AO83" s="74">
        <f t="shared" si="37"/>
        <v>4.3611111111111107</v>
      </c>
      <c r="AP83" s="74">
        <f t="shared" si="37"/>
        <v>5.6891940730032529</v>
      </c>
      <c r="AQ83" s="74">
        <f t="shared" si="37"/>
        <v>6.8029587661315709</v>
      </c>
      <c r="AR83" s="74">
        <f t="shared" si="37"/>
        <v>4.8744897959183673</v>
      </c>
      <c r="AS83" s="74">
        <f t="shared" si="37"/>
        <v>4.9899091826437942</v>
      </c>
      <c r="AT83" s="74">
        <f t="shared" si="37"/>
        <v>4.6269430051813467</v>
      </c>
      <c r="AU83" s="74">
        <f t="shared" si="37"/>
        <v>7.5942968243681142</v>
      </c>
      <c r="AV83" s="111">
        <f t="shared" si="37"/>
        <v>6.271581894540363</v>
      </c>
      <c r="AW83" s="42">
        <f t="shared" si="48"/>
        <v>-0.1741721400174279</v>
      </c>
    </row>
    <row r="84" spans="1:49" ht="20.100000000000001" customHeight="1">
      <c r="A84" s="88" t="s">
        <v>152</v>
      </c>
      <c r="B84" s="90">
        <v>9.75</v>
      </c>
      <c r="C84" s="61">
        <v>11.21</v>
      </c>
      <c r="D84" s="61">
        <v>32.119999999999997</v>
      </c>
      <c r="E84" s="61">
        <v>16.89</v>
      </c>
      <c r="F84" s="61">
        <v>9.6300000000000008</v>
      </c>
      <c r="G84" s="61">
        <v>17.39</v>
      </c>
      <c r="H84" s="61">
        <v>9.3000000000000007</v>
      </c>
      <c r="I84" s="61">
        <v>4.74</v>
      </c>
      <c r="J84" s="61">
        <v>11.85</v>
      </c>
      <c r="K84" s="61">
        <v>16.170000000000002</v>
      </c>
      <c r="L84" s="82">
        <v>17.260000000000002</v>
      </c>
      <c r="M84" s="42">
        <f t="shared" si="38"/>
        <v>6.7408781694495962E-2</v>
      </c>
      <c r="O84" s="361">
        <f t="shared" si="39"/>
        <v>1.1953627282223303E-3</v>
      </c>
      <c r="P84" s="362">
        <f t="shared" si="40"/>
        <v>2.5872278129221537E-3</v>
      </c>
      <c r="Q84" s="362">
        <f t="shared" si="41"/>
        <v>2.0392746387129239E-3</v>
      </c>
      <c r="R84" s="363">
        <f t="shared" si="42"/>
        <v>2.0062372358095912E-3</v>
      </c>
      <c r="T84" s="97">
        <v>5.0190000000000001</v>
      </c>
      <c r="U84" s="61">
        <v>7.93</v>
      </c>
      <c r="V84" s="61">
        <v>74.284000000000006</v>
      </c>
      <c r="W84" s="61">
        <v>21.45</v>
      </c>
      <c r="X84" s="61">
        <v>9.8989999999999991</v>
      </c>
      <c r="Y84" s="61">
        <v>16.725000000000001</v>
      </c>
      <c r="Z84" s="61">
        <v>19.77</v>
      </c>
      <c r="AA84" s="61">
        <v>9.3729999999999993</v>
      </c>
      <c r="AB84" s="61">
        <v>48.477999999999994</v>
      </c>
      <c r="AC84" s="61">
        <v>22.187000000000001</v>
      </c>
      <c r="AD84" s="38">
        <v>10.826000000000001</v>
      </c>
      <c r="AE84" s="42">
        <f t="shared" si="43"/>
        <v>-0.51205660972641642</v>
      </c>
      <c r="AG84" s="361">
        <f t="shared" si="44"/>
        <v>1.0378240227622373E-3</v>
      </c>
      <c r="AH84" s="362">
        <f t="shared" si="45"/>
        <v>3.3909583365266133E-3</v>
      </c>
      <c r="AI84" s="362">
        <f t="shared" si="46"/>
        <v>3.1272966326907166E-3</v>
      </c>
      <c r="AJ84" s="363">
        <f t="shared" si="47"/>
        <v>1.6088416444186521E-3</v>
      </c>
      <c r="AL84" s="52">
        <f t="shared" si="37"/>
        <v>5.1476923076923073</v>
      </c>
      <c r="AM84" s="74">
        <f t="shared" si="37"/>
        <v>7.0740410347903646</v>
      </c>
      <c r="AN84" s="74">
        <f t="shared" si="37"/>
        <v>23.12702366127024</v>
      </c>
      <c r="AO84" s="74">
        <f t="shared" si="37"/>
        <v>12.699822380106571</v>
      </c>
      <c r="AP84" s="74">
        <f t="shared" si="37"/>
        <v>10.279335410176529</v>
      </c>
      <c r="AQ84" s="74">
        <f t="shared" si="37"/>
        <v>9.6175963197239795</v>
      </c>
      <c r="AR84" s="74">
        <f t="shared" si="37"/>
        <v>21.258064516129028</v>
      </c>
      <c r="AS84" s="74">
        <f t="shared" si="37"/>
        <v>19.774261603375525</v>
      </c>
      <c r="AT84" s="74">
        <f t="shared" si="37"/>
        <v>40.909704641350203</v>
      </c>
      <c r="AU84" s="74">
        <f t="shared" si="37"/>
        <v>13.721088435374149</v>
      </c>
      <c r="AV84" s="111">
        <f t="shared" si="37"/>
        <v>6.2723059096176126</v>
      </c>
      <c r="AW84" s="42">
        <f t="shared" si="48"/>
        <v>-0.54287111119792308</v>
      </c>
    </row>
    <row r="85" spans="1:49" ht="20.100000000000001" customHeight="1">
      <c r="A85" s="88" t="s">
        <v>177</v>
      </c>
      <c r="B85" s="90"/>
      <c r="C85" s="61"/>
      <c r="D85" s="61"/>
      <c r="E85" s="61"/>
      <c r="F85" s="61"/>
      <c r="G85" s="61"/>
      <c r="H85" s="61"/>
      <c r="I85" s="61"/>
      <c r="J85" s="61"/>
      <c r="K85" s="61"/>
      <c r="L85" s="82">
        <v>28.13</v>
      </c>
      <c r="M85" s="42"/>
      <c r="O85" s="361">
        <f t="shared" si="39"/>
        <v>0</v>
      </c>
      <c r="P85" s="362">
        <f t="shared" si="40"/>
        <v>0</v>
      </c>
      <c r="Q85" s="362">
        <f t="shared" si="41"/>
        <v>0</v>
      </c>
      <c r="R85" s="363">
        <f t="shared" si="42"/>
        <v>3.2697249967163266E-3</v>
      </c>
      <c r="T85" s="97"/>
      <c r="U85" s="61"/>
      <c r="V85" s="61"/>
      <c r="W85" s="61"/>
      <c r="X85" s="61"/>
      <c r="Y85" s="61"/>
      <c r="Z85" s="61"/>
      <c r="AA85" s="61"/>
      <c r="AB85" s="61"/>
      <c r="AC85" s="61"/>
      <c r="AD85" s="38">
        <v>9.375</v>
      </c>
      <c r="AE85" s="42"/>
      <c r="AG85" s="361">
        <f t="shared" si="44"/>
        <v>0</v>
      </c>
      <c r="AH85" s="362">
        <f t="shared" si="45"/>
        <v>0</v>
      </c>
      <c r="AI85" s="362">
        <f t="shared" si="46"/>
        <v>0</v>
      </c>
      <c r="AJ85" s="363">
        <f t="shared" si="47"/>
        <v>1.3932099036047352E-3</v>
      </c>
      <c r="AL85" s="52"/>
      <c r="AM85" s="74"/>
      <c r="AN85" s="74"/>
      <c r="AO85" s="74"/>
      <c r="AP85" s="74"/>
      <c r="AQ85" s="74"/>
      <c r="AR85" s="74"/>
      <c r="AS85" s="74"/>
      <c r="AT85" s="74"/>
      <c r="AU85" s="74"/>
      <c r="AV85" s="111">
        <f t="shared" si="37"/>
        <v>3.3327408460718093</v>
      </c>
      <c r="AW85" s="42"/>
    </row>
    <row r="86" spans="1:49" ht="20.100000000000001" customHeight="1">
      <c r="A86" s="88" t="s">
        <v>141</v>
      </c>
      <c r="B86" s="90">
        <v>764.76</v>
      </c>
      <c r="C86" s="61">
        <v>135.68</v>
      </c>
      <c r="D86" s="61">
        <v>219.58</v>
      </c>
      <c r="E86" s="61">
        <v>237.98</v>
      </c>
      <c r="F86" s="61">
        <v>127.49000000000001</v>
      </c>
      <c r="G86" s="61">
        <v>34.06</v>
      </c>
      <c r="H86" s="61">
        <v>35.949999999999996</v>
      </c>
      <c r="I86" s="61">
        <v>30.83</v>
      </c>
      <c r="J86" s="61">
        <v>39.200000000000003</v>
      </c>
      <c r="K86" s="61">
        <v>20.959999999999997</v>
      </c>
      <c r="L86" s="82">
        <v>15.08</v>
      </c>
      <c r="M86" s="42">
        <f t="shared" si="38"/>
        <v>-0.28053435114503805</v>
      </c>
      <c r="O86" s="361">
        <f t="shared" si="39"/>
        <v>9.3760574362595814E-2</v>
      </c>
      <c r="P86" s="362">
        <f t="shared" si="40"/>
        <v>5.0673363604444256E-3</v>
      </c>
      <c r="Q86" s="362">
        <f t="shared" si="41"/>
        <v>2.6433640338542289E-3</v>
      </c>
      <c r="R86" s="363">
        <f t="shared" si="42"/>
        <v>1.7528422662809174E-3</v>
      </c>
      <c r="T86" s="97">
        <v>448.32900000000001</v>
      </c>
      <c r="U86" s="61">
        <v>170.655</v>
      </c>
      <c r="V86" s="61">
        <v>182.916</v>
      </c>
      <c r="W86" s="61">
        <v>96.902000000000001</v>
      </c>
      <c r="X86" s="61">
        <v>89.051000000000002</v>
      </c>
      <c r="Y86" s="61">
        <v>27.213999999999999</v>
      </c>
      <c r="Z86" s="61">
        <v>19.03</v>
      </c>
      <c r="AA86" s="61">
        <v>19.356999999999999</v>
      </c>
      <c r="AB86" s="61">
        <v>22.22</v>
      </c>
      <c r="AC86" s="61">
        <v>13.859</v>
      </c>
      <c r="AD86" s="38">
        <v>8.34</v>
      </c>
      <c r="AE86" s="42">
        <f t="shared" si="43"/>
        <v>-0.39822498015729851</v>
      </c>
      <c r="AG86" s="361">
        <f t="shared" si="44"/>
        <v>9.2705042100213422E-2</v>
      </c>
      <c r="AH86" s="362">
        <f t="shared" si="45"/>
        <v>5.5175808771441102E-3</v>
      </c>
      <c r="AI86" s="362">
        <f t="shared" si="46"/>
        <v>1.9534504003452758E-3</v>
      </c>
      <c r="AJ86" s="363">
        <f t="shared" si="47"/>
        <v>1.2393995302467722E-3</v>
      </c>
      <c r="AL86" s="52">
        <f t="shared" si="37"/>
        <v>5.8623489722265809</v>
      </c>
      <c r="AM86" s="74">
        <f t="shared" si="37"/>
        <v>12.577756485849056</v>
      </c>
      <c r="AN86" s="74">
        <f t="shared" si="37"/>
        <v>8.3302668731214133</v>
      </c>
      <c r="AO86" s="74">
        <f t="shared" si="37"/>
        <v>4.0718547777124128</v>
      </c>
      <c r="AP86" s="74">
        <f t="shared" si="37"/>
        <v>6.9849399952937485</v>
      </c>
      <c r="AQ86" s="74">
        <f t="shared" si="37"/>
        <v>7.9900176159718139</v>
      </c>
      <c r="AR86" s="74">
        <f t="shared" si="37"/>
        <v>5.2934631432545212</v>
      </c>
      <c r="AS86" s="74">
        <f t="shared" si="37"/>
        <v>6.2786247161855337</v>
      </c>
      <c r="AT86" s="74">
        <f t="shared" si="37"/>
        <v>5.6683673469387754</v>
      </c>
      <c r="AU86" s="74">
        <f t="shared" si="37"/>
        <v>6.6121183206106879</v>
      </c>
      <c r="AV86" s="111">
        <f t="shared" si="37"/>
        <v>5.5305039787798407</v>
      </c>
      <c r="AW86" s="42">
        <f t="shared" si="48"/>
        <v>-0.1635806090249986</v>
      </c>
    </row>
    <row r="87" spans="1:49" ht="20.100000000000001" customHeight="1">
      <c r="A87" s="88" t="s">
        <v>185</v>
      </c>
      <c r="B87" s="90">
        <v>2.65</v>
      </c>
      <c r="C87" s="61">
        <v>2.52</v>
      </c>
      <c r="D87" s="61">
        <v>0.45</v>
      </c>
      <c r="E87" s="61">
        <v>2.61</v>
      </c>
      <c r="F87" s="61">
        <v>3.15</v>
      </c>
      <c r="G87" s="61">
        <v>1.8</v>
      </c>
      <c r="H87" s="61">
        <v>3.21</v>
      </c>
      <c r="I87" s="61">
        <v>7.85</v>
      </c>
      <c r="J87" s="61">
        <v>4.41</v>
      </c>
      <c r="K87" s="61">
        <v>6.3</v>
      </c>
      <c r="L87" s="82">
        <v>4.47</v>
      </c>
      <c r="M87" s="42">
        <f t="shared" si="38"/>
        <v>-0.2904761904761905</v>
      </c>
      <c r="O87" s="361">
        <f t="shared" si="39"/>
        <v>3.248934594655564E-4</v>
      </c>
      <c r="P87" s="362">
        <f t="shared" si="40"/>
        <v>2.6779816349970539E-4</v>
      </c>
      <c r="Q87" s="362">
        <f t="shared" si="41"/>
        <v>7.9452258651152878E-4</v>
      </c>
      <c r="R87" s="363">
        <f t="shared" si="42"/>
        <v>5.1957592375833554E-4</v>
      </c>
      <c r="T87" s="97">
        <v>2.097</v>
      </c>
      <c r="U87" s="61">
        <v>1.9950000000000001</v>
      </c>
      <c r="V87" s="61">
        <v>0.42899999999999999</v>
      </c>
      <c r="W87" s="61">
        <v>2.0219999999999998</v>
      </c>
      <c r="X87" s="61">
        <v>2.427</v>
      </c>
      <c r="Y87" s="61">
        <v>1.33</v>
      </c>
      <c r="Z87" s="61">
        <v>3.0550000000000002</v>
      </c>
      <c r="AA87" s="61">
        <v>8.2490000000000006</v>
      </c>
      <c r="AB87" s="61">
        <v>3.7349999999999999</v>
      </c>
      <c r="AC87" s="61">
        <v>4.7240000000000002</v>
      </c>
      <c r="AD87" s="38">
        <v>6.4089999999999998</v>
      </c>
      <c r="AE87" s="42">
        <f t="shared" si="43"/>
        <v>0.35668924640135469</v>
      </c>
      <c r="AG87" s="361">
        <f t="shared" si="44"/>
        <v>4.3361565565499339E-4</v>
      </c>
      <c r="AH87" s="362">
        <f t="shared" si="45"/>
        <v>2.6965468386130914E-4</v>
      </c>
      <c r="AI87" s="362">
        <f t="shared" si="46"/>
        <v>6.6585610009604467E-4</v>
      </c>
      <c r="AJ87" s="363">
        <f t="shared" si="47"/>
        <v>9.52435442368293E-4</v>
      </c>
      <c r="AL87" s="52">
        <f t="shared" si="37"/>
        <v>7.9132075471698116</v>
      </c>
      <c r="AM87" s="74">
        <f t="shared" si="37"/>
        <v>7.9166666666666679</v>
      </c>
      <c r="AN87" s="74">
        <f t="shared" si="37"/>
        <v>9.5333333333333332</v>
      </c>
      <c r="AO87" s="74">
        <f t="shared" si="37"/>
        <v>7.7471264367816079</v>
      </c>
      <c r="AP87" s="74">
        <f t="shared" si="37"/>
        <v>7.7047619047619058</v>
      </c>
      <c r="AQ87" s="74">
        <f t="shared" si="37"/>
        <v>7.3888888888888893</v>
      </c>
      <c r="AR87" s="74">
        <f t="shared" si="37"/>
        <v>9.517133956386294</v>
      </c>
      <c r="AS87" s="74">
        <f t="shared" si="37"/>
        <v>10.508280254777072</v>
      </c>
      <c r="AT87" s="74">
        <f t="shared" si="37"/>
        <v>8.4693877551020407</v>
      </c>
      <c r="AU87" s="74">
        <f t="shared" si="37"/>
        <v>7.4984126984126984</v>
      </c>
      <c r="AV87" s="111">
        <f t="shared" si="37"/>
        <v>14.337807606263981</v>
      </c>
      <c r="AW87" s="42">
        <f t="shared" si="48"/>
        <v>0.91211236069989587</v>
      </c>
    </row>
    <row r="88" spans="1:49" ht="20.100000000000001" customHeight="1">
      <c r="A88" s="88" t="s">
        <v>216</v>
      </c>
      <c r="B88" s="90">
        <v>3.6</v>
      </c>
      <c r="C88" s="61"/>
      <c r="D88" s="61">
        <v>4.7300000000000004</v>
      </c>
      <c r="E88" s="61">
        <v>4.7300000000000004</v>
      </c>
      <c r="F88" s="61">
        <v>2.2599999999999998</v>
      </c>
      <c r="G88" s="61">
        <v>4.7300000000000004</v>
      </c>
      <c r="H88" s="61">
        <v>2.25</v>
      </c>
      <c r="I88" s="61">
        <v>4.6399999999999997</v>
      </c>
      <c r="J88" s="61">
        <v>0.23</v>
      </c>
      <c r="K88" s="61">
        <v>2.7</v>
      </c>
      <c r="L88" s="82">
        <v>6.75</v>
      </c>
      <c r="M88" s="42">
        <f t="shared" si="38"/>
        <v>1.4999999999999998</v>
      </c>
      <c r="O88" s="361">
        <f t="shared" si="39"/>
        <v>4.4136469965132193E-4</v>
      </c>
      <c r="P88" s="362">
        <f t="shared" si="40"/>
        <v>7.037140629742258E-4</v>
      </c>
      <c r="Q88" s="362">
        <f t="shared" si="41"/>
        <v>3.4050967993351234E-4</v>
      </c>
      <c r="R88" s="363">
        <f t="shared" si="42"/>
        <v>7.8459451574245309E-4</v>
      </c>
      <c r="T88" s="97">
        <v>3.1</v>
      </c>
      <c r="U88" s="61"/>
      <c r="V88" s="61">
        <v>4.9160000000000004</v>
      </c>
      <c r="W88" s="61">
        <v>4.3970000000000002</v>
      </c>
      <c r="X88" s="61">
        <v>2.17</v>
      </c>
      <c r="Y88" s="61">
        <v>3.8929999999999998</v>
      </c>
      <c r="Z88" s="61">
        <v>2.1059999999999999</v>
      </c>
      <c r="AA88" s="61">
        <v>4.6539999999999999</v>
      </c>
      <c r="AB88" s="61">
        <v>0.105</v>
      </c>
      <c r="AC88" s="61">
        <v>2.8380000000000001</v>
      </c>
      <c r="AD88" s="38">
        <v>6.1219999999999999</v>
      </c>
      <c r="AE88" s="42">
        <f t="shared" si="43"/>
        <v>1.1571529245947849</v>
      </c>
      <c r="AG88" s="361">
        <f t="shared" si="44"/>
        <v>6.4101503697209323E-4</v>
      </c>
      <c r="AH88" s="362">
        <f t="shared" si="45"/>
        <v>7.8929750697148595E-4</v>
      </c>
      <c r="AI88" s="362">
        <f t="shared" si="46"/>
        <v>4.0002108638284816E-4</v>
      </c>
      <c r="AJ88" s="363">
        <f t="shared" si="47"/>
        <v>9.0978464318594002E-4</v>
      </c>
      <c r="AL88" s="52">
        <f t="shared" si="37"/>
        <v>8.6111111111111107</v>
      </c>
      <c r="AM88" s="74"/>
      <c r="AN88" s="74">
        <f t="shared" si="37"/>
        <v>10.393234672304439</v>
      </c>
      <c r="AO88" s="74">
        <f t="shared" si="37"/>
        <v>9.29598308668076</v>
      </c>
      <c r="AP88" s="74">
        <f t="shared" si="37"/>
        <v>9.6017699115044248</v>
      </c>
      <c r="AQ88" s="74">
        <f t="shared" si="37"/>
        <v>8.2304439746300204</v>
      </c>
      <c r="AR88" s="74">
        <f t="shared" si="37"/>
        <v>9.36</v>
      </c>
      <c r="AS88" s="74">
        <f t="shared" si="37"/>
        <v>10.030172413793103</v>
      </c>
      <c r="AT88" s="74">
        <f t="shared" si="37"/>
        <v>4.5652173913043477</v>
      </c>
      <c r="AU88" s="74">
        <f t="shared" si="37"/>
        <v>10.511111111111111</v>
      </c>
      <c r="AV88" s="111">
        <f t="shared" si="37"/>
        <v>9.0696296296296293</v>
      </c>
      <c r="AW88" s="42">
        <f t="shared" si="48"/>
        <v>-0.137138830162086</v>
      </c>
    </row>
    <row r="89" spans="1:49" ht="20.100000000000001" customHeight="1">
      <c r="A89" s="88" t="s">
        <v>176</v>
      </c>
      <c r="B89" s="90">
        <v>1.08</v>
      </c>
      <c r="C89" s="61">
        <v>1.03</v>
      </c>
      <c r="D89" s="61">
        <v>2.83</v>
      </c>
      <c r="E89" s="61">
        <v>7.06</v>
      </c>
      <c r="F89" s="61"/>
      <c r="G89" s="61">
        <v>5.41</v>
      </c>
      <c r="H89" s="61">
        <v>5.69</v>
      </c>
      <c r="I89" s="61">
        <v>3.78</v>
      </c>
      <c r="J89" s="61">
        <v>0.19</v>
      </c>
      <c r="K89" s="61">
        <v>6.17</v>
      </c>
      <c r="L89" s="82">
        <v>4.67</v>
      </c>
      <c r="M89" s="42">
        <f t="shared" si="38"/>
        <v>-0.24311183144246354</v>
      </c>
      <c r="O89" s="361">
        <f t="shared" si="39"/>
        <v>1.324094098953966E-4</v>
      </c>
      <c r="P89" s="362">
        <f t="shared" si="40"/>
        <v>8.0488225807411452E-4</v>
      </c>
      <c r="Q89" s="362">
        <f t="shared" si="41"/>
        <v>7.7812767599621147E-4</v>
      </c>
      <c r="R89" s="363">
        <f t="shared" si="42"/>
        <v>5.4282316866922312E-4</v>
      </c>
      <c r="T89" s="97">
        <v>1.1559999999999999</v>
      </c>
      <c r="U89" s="61">
        <v>2.5289999999999999</v>
      </c>
      <c r="V89" s="61">
        <v>4.0780000000000003</v>
      </c>
      <c r="W89" s="61">
        <v>8.6370000000000005</v>
      </c>
      <c r="X89" s="61"/>
      <c r="Y89" s="61">
        <v>3.9950000000000001</v>
      </c>
      <c r="Z89" s="61">
        <v>7.23</v>
      </c>
      <c r="AA89" s="61">
        <v>6.5339999999999998</v>
      </c>
      <c r="AB89" s="61">
        <v>0.126</v>
      </c>
      <c r="AC89" s="61">
        <v>6.0549999999999997</v>
      </c>
      <c r="AD89" s="38">
        <v>5.4589999999999996</v>
      </c>
      <c r="AE89" s="42">
        <f t="shared" si="43"/>
        <v>-9.8431048720066083E-2</v>
      </c>
      <c r="AG89" s="361">
        <f t="shared" si="44"/>
        <v>2.3903657507733539E-4</v>
      </c>
      <c r="AH89" s="362">
        <f t="shared" si="45"/>
        <v>8.0997779099693985E-4</v>
      </c>
      <c r="AI89" s="362">
        <f t="shared" si="46"/>
        <v>8.5346288867094633E-4</v>
      </c>
      <c r="AJ89" s="363">
        <f t="shared" si="47"/>
        <v>8.1125683880301316E-4</v>
      </c>
      <c r="AL89" s="52">
        <f t="shared" si="37"/>
        <v>10.703703703703702</v>
      </c>
      <c r="AM89" s="74">
        <f t="shared" si="37"/>
        <v>24.553398058252426</v>
      </c>
      <c r="AN89" s="74">
        <f t="shared" si="37"/>
        <v>14.409893992932863</v>
      </c>
      <c r="AO89" s="74">
        <f t="shared" si="37"/>
        <v>12.233711048158643</v>
      </c>
      <c r="AP89" s="74"/>
      <c r="AQ89" s="74">
        <f t="shared" si="37"/>
        <v>7.3844731977818858</v>
      </c>
      <c r="AR89" s="74">
        <f t="shared" si="37"/>
        <v>12.706502636203867</v>
      </c>
      <c r="AS89" s="74">
        <f t="shared" si="37"/>
        <v>17.285714285714285</v>
      </c>
      <c r="AT89" s="74">
        <f t="shared" si="37"/>
        <v>6.6315789473684204</v>
      </c>
      <c r="AU89" s="74">
        <f t="shared" si="37"/>
        <v>9.8136142625607778</v>
      </c>
      <c r="AV89" s="111">
        <f t="shared" si="37"/>
        <v>11.68950749464668</v>
      </c>
      <c r="AW89" s="42">
        <f t="shared" si="48"/>
        <v>0.19115212620924882</v>
      </c>
    </row>
    <row r="90" spans="1:49" ht="20.100000000000001" customHeight="1">
      <c r="A90" s="88" t="s">
        <v>168</v>
      </c>
      <c r="B90" s="90">
        <v>1.35</v>
      </c>
      <c r="C90" s="61">
        <v>22.02</v>
      </c>
      <c r="D90" s="61">
        <v>10.4</v>
      </c>
      <c r="E90" s="61">
        <v>8.23</v>
      </c>
      <c r="F90" s="61">
        <v>2.77</v>
      </c>
      <c r="G90" s="61">
        <v>4.4700000000000006</v>
      </c>
      <c r="H90" s="61">
        <v>8.86</v>
      </c>
      <c r="I90" s="61">
        <v>1.73</v>
      </c>
      <c r="J90" s="61">
        <v>6.14</v>
      </c>
      <c r="K90" s="61">
        <v>1.94</v>
      </c>
      <c r="L90" s="82">
        <v>11.1</v>
      </c>
      <c r="M90" s="42">
        <f t="shared" si="38"/>
        <v>4.7216494845360826</v>
      </c>
      <c r="O90" s="361">
        <f t="shared" si="39"/>
        <v>1.6551176236924572E-4</v>
      </c>
      <c r="P90" s="362">
        <f t="shared" si="40"/>
        <v>6.6503210602426844E-4</v>
      </c>
      <c r="Q90" s="362">
        <f t="shared" si="41"/>
        <v>2.446625107670422E-4</v>
      </c>
      <c r="R90" s="363">
        <f t="shared" si="42"/>
        <v>1.2902220925542561E-3</v>
      </c>
      <c r="T90" s="97">
        <v>0.45</v>
      </c>
      <c r="U90" s="61">
        <v>13.680999999999999</v>
      </c>
      <c r="V90" s="61">
        <v>3.7360000000000002</v>
      </c>
      <c r="W90" s="61">
        <v>3.742</v>
      </c>
      <c r="X90" s="61">
        <v>1.3480000000000001</v>
      </c>
      <c r="Y90" s="61">
        <v>2.2069999999999999</v>
      </c>
      <c r="Z90" s="61">
        <v>0.98199999999999998</v>
      </c>
      <c r="AA90" s="61">
        <v>1.0189999999999999</v>
      </c>
      <c r="AB90" s="61">
        <v>2.363</v>
      </c>
      <c r="AC90" s="61">
        <v>0.84899999999999998</v>
      </c>
      <c r="AD90" s="38">
        <v>4.5369999999999999</v>
      </c>
      <c r="AE90" s="42">
        <f t="shared" si="43"/>
        <v>4.343934040047114</v>
      </c>
      <c r="AG90" s="361">
        <f t="shared" si="44"/>
        <v>9.3050569883045795E-5</v>
      </c>
      <c r="AH90" s="362">
        <f t="shared" si="45"/>
        <v>4.4746457690369112E-4</v>
      </c>
      <c r="AI90" s="362">
        <f t="shared" si="46"/>
        <v>1.196680416980402E-4</v>
      </c>
      <c r="AJ90" s="363">
        <f t="shared" si="47"/>
        <v>6.7423928881649956E-4</v>
      </c>
      <c r="AL90" s="52">
        <f t="shared" si="37"/>
        <v>3.333333333333333</v>
      </c>
      <c r="AM90" s="74">
        <f t="shared" si="37"/>
        <v>6.2129881925522241</v>
      </c>
      <c r="AN90" s="74">
        <f t="shared" si="37"/>
        <v>3.5923076923076924</v>
      </c>
      <c r="AO90" s="74">
        <f t="shared" si="37"/>
        <v>4.5467800729040091</v>
      </c>
      <c r="AP90" s="74">
        <f t="shared" si="37"/>
        <v>4.8664259927797833</v>
      </c>
      <c r="AQ90" s="74">
        <f t="shared" si="37"/>
        <v>4.9373601789709163</v>
      </c>
      <c r="AR90" s="74">
        <f t="shared" si="37"/>
        <v>1.1083521444695261</v>
      </c>
      <c r="AS90" s="74">
        <f t="shared" si="37"/>
        <v>5.8901734104046231</v>
      </c>
      <c r="AT90" s="74">
        <f t="shared" si="37"/>
        <v>3.848534201954398</v>
      </c>
      <c r="AU90" s="74">
        <f t="shared" si="37"/>
        <v>4.3762886597938149</v>
      </c>
      <c r="AV90" s="111">
        <f t="shared" si="37"/>
        <v>4.0873873873873876</v>
      </c>
      <c r="AW90" s="42">
        <f t="shared" si="48"/>
        <v>-6.6015131739513414E-2</v>
      </c>
    </row>
    <row r="91" spans="1:49" ht="20.100000000000001" customHeight="1">
      <c r="A91" s="88" t="s">
        <v>217</v>
      </c>
      <c r="B91" s="90"/>
      <c r="C91" s="61">
        <v>9.3000000000000007</v>
      </c>
      <c r="D91" s="61"/>
      <c r="E91" s="61">
        <v>0.21</v>
      </c>
      <c r="F91" s="61"/>
      <c r="G91" s="61"/>
      <c r="H91" s="61">
        <v>2.25</v>
      </c>
      <c r="I91" s="61">
        <v>7.2</v>
      </c>
      <c r="J91" s="61">
        <v>1.8</v>
      </c>
      <c r="K91" s="61">
        <v>0.03</v>
      </c>
      <c r="L91" s="82">
        <v>8.73</v>
      </c>
      <c r="M91" s="42">
        <f t="shared" si="38"/>
        <v>290.00000000000006</v>
      </c>
      <c r="O91" s="361">
        <f t="shared" si="39"/>
        <v>0</v>
      </c>
      <c r="P91" s="362">
        <f t="shared" si="40"/>
        <v>0</v>
      </c>
      <c r="Q91" s="362">
        <f t="shared" si="41"/>
        <v>3.7834408881501367E-6</v>
      </c>
      <c r="R91" s="363">
        <f t="shared" si="42"/>
        <v>1.0147422403602394E-3</v>
      </c>
      <c r="T91" s="97"/>
      <c r="U91" s="61">
        <v>3.2650000000000001</v>
      </c>
      <c r="V91" s="61"/>
      <c r="W91" s="61">
        <v>1.2E-2</v>
      </c>
      <c r="X91" s="61"/>
      <c r="Y91" s="61"/>
      <c r="Z91" s="61">
        <v>1.1399999999999999</v>
      </c>
      <c r="AA91" s="61">
        <v>3.6659999999999999</v>
      </c>
      <c r="AB91" s="61">
        <v>0.91200000000000003</v>
      </c>
      <c r="AC91" s="61">
        <v>1.4E-2</v>
      </c>
      <c r="AD91" s="38">
        <v>3.8759999999999999</v>
      </c>
      <c r="AE91" s="42">
        <f t="shared" si="43"/>
        <v>275.85714285714283</v>
      </c>
      <c r="AG91" s="361">
        <f t="shared" si="44"/>
        <v>0</v>
      </c>
      <c r="AH91" s="362">
        <f t="shared" si="45"/>
        <v>0</v>
      </c>
      <c r="AI91" s="362">
        <f t="shared" si="46"/>
        <v>1.9733245980831129E-6</v>
      </c>
      <c r="AJ91" s="363">
        <f t="shared" si="47"/>
        <v>5.7600870254634166E-4</v>
      </c>
      <c r="AL91" s="52"/>
      <c r="AM91" s="74">
        <f t="shared" si="37"/>
        <v>3.510752688172043</v>
      </c>
      <c r="AN91" s="74"/>
      <c r="AO91" s="74">
        <f t="shared" ref="AN91:AV96" si="49">(W91/E91)*10</f>
        <v>0.57142857142857151</v>
      </c>
      <c r="AP91" s="74"/>
      <c r="AQ91" s="74"/>
      <c r="AR91" s="74">
        <f t="shared" si="49"/>
        <v>5.0666666666666664</v>
      </c>
      <c r="AS91" s="74">
        <f t="shared" si="49"/>
        <v>5.0916666666666668</v>
      </c>
      <c r="AT91" s="74">
        <f t="shared" si="49"/>
        <v>5.0666666666666673</v>
      </c>
      <c r="AU91" s="74">
        <f t="shared" si="49"/>
        <v>4.666666666666667</v>
      </c>
      <c r="AV91" s="111">
        <f t="shared" si="49"/>
        <v>4.4398625429553267</v>
      </c>
      <c r="AW91" s="42">
        <f t="shared" si="48"/>
        <v>-4.8600883652430059E-2</v>
      </c>
    </row>
    <row r="92" spans="1:49" ht="20.100000000000001" customHeight="1">
      <c r="A92" s="88" t="s">
        <v>195</v>
      </c>
      <c r="B92" s="90">
        <v>6.3</v>
      </c>
      <c r="C92" s="61">
        <v>6.3</v>
      </c>
      <c r="D92" s="61">
        <v>0.22</v>
      </c>
      <c r="E92" s="61">
        <v>6.75</v>
      </c>
      <c r="F92" s="61">
        <v>6.3</v>
      </c>
      <c r="G92" s="61">
        <v>6.33</v>
      </c>
      <c r="H92" s="61">
        <v>0.03</v>
      </c>
      <c r="I92" s="61">
        <v>6.3</v>
      </c>
      <c r="J92" s="61">
        <v>6.3</v>
      </c>
      <c r="K92" s="61">
        <v>12.9</v>
      </c>
      <c r="L92" s="82">
        <v>6.3</v>
      </c>
      <c r="M92" s="42">
        <f t="shared" si="38"/>
        <v>-0.51162790697674421</v>
      </c>
      <c r="O92" s="361">
        <f t="shared" si="39"/>
        <v>7.7238822438981331E-4</v>
      </c>
      <c r="P92" s="362">
        <f t="shared" si="40"/>
        <v>9.4175687497396392E-4</v>
      </c>
      <c r="Q92" s="362">
        <f t="shared" si="41"/>
        <v>1.626879581904559E-3</v>
      </c>
      <c r="R92" s="363">
        <f t="shared" si="42"/>
        <v>7.3228821469295622E-4</v>
      </c>
      <c r="T92" s="97">
        <v>3.0760000000000001</v>
      </c>
      <c r="U92" s="61">
        <v>3.0760000000000001</v>
      </c>
      <c r="V92" s="61">
        <v>7.4999999999999997E-2</v>
      </c>
      <c r="W92" s="61">
        <v>4.3499999999999996</v>
      </c>
      <c r="X92" s="61">
        <v>3.0830000000000002</v>
      </c>
      <c r="Y92" s="61">
        <v>3.1960000000000002</v>
      </c>
      <c r="Z92" s="61">
        <v>0.113</v>
      </c>
      <c r="AA92" s="61">
        <v>3.0830000000000002</v>
      </c>
      <c r="AB92" s="61">
        <v>3.0830000000000002</v>
      </c>
      <c r="AC92" s="61">
        <v>9.2650000000000006</v>
      </c>
      <c r="AD92" s="38">
        <v>3.1749999999999998</v>
      </c>
      <c r="AE92" s="42">
        <f t="shared" si="43"/>
        <v>-0.65731246627091211</v>
      </c>
      <c r="AG92" s="361">
        <f t="shared" si="44"/>
        <v>6.3605233991166415E-4</v>
      </c>
      <c r="AH92" s="362">
        <f t="shared" si="45"/>
        <v>6.4798223279755192E-4</v>
      </c>
      <c r="AI92" s="362">
        <f t="shared" si="46"/>
        <v>1.3059180286600031E-3</v>
      </c>
      <c r="AJ92" s="363">
        <f t="shared" si="47"/>
        <v>4.7183375402080359E-4</v>
      </c>
      <c r="AL92" s="52">
        <f t="shared" ref="AL92:AM96" si="50">(T92/B92)*10</f>
        <v>4.882539682539683</v>
      </c>
      <c r="AM92" s="74">
        <f t="shared" si="50"/>
        <v>4.882539682539683</v>
      </c>
      <c r="AN92" s="74">
        <f t="shared" si="49"/>
        <v>3.4090909090909087</v>
      </c>
      <c r="AO92" s="74">
        <f t="shared" si="49"/>
        <v>6.4444444444444438</v>
      </c>
      <c r="AP92" s="74">
        <f t="shared" si="49"/>
        <v>4.893650793650794</v>
      </c>
      <c r="AQ92" s="74">
        <f t="shared" si="49"/>
        <v>5.0489731437598735</v>
      </c>
      <c r="AR92" s="74">
        <f t="shared" si="49"/>
        <v>37.666666666666671</v>
      </c>
      <c r="AS92" s="74">
        <f t="shared" si="49"/>
        <v>4.893650793650794</v>
      </c>
      <c r="AT92" s="74">
        <f t="shared" si="49"/>
        <v>4.893650793650794</v>
      </c>
      <c r="AU92" s="74">
        <f t="shared" si="49"/>
        <v>7.1821705426356601</v>
      </c>
      <c r="AV92" s="111">
        <f t="shared" si="49"/>
        <v>5.0396825396825395</v>
      </c>
      <c r="AW92" s="42">
        <f t="shared" si="48"/>
        <v>-0.29830647855472481</v>
      </c>
    </row>
    <row r="93" spans="1:49" ht="20.100000000000001" customHeight="1">
      <c r="A93" s="88" t="s">
        <v>218</v>
      </c>
      <c r="B93" s="90"/>
      <c r="C93" s="61"/>
      <c r="D93" s="61"/>
      <c r="E93" s="61"/>
      <c r="F93" s="61"/>
      <c r="G93" s="61"/>
      <c r="H93" s="61">
        <v>0.02</v>
      </c>
      <c r="I93" s="61"/>
      <c r="J93" s="61">
        <v>2.91</v>
      </c>
      <c r="K93" s="61">
        <v>2.19</v>
      </c>
      <c r="L93" s="82">
        <v>4.5</v>
      </c>
      <c r="M93" s="42">
        <f t="shared" si="38"/>
        <v>1.0547945205479452</v>
      </c>
      <c r="O93" s="361">
        <f t="shared" si="39"/>
        <v>0</v>
      </c>
      <c r="P93" s="362">
        <f t="shared" si="40"/>
        <v>0</v>
      </c>
      <c r="Q93" s="362">
        <f t="shared" si="41"/>
        <v>2.7619118483496001E-4</v>
      </c>
      <c r="R93" s="363">
        <f t="shared" si="42"/>
        <v>5.2306301049496876E-4</v>
      </c>
      <c r="T93" s="97"/>
      <c r="U93" s="61"/>
      <c r="V93" s="61"/>
      <c r="W93" s="61"/>
      <c r="X93" s="61"/>
      <c r="Y93" s="61"/>
      <c r="Z93" s="61">
        <v>1E-3</v>
      </c>
      <c r="AA93" s="61"/>
      <c r="AB93" s="61">
        <v>3.9590000000000001</v>
      </c>
      <c r="AC93" s="61">
        <v>1.9950000000000001</v>
      </c>
      <c r="AD93" s="38">
        <v>2.5019999999999998</v>
      </c>
      <c r="AE93" s="42">
        <f t="shared" si="43"/>
        <v>0.25413533834586449</v>
      </c>
      <c r="AG93" s="361">
        <f t="shared" si="44"/>
        <v>0</v>
      </c>
      <c r="AH93" s="362">
        <f t="shared" si="45"/>
        <v>0</v>
      </c>
      <c r="AI93" s="362">
        <f t="shared" si="46"/>
        <v>2.811987552268436E-4</v>
      </c>
      <c r="AJ93" s="363">
        <f t="shared" si="47"/>
        <v>3.7181985907403165E-4</v>
      </c>
      <c r="AL93" s="52"/>
      <c r="AM93" s="74"/>
      <c r="AN93" s="74"/>
      <c r="AO93" s="74"/>
      <c r="AP93" s="74"/>
      <c r="AQ93" s="74"/>
      <c r="AR93" s="74">
        <f t="shared" si="49"/>
        <v>0.5</v>
      </c>
      <c r="AS93" s="74"/>
      <c r="AT93" s="74">
        <f t="shared" si="49"/>
        <v>13.604810996563575</v>
      </c>
      <c r="AU93" s="74">
        <f t="shared" si="49"/>
        <v>9.1095890410958908</v>
      </c>
      <c r="AV93" s="111">
        <f t="shared" si="49"/>
        <v>5.56</v>
      </c>
      <c r="AW93" s="42">
        <f t="shared" si="48"/>
        <v>-0.38965413533834592</v>
      </c>
    </row>
    <row r="94" spans="1:49" ht="20.100000000000001" customHeight="1">
      <c r="A94" s="88" t="s">
        <v>172</v>
      </c>
      <c r="B94" s="90"/>
      <c r="C94" s="61"/>
      <c r="D94" s="61"/>
      <c r="E94" s="61"/>
      <c r="F94" s="61"/>
      <c r="G94" s="61"/>
      <c r="H94" s="61"/>
      <c r="I94" s="61">
        <v>1.35</v>
      </c>
      <c r="J94" s="61">
        <v>1.8</v>
      </c>
      <c r="K94" s="61"/>
      <c r="L94" s="82">
        <v>3.6</v>
      </c>
      <c r="M94" s="42"/>
      <c r="O94" s="361">
        <f t="shared" si="39"/>
        <v>0</v>
      </c>
      <c r="P94" s="362">
        <f t="shared" si="40"/>
        <v>0</v>
      </c>
      <c r="Q94" s="362">
        <f t="shared" si="41"/>
        <v>0</v>
      </c>
      <c r="R94" s="363">
        <f t="shared" si="42"/>
        <v>4.1845040839597498E-4</v>
      </c>
      <c r="T94" s="97"/>
      <c r="U94" s="61"/>
      <c r="V94" s="61"/>
      <c r="W94" s="61"/>
      <c r="X94" s="61"/>
      <c r="Y94" s="61"/>
      <c r="Z94" s="61"/>
      <c r="AA94" s="61">
        <v>0.66700000000000004</v>
      </c>
      <c r="AB94" s="61">
        <v>0.93799999999999994</v>
      </c>
      <c r="AC94" s="61"/>
      <c r="AD94" s="38">
        <v>2.234</v>
      </c>
      <c r="AE94" s="42"/>
      <c r="AG94" s="361">
        <f t="shared" si="44"/>
        <v>0</v>
      </c>
      <c r="AH94" s="362">
        <f t="shared" si="45"/>
        <v>0</v>
      </c>
      <c r="AI94" s="362">
        <f t="shared" si="46"/>
        <v>0</v>
      </c>
      <c r="AJ94" s="363">
        <f t="shared" si="47"/>
        <v>3.3199263196298436E-4</v>
      </c>
      <c r="AL94" s="52"/>
      <c r="AM94" s="74"/>
      <c r="AN94" s="74"/>
      <c r="AO94" s="74"/>
      <c r="AP94" s="74"/>
      <c r="AQ94" s="74"/>
      <c r="AR94" s="74" t="e">
        <f t="shared" si="49"/>
        <v>#DIV/0!</v>
      </c>
      <c r="AS94" s="74">
        <f t="shared" si="49"/>
        <v>4.9407407407407407</v>
      </c>
      <c r="AT94" s="74">
        <f t="shared" si="49"/>
        <v>5.2111111111111104</v>
      </c>
      <c r="AU94" s="74"/>
      <c r="AV94" s="111">
        <f t="shared" si="49"/>
        <v>6.2055555555555557</v>
      </c>
      <c r="AW94" s="42"/>
    </row>
    <row r="95" spans="1:49" ht="20.100000000000001" customHeight="1" thickBot="1">
      <c r="A95" s="48" t="s">
        <v>33</v>
      </c>
      <c r="B95" s="91">
        <f t="shared" ref="B95:J95" si="51">B96-SUM(B68:B94)</f>
        <v>510.17999999999938</v>
      </c>
      <c r="C95" s="67">
        <f t="shared" si="51"/>
        <v>265.07000000000062</v>
      </c>
      <c r="D95" s="67">
        <f t="shared" si="51"/>
        <v>120.69000000000142</v>
      </c>
      <c r="E95" s="67">
        <f t="shared" si="51"/>
        <v>141.40999999999985</v>
      </c>
      <c r="F95" s="67">
        <f t="shared" si="51"/>
        <v>107.09999999999945</v>
      </c>
      <c r="G95" s="67">
        <f t="shared" si="51"/>
        <v>68.380000000001019</v>
      </c>
      <c r="H95" s="67">
        <f t="shared" si="51"/>
        <v>54.440000000001419</v>
      </c>
      <c r="I95" s="67">
        <f t="shared" si="51"/>
        <v>82.409999999999854</v>
      </c>
      <c r="J95" s="67">
        <f t="shared" si="51"/>
        <v>44.949999999999818</v>
      </c>
      <c r="K95" s="67">
        <f t="shared" ref="K95:L95" si="52">K96-SUM(K68:K94)</f>
        <v>82.670000000002801</v>
      </c>
      <c r="L95" s="107">
        <f t="shared" si="52"/>
        <v>28.640000000003056</v>
      </c>
      <c r="M95" s="42">
        <f t="shared" si="38"/>
        <v>-0.65356235635657334</v>
      </c>
      <c r="O95" s="361">
        <f t="shared" si="39"/>
        <v>6.2548734018919763E-2</v>
      </c>
      <c r="P95" s="370">
        <f t="shared" si="40"/>
        <v>1.0173354677838959E-2</v>
      </c>
      <c r="Q95" s="370">
        <f t="shared" si="41"/>
        <v>1.0425901940779414E-2</v>
      </c>
      <c r="R95" s="363">
        <f t="shared" si="42"/>
        <v>3.3290054712394449E-3</v>
      </c>
      <c r="T95" s="97">
        <f t="shared" ref="T95:AD95" si="53">T96-SUM(T68:T94)</f>
        <v>112.22999999999774</v>
      </c>
      <c r="U95" s="61">
        <f t="shared" si="53"/>
        <v>56.997999999999593</v>
      </c>
      <c r="V95" s="61">
        <f t="shared" si="53"/>
        <v>48.009999999999309</v>
      </c>
      <c r="W95" s="61">
        <f t="shared" si="53"/>
        <v>64.183000000000902</v>
      </c>
      <c r="X95" s="61">
        <f t="shared" si="53"/>
        <v>104.88899999999921</v>
      </c>
      <c r="Y95" s="61">
        <f t="shared" si="53"/>
        <v>44.279999999998836</v>
      </c>
      <c r="Z95" s="61">
        <f t="shared" si="53"/>
        <v>38.628999999998996</v>
      </c>
      <c r="AA95" s="61">
        <f t="shared" si="53"/>
        <v>51.724999999998545</v>
      </c>
      <c r="AB95" s="61">
        <f t="shared" si="53"/>
        <v>21.273000000000138</v>
      </c>
      <c r="AC95" s="61">
        <f t="shared" si="53"/>
        <v>45.173999999999069</v>
      </c>
      <c r="AD95" s="38">
        <f t="shared" si="53"/>
        <v>13.652000000000953</v>
      </c>
      <c r="AE95" s="42">
        <f t="shared" si="43"/>
        <v>-0.69779076459907829</v>
      </c>
      <c r="AG95" s="361">
        <f t="shared" si="44"/>
        <v>2.3206812128831154E-2</v>
      </c>
      <c r="AH95" s="370">
        <f t="shared" si="45"/>
        <v>8.9776762416379358E-3</v>
      </c>
      <c r="AI95" s="370">
        <f t="shared" si="46"/>
        <v>6.3673546709860501E-3</v>
      </c>
      <c r="AJ95" s="363">
        <f t="shared" si="47"/>
        <v>2.0288108377614048E-3</v>
      </c>
      <c r="AL95" s="112">
        <f t="shared" si="50"/>
        <v>2.1998118311183874</v>
      </c>
      <c r="AM95" s="76">
        <f t="shared" si="50"/>
        <v>2.1502999207756237</v>
      </c>
      <c r="AN95" s="76">
        <f t="shared" si="49"/>
        <v>3.9779600629711447</v>
      </c>
      <c r="AO95" s="76">
        <f t="shared" si="49"/>
        <v>4.5387879216463451</v>
      </c>
      <c r="AP95" s="76">
        <f t="shared" si="49"/>
        <v>9.7935574229691653</v>
      </c>
      <c r="AQ95" s="76">
        <f t="shared" si="49"/>
        <v>6.4755776542846117</v>
      </c>
      <c r="AR95" s="76">
        <f t="shared" si="49"/>
        <v>7.0957016899335024</v>
      </c>
      <c r="AS95" s="76">
        <f t="shared" si="49"/>
        <v>6.2765441087245035</v>
      </c>
      <c r="AT95" s="76">
        <f t="shared" si="49"/>
        <v>4.7325917686318633</v>
      </c>
      <c r="AU95" s="76">
        <f t="shared" si="49"/>
        <v>5.4643764364337164</v>
      </c>
      <c r="AV95" s="113">
        <f t="shared" si="49"/>
        <v>4.7667597765361371</v>
      </c>
      <c r="AW95" s="42">
        <f t="shared" si="48"/>
        <v>-0.1276662887362997</v>
      </c>
    </row>
    <row r="96" spans="1:49" s="6" customFormat="1" ht="26.25" customHeight="1" thickBot="1">
      <c r="A96" s="58" t="s">
        <v>34</v>
      </c>
      <c r="B96" s="94">
        <v>8156.5199999999995</v>
      </c>
      <c r="C96" s="95">
        <v>6866.9900000000016</v>
      </c>
      <c r="D96" s="95">
        <v>6771.2099999999991</v>
      </c>
      <c r="E96" s="95">
        <v>6763.3699999999981</v>
      </c>
      <c r="F96" s="95">
        <v>7242.2800000000007</v>
      </c>
      <c r="G96" s="95">
        <v>6721.4800000000014</v>
      </c>
      <c r="H96" s="95">
        <v>6989.5900000000011</v>
      </c>
      <c r="I96" s="95">
        <v>8411.18</v>
      </c>
      <c r="J96" s="95">
        <v>7959.4999999999991</v>
      </c>
      <c r="K96" s="95">
        <v>7929.29</v>
      </c>
      <c r="L96" s="96">
        <v>8603.17</v>
      </c>
      <c r="M96" s="140">
        <f t="shared" si="38"/>
        <v>8.4986171523553825E-2</v>
      </c>
      <c r="N96"/>
      <c r="O96" s="355">
        <f>SUM(O68:O95)</f>
        <v>0.99999999999999989</v>
      </c>
      <c r="P96" s="359">
        <f t="shared" ref="P96:R96" si="54">SUM(P68:P95)</f>
        <v>1</v>
      </c>
      <c r="Q96" s="359">
        <f t="shared" si="54"/>
        <v>1.0000000000000002</v>
      </c>
      <c r="R96" s="356">
        <f t="shared" si="54"/>
        <v>1.0000000000000002</v>
      </c>
      <c r="T96" s="99">
        <v>4836.079999999999</v>
      </c>
      <c r="U96" s="69">
        <v>4440.7740000000003</v>
      </c>
      <c r="V96" s="69">
        <v>4418.4079999999994</v>
      </c>
      <c r="W96" s="69">
        <v>4372.8750000000009</v>
      </c>
      <c r="X96" s="69">
        <v>4848.0569999999989</v>
      </c>
      <c r="Y96" s="69">
        <v>4932.2339999999995</v>
      </c>
      <c r="Z96" s="69">
        <v>5076.7289999999994</v>
      </c>
      <c r="AA96" s="69">
        <v>6686.5729999999976</v>
      </c>
      <c r="AB96" s="69">
        <v>6420.4919999999993</v>
      </c>
      <c r="AC96" s="69">
        <v>7094.6259999999984</v>
      </c>
      <c r="AD96" s="85">
        <v>6729.0650000000023</v>
      </c>
      <c r="AE96" s="86">
        <f t="shared" si="43"/>
        <v>-5.1526465242846646E-2</v>
      </c>
      <c r="AF96"/>
      <c r="AG96" s="355">
        <f>SUM(AG68:AG95)</f>
        <v>0.99999999999999967</v>
      </c>
      <c r="AH96" s="359">
        <f t="shared" ref="AH96:AJ96" si="55">SUM(AH68:AH95)</f>
        <v>0.99999999999999989</v>
      </c>
      <c r="AI96" s="359">
        <f t="shared" si="55"/>
        <v>1</v>
      </c>
      <c r="AJ96" s="356">
        <f t="shared" si="55"/>
        <v>0.99999999999999978</v>
      </c>
      <c r="AL96" s="72">
        <f t="shared" si="50"/>
        <v>5.9290972130271236</v>
      </c>
      <c r="AM96" s="77">
        <f t="shared" si="50"/>
        <v>6.4668420952993957</v>
      </c>
      <c r="AN96" s="77">
        <f t="shared" si="49"/>
        <v>6.5252857317968278</v>
      </c>
      <c r="AO96" s="77">
        <f t="shared" si="49"/>
        <v>6.4655268009882683</v>
      </c>
      <c r="AP96" s="77">
        <f t="shared" si="49"/>
        <v>6.6941032382067505</v>
      </c>
      <c r="AQ96" s="77">
        <f t="shared" si="49"/>
        <v>7.3380178175044763</v>
      </c>
      <c r="AR96" s="77">
        <f t="shared" si="49"/>
        <v>7.2632715223639712</v>
      </c>
      <c r="AS96" s="77">
        <f t="shared" si="49"/>
        <v>7.9496253795543517</v>
      </c>
      <c r="AT96" s="77">
        <f t="shared" si="49"/>
        <v>8.0664514102644631</v>
      </c>
      <c r="AU96" s="77">
        <f t="shared" si="49"/>
        <v>8.9473660315110166</v>
      </c>
      <c r="AV96" s="87">
        <f t="shared" si="49"/>
        <v>7.8216111038140621</v>
      </c>
      <c r="AW96" s="86">
        <f t="shared" si="48"/>
        <v>-0.12581970199187648</v>
      </c>
    </row>
  </sheetData>
  <mergeCells count="36">
    <mergeCell ref="A4:A6"/>
    <mergeCell ref="B4:L4"/>
    <mergeCell ref="M4:M6"/>
    <mergeCell ref="O4:R5"/>
    <mergeCell ref="T4:AD4"/>
    <mergeCell ref="AG4:AJ5"/>
    <mergeCell ref="AL4:AV4"/>
    <mergeCell ref="AW4:AW6"/>
    <mergeCell ref="B5:L5"/>
    <mergeCell ref="T5:AD5"/>
    <mergeCell ref="AL5:AV5"/>
    <mergeCell ref="AE4:AE6"/>
    <mergeCell ref="A36:A38"/>
    <mergeCell ref="B36:L36"/>
    <mergeCell ref="M36:M38"/>
    <mergeCell ref="O36:R37"/>
    <mergeCell ref="T36:AD36"/>
    <mergeCell ref="AG36:AJ37"/>
    <mergeCell ref="AL36:AV36"/>
    <mergeCell ref="AW36:AW38"/>
    <mergeCell ref="B37:L37"/>
    <mergeCell ref="T37:AD37"/>
    <mergeCell ref="AL37:AV37"/>
    <mergeCell ref="AE36:AE38"/>
    <mergeCell ref="A65:A67"/>
    <mergeCell ref="B65:L65"/>
    <mergeCell ref="M65:M67"/>
    <mergeCell ref="O65:R66"/>
    <mergeCell ref="T65:AD65"/>
    <mergeCell ref="AG65:AJ66"/>
    <mergeCell ref="AL65:AV65"/>
    <mergeCell ref="AW65:AW67"/>
    <mergeCell ref="B66:L66"/>
    <mergeCell ref="T66:AD66"/>
    <mergeCell ref="AL66:AV66"/>
    <mergeCell ref="AE65:AE67"/>
  </mergeCells>
  <conditionalFormatting sqref="AX7:AX33">
    <cfRule type="cellIs" dxfId="1" priority="15" operator="greaterThan">
      <formula>0</formula>
    </cfRule>
    <cfRule type="cellIs" dxfId="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T32:AD32 B32:L32 V61:AD61 B61:L61 T61 B95:L95 T95:AD95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7908EA22-F63E-4DC7-A6D5-483CF48CC8B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3" id="{AFBE16E8-850A-4CA9-9A50-70B9FA48BCE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2" id="{78E00C22-6D0D-4EB8-8451-DE5AA38A6C3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1" id="{A972A698-652F-4D03-A708-422DE2A94B1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AW62</xm:sqref>
        </x14:conditionalFormatting>
        <x14:conditionalFormatting xmlns:xm="http://schemas.microsoft.com/office/excel/2006/main">
          <x14:cfRule type="iconSet" priority="10" id="{21552263-882D-4976-8E5C-40B5EB12AB6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AE62</xm:sqref>
        </x14:conditionalFormatting>
        <x14:conditionalFormatting xmlns:xm="http://schemas.microsoft.com/office/excel/2006/main">
          <x14:cfRule type="iconSet" priority="9" id="{858BAC75-432E-4774-85CD-E32071A9F72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AW96</xm:sqref>
        </x14:conditionalFormatting>
        <x14:conditionalFormatting xmlns:xm="http://schemas.microsoft.com/office/excel/2006/main">
          <x14:cfRule type="iconSet" priority="8" id="{CAD1884B-DA96-46B3-B132-1F42EE328AD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M96</xm:sqref>
        </x14:conditionalFormatting>
        <x14:conditionalFormatting xmlns:xm="http://schemas.microsoft.com/office/excel/2006/main">
          <x14:cfRule type="iconSet" priority="7" id="{3F0E0D63-2211-4F0B-B28F-729C3B6C622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AE96</xm:sqref>
        </x14:conditionalFormatting>
        <x14:conditionalFormatting xmlns:xm="http://schemas.microsoft.com/office/excel/2006/main">
          <x14:cfRule type="iconSet" priority="3" id="{3CA8BFCA-4BD7-4F79-9EAB-B8035C8C5E8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M68:M95</xm:sqref>
        </x14:conditionalFormatting>
        <x14:conditionalFormatting xmlns:xm="http://schemas.microsoft.com/office/excel/2006/main">
          <x14:cfRule type="iconSet" priority="2" id="{4002E031-051F-4CC4-B517-0F2BFE37062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AE68:AE95</xm:sqref>
        </x14:conditionalFormatting>
        <x14:conditionalFormatting xmlns:xm="http://schemas.microsoft.com/office/excel/2006/main">
          <x14:cfRule type="iconSet" priority="1" id="{3CA8786F-74F7-483F-B868-2650161111F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AW68:AW95</xm:sqref>
        </x14:conditionalFormatting>
        <x14:conditionalFormatting xmlns:xm="http://schemas.microsoft.com/office/excel/2006/main">
          <x14:cfRule type="iconSet" priority="146" id="{FAC3B505-09C3-44E5-B4E8-56818129B49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M39:M62</xm:sqref>
        </x14:conditionalFormatting>
        <x14:conditionalFormatting xmlns:xm="http://schemas.microsoft.com/office/excel/2006/main">
          <x14:cfRule type="iconSet" priority="148" id="{73FDE547-F365-453C-81A2-0E8DF24BE57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AE39:AE61</xm:sqref>
        </x14:conditionalFormatting>
        <x14:conditionalFormatting xmlns:xm="http://schemas.microsoft.com/office/excel/2006/main">
          <x14:cfRule type="iconSet" priority="150" id="{0324FA67-12D3-478B-B7D5-66D98743FF5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77256-2208-4575-91EC-51A5DA20DDBA}">
  <sheetPr>
    <pageSetUpPr fitToPage="1"/>
  </sheetPr>
  <dimension ref="A1:AQ68"/>
  <sheetViews>
    <sheetView showGridLines="0" topLeftCell="F1" workbookViewId="0">
      <selection activeCell="Q16" sqref="Q16"/>
    </sheetView>
  </sheetViews>
  <sheetFormatPr defaultRowHeight="15"/>
  <cols>
    <col min="1" max="1" width="18.7109375" customWidth="1"/>
    <col min="13" max="13" width="9.85546875" customWidth="1"/>
    <col min="14" max="14" width="1.7109375" customWidth="1"/>
    <col min="15" max="15" width="18.7109375" hidden="1" customWidth="1"/>
    <col min="27" max="27" width="10.140625" customWidth="1"/>
    <col min="28" max="28" width="1.7109375" customWidth="1"/>
    <col min="40" max="40" width="9.85546875" customWidth="1"/>
    <col min="43" max="43" width="9.140625" style="23"/>
  </cols>
  <sheetData>
    <row r="1" spans="1:43" ht="15.75">
      <c r="A1" s="18" t="s">
        <v>117</v>
      </c>
    </row>
    <row r="3" spans="1:43" ht="15.75" thickBot="1">
      <c r="M3" s="5" t="s">
        <v>19</v>
      </c>
      <c r="AA3" s="327">
        <v>1000</v>
      </c>
      <c r="AN3" s="327" t="s">
        <v>44</v>
      </c>
    </row>
    <row r="4" spans="1:43" ht="20.100000000000001" customHeight="1">
      <c r="A4" s="489" t="s">
        <v>21</v>
      </c>
      <c r="B4" s="491" t="s">
        <v>13</v>
      </c>
      <c r="C4" s="485"/>
      <c r="D4" s="485"/>
      <c r="E4" s="485"/>
      <c r="F4" s="485"/>
      <c r="G4" s="485"/>
      <c r="H4" s="485"/>
      <c r="I4" s="485"/>
      <c r="J4" s="485"/>
      <c r="K4" s="485"/>
      <c r="L4" s="486"/>
      <c r="M4" s="494" t="s">
        <v>118</v>
      </c>
      <c r="O4" s="492" t="s">
        <v>21</v>
      </c>
      <c r="P4" s="484" t="s">
        <v>13</v>
      </c>
      <c r="Q4" s="485"/>
      <c r="R4" s="485"/>
      <c r="S4" s="485"/>
      <c r="T4" s="485"/>
      <c r="U4" s="485"/>
      <c r="V4" s="485"/>
      <c r="W4" s="485"/>
      <c r="X4" s="485"/>
      <c r="Y4" s="485"/>
      <c r="Z4" s="486"/>
      <c r="AA4" s="487" t="s">
        <v>118</v>
      </c>
      <c r="AC4" s="484" t="s">
        <v>13</v>
      </c>
      <c r="AD4" s="485"/>
      <c r="AE4" s="485"/>
      <c r="AF4" s="485"/>
      <c r="AG4" s="485"/>
      <c r="AH4" s="485"/>
      <c r="AI4" s="485"/>
      <c r="AJ4" s="485"/>
      <c r="AK4" s="485"/>
      <c r="AL4" s="485"/>
      <c r="AM4" s="486"/>
      <c r="AN4" s="487" t="s">
        <v>118</v>
      </c>
    </row>
    <row r="5" spans="1:43" ht="20.100000000000001" customHeight="1" thickBot="1">
      <c r="A5" s="490"/>
      <c r="B5" s="31">
        <v>2010</v>
      </c>
      <c r="C5" s="164">
        <v>2011</v>
      </c>
      <c r="D5" s="164">
        <v>2012</v>
      </c>
      <c r="E5" s="164">
        <v>2013</v>
      </c>
      <c r="F5" s="164">
        <v>2014</v>
      </c>
      <c r="G5" s="164">
        <v>2015</v>
      </c>
      <c r="H5" s="164">
        <v>2016</v>
      </c>
      <c r="I5" s="164">
        <v>2017</v>
      </c>
      <c r="J5" s="164">
        <v>2018</v>
      </c>
      <c r="K5" s="164">
        <v>2019</v>
      </c>
      <c r="L5" s="30">
        <v>2020</v>
      </c>
      <c r="M5" s="495"/>
      <c r="O5" s="493"/>
      <c r="P5" s="51">
        <v>2010</v>
      </c>
      <c r="Q5" s="164">
        <v>2011</v>
      </c>
      <c r="R5" s="164">
        <v>2012</v>
      </c>
      <c r="S5" s="164">
        <v>2013</v>
      </c>
      <c r="T5" s="164">
        <v>2014</v>
      </c>
      <c r="U5" s="164">
        <v>2015</v>
      </c>
      <c r="V5" s="164">
        <v>2016</v>
      </c>
      <c r="W5" s="164">
        <v>2017</v>
      </c>
      <c r="X5" s="164">
        <v>2018</v>
      </c>
      <c r="Y5" s="164">
        <v>2019</v>
      </c>
      <c r="Z5" s="30">
        <v>2020</v>
      </c>
      <c r="AA5" s="488"/>
      <c r="AC5" s="51">
        <v>2010</v>
      </c>
      <c r="AD5" s="164">
        <v>2011</v>
      </c>
      <c r="AE5" s="164">
        <v>2012</v>
      </c>
      <c r="AF5" s="164">
        <v>2013</v>
      </c>
      <c r="AG5" s="164">
        <v>2014</v>
      </c>
      <c r="AH5" s="164">
        <v>2015</v>
      </c>
      <c r="AI5" s="164">
        <v>2016</v>
      </c>
      <c r="AJ5" s="164">
        <v>2017</v>
      </c>
      <c r="AK5" s="29">
        <v>2018</v>
      </c>
      <c r="AL5" s="164">
        <v>2019</v>
      </c>
      <c r="AM5" s="30">
        <v>2020</v>
      </c>
      <c r="AN5" s="488"/>
      <c r="AQ5" s="328"/>
    </row>
    <row r="6" spans="1:43" ht="3" customHeight="1" thickBot="1">
      <c r="A6" s="329"/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30"/>
      <c r="O6" s="329"/>
      <c r="P6" s="331">
        <v>2010</v>
      </c>
      <c r="Q6" s="331">
        <v>2011</v>
      </c>
      <c r="R6" s="331">
        <v>2012</v>
      </c>
      <c r="S6" s="331"/>
      <c r="T6" s="331"/>
      <c r="U6" s="331"/>
      <c r="V6" s="331"/>
      <c r="W6" s="331"/>
      <c r="X6" s="328"/>
      <c r="Y6" s="328"/>
      <c r="Z6" s="331"/>
      <c r="AA6" s="332"/>
      <c r="AC6" s="331"/>
      <c r="AD6" s="331"/>
      <c r="AE6" s="331"/>
      <c r="AF6" s="331"/>
      <c r="AG6" s="331"/>
      <c r="AH6" s="331"/>
      <c r="AI6" s="331"/>
      <c r="AJ6" s="331"/>
      <c r="AK6" s="328"/>
      <c r="AL6" s="328"/>
      <c r="AM6" s="331"/>
      <c r="AN6" s="330"/>
    </row>
    <row r="7" spans="1:43" ht="20.100000000000001" customHeight="1">
      <c r="A7" s="165" t="s">
        <v>1</v>
      </c>
      <c r="B7" s="79">
        <v>162618.44999999995</v>
      </c>
      <c r="C7" s="60">
        <v>156534.06999999998</v>
      </c>
      <c r="D7" s="60">
        <v>239190.1999999999</v>
      </c>
      <c r="E7" s="60">
        <v>213768.74999999997</v>
      </c>
      <c r="F7" s="60">
        <v>196345.2</v>
      </c>
      <c r="G7" s="60">
        <v>183217.2099999999</v>
      </c>
      <c r="H7" s="60">
        <v>164354.55999999982</v>
      </c>
      <c r="I7" s="60">
        <v>192935.97999999986</v>
      </c>
      <c r="J7" s="60">
        <v>211445.75</v>
      </c>
      <c r="K7" s="60">
        <v>219278.33000000005</v>
      </c>
      <c r="L7" s="166">
        <v>238978.52999999991</v>
      </c>
      <c r="M7" s="333">
        <f>IF(L7="","",(L7-K7)/K7)</f>
        <v>8.9841070934824532E-2</v>
      </c>
      <c r="O7" s="2" t="s">
        <v>1</v>
      </c>
      <c r="P7" s="79">
        <v>37448.925000000003</v>
      </c>
      <c r="Q7" s="60">
        <v>38839.965999999986</v>
      </c>
      <c r="R7" s="60">
        <v>43280.928999999975</v>
      </c>
      <c r="S7" s="60">
        <v>45616.113000000012</v>
      </c>
      <c r="T7" s="60">
        <v>47446.346999999972</v>
      </c>
      <c r="U7" s="60">
        <v>44866.651000000042</v>
      </c>
      <c r="V7" s="60">
        <v>44731.008000000016</v>
      </c>
      <c r="W7" s="60">
        <v>48635.341000000037</v>
      </c>
      <c r="X7" s="60">
        <v>54050.858</v>
      </c>
      <c r="Y7" s="60">
        <v>57478.924000000043</v>
      </c>
      <c r="Z7" s="166">
        <v>63485.803999999982</v>
      </c>
      <c r="AA7" s="333">
        <f>IF(Z7="","",(Z7-Y7)/Y7)</f>
        <v>0.10450578371995854</v>
      </c>
      <c r="AC7" s="167">
        <f t="shared" ref="AC7:AM22" si="0">(P7/B7)*10</f>
        <v>2.3028706152346192</v>
      </c>
      <c r="AD7" s="161">
        <f t="shared" si="0"/>
        <v>2.4812467982209876</v>
      </c>
      <c r="AE7" s="161">
        <f t="shared" si="0"/>
        <v>1.8094775204000828</v>
      </c>
      <c r="AF7" s="161">
        <f t="shared" si="0"/>
        <v>2.1338999736865198</v>
      </c>
      <c r="AG7" s="161">
        <f t="shared" si="0"/>
        <v>2.4164760330275441</v>
      </c>
      <c r="AH7" s="161">
        <f t="shared" si="0"/>
        <v>2.4488229571883595</v>
      </c>
      <c r="AI7" s="161">
        <f t="shared" si="0"/>
        <v>2.7216164857245251</v>
      </c>
      <c r="AJ7" s="161">
        <f t="shared" si="0"/>
        <v>2.5208020297717444</v>
      </c>
      <c r="AK7" s="161">
        <f t="shared" si="0"/>
        <v>2.5562518045408811</v>
      </c>
      <c r="AL7" s="161">
        <f t="shared" si="0"/>
        <v>2.6212769861937577</v>
      </c>
      <c r="AM7" s="161">
        <f t="shared" si="0"/>
        <v>2.6565484355435616</v>
      </c>
      <c r="AN7" s="333">
        <f>IF(AM7="","",(AM7-AL7)/AL7)</f>
        <v>1.3455826887268407E-2</v>
      </c>
      <c r="AQ7"/>
    </row>
    <row r="8" spans="1:43" ht="20.100000000000001" customHeight="1">
      <c r="A8" s="168" t="s">
        <v>2</v>
      </c>
      <c r="B8" s="81">
        <v>161664.07999999981</v>
      </c>
      <c r="C8" s="61">
        <v>214997.14</v>
      </c>
      <c r="D8" s="61">
        <v>230196.23999999993</v>
      </c>
      <c r="E8" s="61">
        <v>260171.31000000006</v>
      </c>
      <c r="F8" s="61">
        <v>219768.14999999994</v>
      </c>
      <c r="G8" s="61">
        <v>191622.89999999979</v>
      </c>
      <c r="H8" s="61">
        <v>187100.07000000012</v>
      </c>
      <c r="I8" s="61">
        <v>187560.18000000008</v>
      </c>
      <c r="J8" s="61">
        <v>245913.44</v>
      </c>
      <c r="K8" s="61">
        <v>226330.75999999989</v>
      </c>
      <c r="L8" s="15">
        <v>217081.86999999988</v>
      </c>
      <c r="M8" s="334">
        <f t="shared" ref="M8:M23" si="1">IF(L8="","",(L8-K8)/K8)</f>
        <v>-4.0864485233911722E-2</v>
      </c>
      <c r="O8" s="2" t="s">
        <v>2</v>
      </c>
      <c r="P8" s="81">
        <v>39208.55799999999</v>
      </c>
      <c r="Q8" s="61">
        <v>43534.874999999993</v>
      </c>
      <c r="R8" s="61">
        <v>46936.957999999977</v>
      </c>
      <c r="S8" s="61">
        <v>51921.968000000052</v>
      </c>
      <c r="T8" s="61">
        <v>51933.389000000017</v>
      </c>
      <c r="U8" s="61">
        <v>46937.144999999968</v>
      </c>
      <c r="V8" s="61">
        <v>48461.340000000011</v>
      </c>
      <c r="W8" s="61">
        <v>48751.319999999949</v>
      </c>
      <c r="X8" s="61">
        <v>57358.343000000001</v>
      </c>
      <c r="Y8" s="61">
        <v>60378.147999999928</v>
      </c>
      <c r="Z8" s="15">
        <v>54982.760999999962</v>
      </c>
      <c r="AA8" s="334">
        <f t="shared" ref="AA8:AA23" si="2">IF(Z8="","",(Z8-Y8)/Y8)</f>
        <v>-8.9359928694731944E-2</v>
      </c>
      <c r="AC8" s="121">
        <f t="shared" si="0"/>
        <v>2.425310433832923</v>
      </c>
      <c r="AD8" s="122">
        <f t="shared" si="0"/>
        <v>2.0249048429202356</v>
      </c>
      <c r="AE8" s="122">
        <f t="shared" si="0"/>
        <v>2.0389975961379729</v>
      </c>
      <c r="AF8" s="122">
        <f t="shared" si="0"/>
        <v>1.9956838438488873</v>
      </c>
      <c r="AG8" s="122">
        <f t="shared" si="0"/>
        <v>2.3630989749879605</v>
      </c>
      <c r="AH8" s="122">
        <f t="shared" si="0"/>
        <v>2.4494538492006965</v>
      </c>
      <c r="AI8" s="122">
        <f t="shared" si="0"/>
        <v>2.5901294424956642</v>
      </c>
      <c r="AJ8" s="122">
        <f t="shared" si="0"/>
        <v>2.5992361491655602</v>
      </c>
      <c r="AK8" s="122">
        <f t="shared" si="0"/>
        <v>2.332460682100173</v>
      </c>
      <c r="AL8" s="122">
        <f t="shared" si="0"/>
        <v>2.6676951908790461</v>
      </c>
      <c r="AM8" s="122">
        <f t="shared" si="0"/>
        <v>2.5328122058281508</v>
      </c>
      <c r="AN8" s="334">
        <f t="shared" ref="AN8:AN23" si="3">IF(AM8="","",(AM8-AL8)/AL8)</f>
        <v>-5.0561617950980846E-2</v>
      </c>
      <c r="AQ8"/>
    </row>
    <row r="9" spans="1:43" ht="20.100000000000001" customHeight="1">
      <c r="A9" s="168" t="s">
        <v>3</v>
      </c>
      <c r="B9" s="81">
        <v>247651.7600000001</v>
      </c>
      <c r="C9" s="61">
        <v>229392.75000000003</v>
      </c>
      <c r="D9" s="61">
        <v>306569.51000000007</v>
      </c>
      <c r="E9" s="61">
        <v>231638.53999999992</v>
      </c>
      <c r="F9" s="61">
        <v>216803.50000000012</v>
      </c>
      <c r="G9" s="61">
        <v>258485.74000000011</v>
      </c>
      <c r="H9" s="61">
        <v>249519.08999999994</v>
      </c>
      <c r="I9" s="61">
        <v>240693.52999999991</v>
      </c>
      <c r="J9" s="61">
        <v>242853</v>
      </c>
      <c r="K9" s="61">
        <v>231554.96000000011</v>
      </c>
      <c r="L9" s="15">
        <v>255533.76999999979</v>
      </c>
      <c r="M9" s="334">
        <f t="shared" si="1"/>
        <v>0.10355558783970624</v>
      </c>
      <c r="O9" s="2" t="s">
        <v>3</v>
      </c>
      <c r="P9" s="81">
        <v>51168.47700000005</v>
      </c>
      <c r="Q9" s="61">
        <v>49454.935999999994</v>
      </c>
      <c r="R9" s="61">
        <v>57419.120999999985</v>
      </c>
      <c r="S9" s="61">
        <v>50259.945</v>
      </c>
      <c r="T9" s="61">
        <v>50881.621999999916</v>
      </c>
      <c r="U9" s="61">
        <v>62257.105999999985</v>
      </c>
      <c r="V9" s="61">
        <v>56423.886000000035</v>
      </c>
      <c r="W9" s="61">
        <v>66075.244999999908</v>
      </c>
      <c r="X9" s="61">
        <v>64577.565999999999</v>
      </c>
      <c r="Y9" s="61">
        <v>61804.521999999954</v>
      </c>
      <c r="Z9" s="15">
        <v>66953.59299999995</v>
      </c>
      <c r="AA9" s="334">
        <f t="shared" si="2"/>
        <v>8.3312204890121144E-2</v>
      </c>
      <c r="AC9" s="121">
        <f t="shared" si="0"/>
        <v>2.0661463096406028</v>
      </c>
      <c r="AD9" s="122">
        <f t="shared" si="0"/>
        <v>2.1559066709824086</v>
      </c>
      <c r="AE9" s="122">
        <f t="shared" si="0"/>
        <v>1.8729560222737081</v>
      </c>
      <c r="AF9" s="122">
        <f t="shared" si="0"/>
        <v>2.1697574591861963</v>
      </c>
      <c r="AG9" s="122">
        <f t="shared" si="0"/>
        <v>2.3469003959806871</v>
      </c>
      <c r="AH9" s="122">
        <f t="shared" si="0"/>
        <v>2.4085315499415931</v>
      </c>
      <c r="AI9" s="122">
        <f t="shared" si="0"/>
        <v>2.2613053774763308</v>
      </c>
      <c r="AJ9" s="122">
        <f t="shared" si="0"/>
        <v>2.7452023741560456</v>
      </c>
      <c r="AK9" s="122">
        <f t="shared" si="0"/>
        <v>2.6591216085450871</v>
      </c>
      <c r="AL9" s="122">
        <f t="shared" si="0"/>
        <v>2.6691081028883996</v>
      </c>
      <c r="AM9" s="122">
        <f t="shared" si="0"/>
        <v>2.6201465661466194</v>
      </c>
      <c r="AN9" s="334">
        <f t="shared" si="3"/>
        <v>-1.8343781838133868E-2</v>
      </c>
      <c r="AQ9"/>
    </row>
    <row r="10" spans="1:43" ht="20.100000000000001" customHeight="1">
      <c r="A10" s="168" t="s">
        <v>4</v>
      </c>
      <c r="B10" s="81">
        <v>215335.86</v>
      </c>
      <c r="C10" s="61">
        <v>234500.52</v>
      </c>
      <c r="D10" s="61">
        <v>245047.83999999971</v>
      </c>
      <c r="E10" s="61">
        <v>295201.40999999992</v>
      </c>
      <c r="F10" s="61">
        <v>217619.5400000001</v>
      </c>
      <c r="G10" s="61">
        <v>264598.62000000005</v>
      </c>
      <c r="H10" s="61">
        <v>251369.34000000005</v>
      </c>
      <c r="I10" s="61">
        <v>225265.57000000021</v>
      </c>
      <c r="J10" s="61">
        <v>280278.36</v>
      </c>
      <c r="K10" s="61">
        <v>242604.24999999974</v>
      </c>
      <c r="L10" s="15">
        <v>221930.11999999973</v>
      </c>
      <c r="M10" s="334">
        <f t="shared" si="1"/>
        <v>-8.5217509586085274E-2</v>
      </c>
      <c r="O10" s="2" t="s">
        <v>4</v>
      </c>
      <c r="P10" s="81">
        <v>46025.074999999961</v>
      </c>
      <c r="Q10" s="61">
        <v>44904.889000000003</v>
      </c>
      <c r="R10" s="61">
        <v>48943.746000000036</v>
      </c>
      <c r="S10" s="61">
        <v>56740.441000000035</v>
      </c>
      <c r="T10" s="61">
        <v>53780.95900000001</v>
      </c>
      <c r="U10" s="61">
        <v>62171.204999999944</v>
      </c>
      <c r="V10" s="61">
        <v>54315.156000000032</v>
      </c>
      <c r="W10" s="61">
        <v>53392.404000000024</v>
      </c>
      <c r="X10" s="61">
        <v>64781.760000000002</v>
      </c>
      <c r="Y10" s="61">
        <v>61456.496999999916</v>
      </c>
      <c r="Z10" s="15">
        <v>59545.284999999967</v>
      </c>
      <c r="AA10" s="334">
        <f t="shared" si="2"/>
        <v>-3.1098615985222053E-2</v>
      </c>
      <c r="AC10" s="121">
        <f t="shared" si="0"/>
        <v>2.1373623046342565</v>
      </c>
      <c r="AD10" s="122">
        <f t="shared" si="0"/>
        <v>1.914916393362369</v>
      </c>
      <c r="AE10" s="122">
        <f t="shared" si="0"/>
        <v>1.9973139122548518</v>
      </c>
      <c r="AF10" s="122">
        <f t="shared" si="0"/>
        <v>1.9220924791653282</v>
      </c>
      <c r="AG10" s="122">
        <f t="shared" si="0"/>
        <v>2.4713295046942929</v>
      </c>
      <c r="AH10" s="122">
        <f t="shared" si="0"/>
        <v>2.3496420729631899</v>
      </c>
      <c r="AI10" s="122">
        <f t="shared" si="0"/>
        <v>2.160770919794754</v>
      </c>
      <c r="AJ10" s="122">
        <f t="shared" si="0"/>
        <v>2.3701981621070618</v>
      </c>
      <c r="AK10" s="122">
        <f t="shared" si="0"/>
        <v>2.3113364870552262</v>
      </c>
      <c r="AL10" s="122">
        <f t="shared" si="0"/>
        <v>2.5331995214428424</v>
      </c>
      <c r="AM10" s="122">
        <f t="shared" si="0"/>
        <v>2.6830646061021386</v>
      </c>
      <c r="AN10" s="334">
        <f t="shared" si="3"/>
        <v>5.9160395140899533E-2</v>
      </c>
      <c r="AQ10"/>
    </row>
    <row r="11" spans="1:43" ht="20.100000000000001" customHeight="1">
      <c r="A11" s="168" t="s">
        <v>5</v>
      </c>
      <c r="B11" s="81">
        <v>222013.68</v>
      </c>
      <c r="C11" s="61">
        <v>263893.25999999989</v>
      </c>
      <c r="D11" s="61">
        <v>299190.6300000003</v>
      </c>
      <c r="E11" s="61">
        <v>256106.34999999966</v>
      </c>
      <c r="F11" s="61">
        <v>230811.05</v>
      </c>
      <c r="G11" s="61">
        <v>216672.04999999973</v>
      </c>
      <c r="H11" s="61">
        <v>236802.16999999972</v>
      </c>
      <c r="I11" s="61">
        <v>260243.39000000019</v>
      </c>
      <c r="J11" s="61">
        <v>262127.07</v>
      </c>
      <c r="K11" s="61">
        <v>281547.48000000021</v>
      </c>
      <c r="L11" s="15">
        <v>229388.94999999992</v>
      </c>
      <c r="M11" s="334">
        <f t="shared" si="1"/>
        <v>-0.18525660396605309</v>
      </c>
      <c r="O11" s="2" t="s">
        <v>5</v>
      </c>
      <c r="P11" s="81">
        <v>47205.19600000004</v>
      </c>
      <c r="Q11" s="61">
        <v>52842.769000000008</v>
      </c>
      <c r="R11" s="61">
        <v>54431.923000000046</v>
      </c>
      <c r="S11" s="61">
        <v>55981.48</v>
      </c>
      <c r="T11" s="61">
        <v>55053.410000000054</v>
      </c>
      <c r="U11" s="61">
        <v>55267.650999999962</v>
      </c>
      <c r="V11" s="61">
        <v>56035.015999999938</v>
      </c>
      <c r="W11" s="61">
        <v>66317.002000000022</v>
      </c>
      <c r="X11" s="61">
        <v>64324.446000000004</v>
      </c>
      <c r="Y11" s="61">
        <v>68453.83000000006</v>
      </c>
      <c r="Z11" s="15">
        <v>58256.008000000045</v>
      </c>
      <c r="AA11" s="334">
        <f t="shared" si="2"/>
        <v>-0.14897372433361297</v>
      </c>
      <c r="AC11" s="121">
        <f t="shared" si="0"/>
        <v>2.1262291584914967</v>
      </c>
      <c r="AD11" s="122">
        <f t="shared" si="0"/>
        <v>2.002429656596763</v>
      </c>
      <c r="AE11" s="122">
        <f t="shared" si="0"/>
        <v>1.8193057382846511</v>
      </c>
      <c r="AF11" s="122">
        <f t="shared" si="0"/>
        <v>2.185868487837185</v>
      </c>
      <c r="AG11" s="122">
        <f t="shared" si="0"/>
        <v>2.3852155258597914</v>
      </c>
      <c r="AH11" s="122">
        <f t="shared" si="0"/>
        <v>2.5507512851796084</v>
      </c>
      <c r="AI11" s="122">
        <f t="shared" si="0"/>
        <v>2.366321896458973</v>
      </c>
      <c r="AJ11" s="122">
        <f t="shared" si="0"/>
        <v>2.5482684497769559</v>
      </c>
      <c r="AK11" s="122">
        <f t="shared" si="0"/>
        <v>2.4539413651554569</v>
      </c>
      <c r="AL11" s="122">
        <f t="shared" si="0"/>
        <v>2.4313423085868151</v>
      </c>
      <c r="AM11" s="122">
        <f t="shared" si="0"/>
        <v>2.5396170129380713</v>
      </c>
      <c r="AN11" s="334">
        <f t="shared" si="3"/>
        <v>4.4532891962131567E-2</v>
      </c>
      <c r="AQ11"/>
    </row>
    <row r="12" spans="1:43" ht="20.100000000000001" customHeight="1">
      <c r="A12" s="168" t="s">
        <v>6</v>
      </c>
      <c r="B12" s="81">
        <v>215680.73000000007</v>
      </c>
      <c r="C12" s="61">
        <v>298357.37000000005</v>
      </c>
      <c r="D12" s="61">
        <v>243274.90999999974</v>
      </c>
      <c r="E12" s="61">
        <v>242334.35000000021</v>
      </c>
      <c r="F12" s="61">
        <v>229301.40999999997</v>
      </c>
      <c r="G12" s="61">
        <v>227631.27999999985</v>
      </c>
      <c r="H12" s="61">
        <v>210795.03999999986</v>
      </c>
      <c r="I12" s="61">
        <v>279141.12000000017</v>
      </c>
      <c r="J12" s="61">
        <v>254074.62</v>
      </c>
      <c r="K12" s="61">
        <v>214797.02000000022</v>
      </c>
      <c r="L12" s="15">
        <v>270265.60999999958</v>
      </c>
      <c r="M12" s="334">
        <f t="shared" si="1"/>
        <v>0.25823724183882674</v>
      </c>
      <c r="O12" s="2" t="s">
        <v>6</v>
      </c>
      <c r="P12" s="81">
        <v>45837.497000000039</v>
      </c>
      <c r="Q12" s="61">
        <v>51105.701000000001</v>
      </c>
      <c r="R12" s="61">
        <v>50899.00499999999</v>
      </c>
      <c r="S12" s="61">
        <v>50438.382000000049</v>
      </c>
      <c r="T12" s="61">
        <v>52151.921999999926</v>
      </c>
      <c r="U12" s="61">
        <v>56091.163000000008</v>
      </c>
      <c r="V12" s="61">
        <v>52714.073000000055</v>
      </c>
      <c r="W12" s="61">
        <v>64528.730000000025</v>
      </c>
      <c r="X12" s="61">
        <v>62742.375</v>
      </c>
      <c r="Y12" s="61">
        <v>55571.388000000043</v>
      </c>
      <c r="Z12" s="15">
        <v>66351.210999999865</v>
      </c>
      <c r="AA12" s="334">
        <f t="shared" si="2"/>
        <v>0.19398153236697657</v>
      </c>
      <c r="AC12" s="121">
        <f t="shared" si="0"/>
        <v>2.1252476751168277</v>
      </c>
      <c r="AD12" s="122">
        <f t="shared" si="0"/>
        <v>1.7129022487361378</v>
      </c>
      <c r="AE12" s="122">
        <f t="shared" si="0"/>
        <v>2.0922422702776888</v>
      </c>
      <c r="AF12" s="122">
        <f t="shared" si="0"/>
        <v>2.0813550369561726</v>
      </c>
      <c r="AG12" s="122">
        <f t="shared" si="0"/>
        <v>2.2743829617096525</v>
      </c>
      <c r="AH12" s="122">
        <f t="shared" si="0"/>
        <v>2.4641236916121563</v>
      </c>
      <c r="AI12" s="122">
        <f t="shared" si="0"/>
        <v>2.5007264402426213</v>
      </c>
      <c r="AJ12" s="122">
        <f t="shared" si="0"/>
        <v>2.3116884391665402</v>
      </c>
      <c r="AK12" s="122">
        <f t="shared" si="0"/>
        <v>2.469446771188716</v>
      </c>
      <c r="AL12" s="122">
        <f t="shared" si="0"/>
        <v>2.5871582389737058</v>
      </c>
      <c r="AM12" s="122">
        <f t="shared" si="0"/>
        <v>2.4550371392053902</v>
      </c>
      <c r="AN12" s="334">
        <f t="shared" si="3"/>
        <v>-5.1068039742604369E-2</v>
      </c>
      <c r="AQ12"/>
    </row>
    <row r="13" spans="1:43" ht="20.100000000000001" customHeight="1">
      <c r="A13" s="168" t="s">
        <v>7</v>
      </c>
      <c r="B13" s="81">
        <v>248639.30000000008</v>
      </c>
      <c r="C13" s="61">
        <v>301296.24000000011</v>
      </c>
      <c r="D13" s="61">
        <v>302219.03000000003</v>
      </c>
      <c r="E13" s="61">
        <v>271364.13999999984</v>
      </c>
      <c r="F13" s="61">
        <v>280219.00999999989</v>
      </c>
      <c r="G13" s="61">
        <v>268822.42000000004</v>
      </c>
      <c r="H13" s="61">
        <v>250739.99</v>
      </c>
      <c r="I13" s="61">
        <v>253691.20000000013</v>
      </c>
      <c r="J13" s="61">
        <v>257419.71</v>
      </c>
      <c r="K13" s="61">
        <v>275641.55999999971</v>
      </c>
      <c r="L13" s="15">
        <v>333531.08999999979</v>
      </c>
      <c r="M13" s="334">
        <f t="shared" si="1"/>
        <v>0.21001742262669007</v>
      </c>
      <c r="O13" s="2" t="s">
        <v>7</v>
      </c>
      <c r="P13" s="81">
        <v>54364.509000000027</v>
      </c>
      <c r="Q13" s="61">
        <v>59788.318999999996</v>
      </c>
      <c r="R13" s="61">
        <v>62714.63899999993</v>
      </c>
      <c r="S13" s="61">
        <v>65018.055000000037</v>
      </c>
      <c r="T13" s="61">
        <v>69122.01800000004</v>
      </c>
      <c r="U13" s="61">
        <v>69013.110000000117</v>
      </c>
      <c r="V13" s="61">
        <v>62444.103999999985</v>
      </c>
      <c r="W13" s="61">
        <v>64721.649999999972</v>
      </c>
      <c r="X13" s="61">
        <v>68976.123999999996</v>
      </c>
      <c r="Y13" s="61">
        <v>78608.732000000018</v>
      </c>
      <c r="Z13" s="15">
        <v>87158.587000000029</v>
      </c>
      <c r="AA13" s="334">
        <f t="shared" si="2"/>
        <v>0.10876469804906672</v>
      </c>
      <c r="AC13" s="121">
        <f t="shared" si="0"/>
        <v>2.1864809384518056</v>
      </c>
      <c r="AD13" s="122">
        <f t="shared" si="0"/>
        <v>1.9843699011975713</v>
      </c>
      <c r="AE13" s="122">
        <f t="shared" si="0"/>
        <v>2.0751386502696381</v>
      </c>
      <c r="AF13" s="122">
        <f t="shared" si="0"/>
        <v>2.3959707793373171</v>
      </c>
      <c r="AG13" s="122">
        <f t="shared" si="0"/>
        <v>2.4667140890976693</v>
      </c>
      <c r="AH13" s="122">
        <f t="shared" si="0"/>
        <v>2.5672378814237335</v>
      </c>
      <c r="AI13" s="122">
        <f t="shared" si="0"/>
        <v>2.490392697231901</v>
      </c>
      <c r="AJ13" s="122">
        <f t="shared" si="0"/>
        <v>2.5511980707253517</v>
      </c>
      <c r="AK13" s="122">
        <f t="shared" si="0"/>
        <v>2.6795199171034727</v>
      </c>
      <c r="AL13" s="122">
        <f t="shared" si="0"/>
        <v>2.8518461439559442</v>
      </c>
      <c r="AM13" s="122">
        <f t="shared" si="0"/>
        <v>2.6132072725214339</v>
      </c>
      <c r="AN13" s="334">
        <f t="shared" si="3"/>
        <v>-8.3678732788677671E-2</v>
      </c>
      <c r="AQ13"/>
    </row>
    <row r="14" spans="1:43" ht="20.100000000000001" customHeight="1">
      <c r="A14" s="168" t="s">
        <v>8</v>
      </c>
      <c r="B14" s="81">
        <v>188089.6999999999</v>
      </c>
      <c r="C14" s="61">
        <v>220263.89</v>
      </c>
      <c r="D14" s="61">
        <v>238438.41000000006</v>
      </c>
      <c r="E14" s="61">
        <v>192903.74999999985</v>
      </c>
      <c r="F14" s="61">
        <v>168311.4199999999</v>
      </c>
      <c r="G14" s="61">
        <v>186814.79000000024</v>
      </c>
      <c r="H14" s="61">
        <v>210170.4499999999</v>
      </c>
      <c r="I14" s="61">
        <v>215685.8899999999</v>
      </c>
      <c r="J14" s="61">
        <v>216097.52</v>
      </c>
      <c r="K14" s="61">
        <v>196206.75000000006</v>
      </c>
      <c r="L14" s="15">
        <v>214684.44</v>
      </c>
      <c r="M14" s="334">
        <f t="shared" si="1"/>
        <v>9.4174588794727704E-2</v>
      </c>
      <c r="O14" s="2" t="s">
        <v>8</v>
      </c>
      <c r="P14" s="81">
        <v>39184.329000000012</v>
      </c>
      <c r="Q14" s="61">
        <v>43186.20999999997</v>
      </c>
      <c r="R14" s="61">
        <v>48896.256000000016</v>
      </c>
      <c r="S14" s="61">
        <v>49231.409</v>
      </c>
      <c r="T14" s="61">
        <v>41790.908999999992</v>
      </c>
      <c r="U14" s="61">
        <v>45062.92500000001</v>
      </c>
      <c r="V14" s="61">
        <v>49976.91399999999</v>
      </c>
      <c r="W14" s="61">
        <v>51045.44799999996</v>
      </c>
      <c r="X14" s="61">
        <v>55934.430999999997</v>
      </c>
      <c r="Y14" s="61">
        <v>52837.047999999988</v>
      </c>
      <c r="Z14" s="15">
        <v>57801.854000000043</v>
      </c>
      <c r="AA14" s="334">
        <f t="shared" si="2"/>
        <v>9.3964484919749042E-2</v>
      </c>
      <c r="AC14" s="121">
        <f t="shared" si="0"/>
        <v>2.0832788291969222</v>
      </c>
      <c r="AD14" s="122">
        <f t="shared" si="0"/>
        <v>1.9606577364996127</v>
      </c>
      <c r="AE14" s="122">
        <f t="shared" si="0"/>
        <v>2.0506870516373601</v>
      </c>
      <c r="AF14" s="122">
        <f t="shared" si="0"/>
        <v>2.5521229628765663</v>
      </c>
      <c r="AG14" s="122">
        <f t="shared" si="0"/>
        <v>2.4829514836248197</v>
      </c>
      <c r="AH14" s="122">
        <f t="shared" si="0"/>
        <v>2.412171166961671</v>
      </c>
      <c r="AI14" s="122">
        <f t="shared" si="0"/>
        <v>2.3779229668109867</v>
      </c>
      <c r="AJ14" s="122">
        <f t="shared" si="0"/>
        <v>2.3666568081945454</v>
      </c>
      <c r="AK14" s="122">
        <f t="shared" si="0"/>
        <v>2.5883883813196928</v>
      </c>
      <c r="AL14" s="122">
        <f t="shared" si="0"/>
        <v>2.692927129163496</v>
      </c>
      <c r="AM14" s="122">
        <f t="shared" si="0"/>
        <v>2.6924100321383349</v>
      </c>
      <c r="AN14" s="334">
        <f t="shared" si="3"/>
        <v>-1.9202042994818919E-4</v>
      </c>
      <c r="AQ14"/>
    </row>
    <row r="15" spans="1:43" ht="20.100000000000001" customHeight="1">
      <c r="A15" s="168" t="s">
        <v>9</v>
      </c>
      <c r="B15" s="81">
        <v>276286.43999999977</v>
      </c>
      <c r="C15" s="61">
        <v>291231.52999999991</v>
      </c>
      <c r="D15" s="61">
        <v>295760.24000000017</v>
      </c>
      <c r="E15" s="61">
        <v>290599.48999999982</v>
      </c>
      <c r="F15" s="61">
        <v>290227.67999999964</v>
      </c>
      <c r="G15" s="61">
        <v>248925.34999999977</v>
      </c>
      <c r="H15" s="61">
        <v>261926.87000000026</v>
      </c>
      <c r="I15" s="61">
        <v>267823.90999999992</v>
      </c>
      <c r="J15" s="61">
        <v>219687.75</v>
      </c>
      <c r="K15" s="61">
        <v>266084.85000000027</v>
      </c>
      <c r="L15" s="15">
        <v>301265.00000000076</v>
      </c>
      <c r="M15" s="334">
        <f t="shared" si="1"/>
        <v>0.13221402872053953</v>
      </c>
      <c r="O15" s="2" t="s">
        <v>9</v>
      </c>
      <c r="P15" s="81">
        <v>64657.764999999978</v>
      </c>
      <c r="Q15" s="61">
        <v>67014.460999999996</v>
      </c>
      <c r="R15" s="61">
        <v>62417.526999999995</v>
      </c>
      <c r="S15" s="61">
        <v>71596.117000000057</v>
      </c>
      <c r="T15" s="61">
        <v>76295.819000000003</v>
      </c>
      <c r="U15" s="61">
        <v>70793.574000000022</v>
      </c>
      <c r="V15" s="61">
        <v>69809.002000000037</v>
      </c>
      <c r="W15" s="61">
        <v>71866.597999999954</v>
      </c>
      <c r="X15" s="61">
        <v>67502.441000000006</v>
      </c>
      <c r="Y15" s="61">
        <v>79059.753999999943</v>
      </c>
      <c r="Z15" s="15">
        <v>84581.714999999851</v>
      </c>
      <c r="AA15" s="334">
        <f t="shared" si="2"/>
        <v>6.9845410852150042E-2</v>
      </c>
      <c r="AC15" s="121">
        <f t="shared" si="0"/>
        <v>2.3402438787802988</v>
      </c>
      <c r="AD15" s="122">
        <f t="shared" si="0"/>
        <v>2.3010716250400503</v>
      </c>
      <c r="AE15" s="122">
        <f t="shared" si="0"/>
        <v>2.1104096683178226</v>
      </c>
      <c r="AF15" s="122">
        <f t="shared" si="0"/>
        <v>2.4637385633402213</v>
      </c>
      <c r="AG15" s="122">
        <f t="shared" si="0"/>
        <v>2.6288264096656837</v>
      </c>
      <c r="AH15" s="122">
        <f t="shared" si="0"/>
        <v>2.843968041021137</v>
      </c>
      <c r="AI15" s="122">
        <f t="shared" si="0"/>
        <v>2.6652096442033595</v>
      </c>
      <c r="AJ15" s="122">
        <f t="shared" si="0"/>
        <v>2.6833525804324183</v>
      </c>
      <c r="AK15" s="122">
        <f t="shared" si="0"/>
        <v>3.0726538461976149</v>
      </c>
      <c r="AL15" s="122">
        <f t="shared" si="0"/>
        <v>2.9712234274142202</v>
      </c>
      <c r="AM15" s="122">
        <f t="shared" si="0"/>
        <v>2.8075519891125635</v>
      </c>
      <c r="AN15" s="334">
        <f t="shared" si="3"/>
        <v>-5.5085537086012985E-2</v>
      </c>
      <c r="AQ15"/>
    </row>
    <row r="16" spans="1:43" ht="20.100000000000001" customHeight="1">
      <c r="A16" s="168" t="s">
        <v>10</v>
      </c>
      <c r="B16" s="81">
        <v>218413.52999999985</v>
      </c>
      <c r="C16" s="61">
        <v>269385.36999999994</v>
      </c>
      <c r="D16" s="61">
        <v>357795.17000000092</v>
      </c>
      <c r="E16" s="61">
        <v>308575.81999999948</v>
      </c>
      <c r="F16" s="61">
        <v>305395.48999999964</v>
      </c>
      <c r="G16" s="61">
        <v>278553.34999999945</v>
      </c>
      <c r="H16" s="61">
        <v>249519.28000000003</v>
      </c>
      <c r="I16" s="61">
        <v>311771.15999999992</v>
      </c>
      <c r="J16" s="61">
        <v>292724.18</v>
      </c>
      <c r="K16" s="61">
        <v>321608.53999999992</v>
      </c>
      <c r="L16" s="15">
        <v>322467.64999999997</v>
      </c>
      <c r="M16" s="334">
        <f t="shared" si="1"/>
        <v>2.671291004896961E-3</v>
      </c>
      <c r="O16" s="2" t="s">
        <v>10</v>
      </c>
      <c r="P16" s="81">
        <v>62505.198999999993</v>
      </c>
      <c r="Q16" s="61">
        <v>72259.178000000014</v>
      </c>
      <c r="R16" s="61">
        <v>85069.483999999968</v>
      </c>
      <c r="S16" s="61">
        <v>87588.735000000001</v>
      </c>
      <c r="T16" s="61">
        <v>89099.010000000038</v>
      </c>
      <c r="U16" s="61">
        <v>82030.592000000048</v>
      </c>
      <c r="V16" s="61">
        <v>76031.939000000013</v>
      </c>
      <c r="W16" s="61">
        <v>87843.296000000017</v>
      </c>
      <c r="X16" s="61">
        <v>92024.978000000003</v>
      </c>
      <c r="Y16" s="61">
        <v>97269.096999999994</v>
      </c>
      <c r="Z16" s="15">
        <v>96078.873000000036</v>
      </c>
      <c r="AA16" s="334">
        <f t="shared" si="2"/>
        <v>-1.2236404333022219E-2</v>
      </c>
      <c r="AC16" s="121">
        <f t="shared" si="0"/>
        <v>2.8617823721817981</v>
      </c>
      <c r="AD16" s="122">
        <f t="shared" si="0"/>
        <v>2.6823720233953323</v>
      </c>
      <c r="AE16" s="122">
        <f t="shared" si="0"/>
        <v>2.3776029173339523</v>
      </c>
      <c r="AF16" s="122">
        <f t="shared" si="0"/>
        <v>2.8384834236201706</v>
      </c>
      <c r="AG16" s="122">
        <f t="shared" si="0"/>
        <v>2.9174959328967214</v>
      </c>
      <c r="AH16" s="122">
        <f t="shared" si="0"/>
        <v>2.9448790330469983</v>
      </c>
      <c r="AI16" s="122">
        <f t="shared" si="0"/>
        <v>3.0471368384839841</v>
      </c>
      <c r="AJ16" s="122">
        <f t="shared" si="0"/>
        <v>2.81755682597454</v>
      </c>
      <c r="AK16" s="122">
        <f t="shared" si="0"/>
        <v>3.1437436429064385</v>
      </c>
      <c r="AL16" s="122">
        <f t="shared" si="0"/>
        <v>3.0244562846496557</v>
      </c>
      <c r="AM16" s="122">
        <f t="shared" si="0"/>
        <v>2.9794887332109141</v>
      </c>
      <c r="AN16" s="334">
        <f t="shared" si="3"/>
        <v>-1.4867978640316321E-2</v>
      </c>
      <c r="AQ16"/>
    </row>
    <row r="17" spans="1:43" ht="20.100000000000001" customHeight="1">
      <c r="A17" s="168" t="s">
        <v>11</v>
      </c>
      <c r="B17" s="81">
        <v>283992.13999999984</v>
      </c>
      <c r="C17" s="61">
        <v>340923.25</v>
      </c>
      <c r="D17" s="61">
        <v>307861.13000000047</v>
      </c>
      <c r="E17" s="61">
        <v>286413.15999999997</v>
      </c>
      <c r="F17" s="61">
        <v>274219.10999999993</v>
      </c>
      <c r="G17" s="61">
        <v>273526.25000000035</v>
      </c>
      <c r="H17" s="61">
        <v>315362.60000000033</v>
      </c>
      <c r="I17" s="61">
        <v>306231.50000000035</v>
      </c>
      <c r="J17" s="61">
        <v>274210.34999999998</v>
      </c>
      <c r="K17" s="61">
        <v>273617.80999999982</v>
      </c>
      <c r="L17" s="15">
        <v>319048.99000000028</v>
      </c>
      <c r="M17" s="334">
        <f t="shared" si="1"/>
        <v>0.16603882620067928</v>
      </c>
      <c r="O17" s="2" t="s">
        <v>11</v>
      </c>
      <c r="P17" s="81">
        <v>75798.92399999997</v>
      </c>
      <c r="Q17" s="61">
        <v>78510.058999999979</v>
      </c>
      <c r="R17" s="61">
        <v>82860.765000000043</v>
      </c>
      <c r="S17" s="61">
        <v>82287.181999999913</v>
      </c>
      <c r="T17" s="61">
        <v>81224.970999999918</v>
      </c>
      <c r="U17" s="61">
        <v>82936.982000000047</v>
      </c>
      <c r="V17" s="61">
        <v>94068.771999999837</v>
      </c>
      <c r="W17" s="61">
        <v>90812.540999999997</v>
      </c>
      <c r="X17" s="61">
        <v>85853.54</v>
      </c>
      <c r="Y17" s="61">
        <v>81718.175000000017</v>
      </c>
      <c r="Z17" s="15">
        <v>93299.052999999854</v>
      </c>
      <c r="AA17" s="334">
        <f t="shared" si="2"/>
        <v>0.14171728627076943</v>
      </c>
      <c r="AC17" s="121">
        <f t="shared" si="0"/>
        <v>2.669050065963094</v>
      </c>
      <c r="AD17" s="122">
        <f t="shared" si="0"/>
        <v>2.3028660849619373</v>
      </c>
      <c r="AE17" s="122">
        <f t="shared" si="0"/>
        <v>2.6914981115024137</v>
      </c>
      <c r="AF17" s="122">
        <f t="shared" si="0"/>
        <v>2.8730237814491453</v>
      </c>
      <c r="AG17" s="122">
        <f t="shared" si="0"/>
        <v>2.9620463358662326</v>
      </c>
      <c r="AH17" s="122">
        <f t="shared" si="0"/>
        <v>3.0321397672069845</v>
      </c>
      <c r="AI17" s="122">
        <f t="shared" si="0"/>
        <v>2.9828765998250821</v>
      </c>
      <c r="AJ17" s="122">
        <f t="shared" si="0"/>
        <v>2.9654866008232301</v>
      </c>
      <c r="AK17" s="122">
        <f t="shared" si="0"/>
        <v>3.1309372530978496</v>
      </c>
      <c r="AL17" s="122">
        <f t="shared" si="0"/>
        <v>2.9865809904698848</v>
      </c>
      <c r="AM17" s="122">
        <f t="shared" si="0"/>
        <v>2.9242861104183331</v>
      </c>
      <c r="AN17" s="334">
        <f t="shared" si="3"/>
        <v>-2.0858259076292695E-2</v>
      </c>
      <c r="AQ17"/>
    </row>
    <row r="18" spans="1:43" ht="20.100000000000001" customHeight="1" thickBot="1">
      <c r="A18" s="168" t="s">
        <v>12</v>
      </c>
      <c r="B18" s="81">
        <v>226068.2300000001</v>
      </c>
      <c r="C18" s="61">
        <v>257835.04999999996</v>
      </c>
      <c r="D18" s="61">
        <v>297135.57000000012</v>
      </c>
      <c r="E18" s="61">
        <v>191538.02999999988</v>
      </c>
      <c r="F18" s="61">
        <v>207146.76999999993</v>
      </c>
      <c r="G18" s="61">
        <v>199318.66999999981</v>
      </c>
      <c r="H18" s="61">
        <v>191845.38999999996</v>
      </c>
      <c r="I18" s="61">
        <v>240526.04000000004</v>
      </c>
      <c r="J18" s="61">
        <v>195141.51</v>
      </c>
      <c r="K18" s="61">
        <v>213937.46999999983</v>
      </c>
      <c r="L18" s="15">
        <v>227207.97000000018</v>
      </c>
      <c r="M18" s="334">
        <f t="shared" si="1"/>
        <v>6.2029807120745892E-2</v>
      </c>
      <c r="O18" s="2" t="s">
        <v>12</v>
      </c>
      <c r="P18" s="81">
        <v>50975.751000000069</v>
      </c>
      <c r="Q18" s="61">
        <v>55476.897000000012</v>
      </c>
      <c r="R18" s="61">
        <v>59634.482000000025</v>
      </c>
      <c r="S18" s="61">
        <v>54113.734999999979</v>
      </c>
      <c r="T18" s="61">
        <v>57504.426999999996</v>
      </c>
      <c r="U18" s="61">
        <v>58105.801000000007</v>
      </c>
      <c r="V18" s="61">
        <v>58962.415000000001</v>
      </c>
      <c r="W18" s="61">
        <v>64051.424999999981</v>
      </c>
      <c r="X18" s="61">
        <v>62214.675000000003</v>
      </c>
      <c r="Y18" s="61">
        <v>64766.222999999991</v>
      </c>
      <c r="Z18" s="15">
        <v>67694.93200000003</v>
      </c>
      <c r="AA18" s="334">
        <f t="shared" si="2"/>
        <v>4.521969731043355E-2</v>
      </c>
      <c r="AC18" s="121">
        <f t="shared" si="0"/>
        <v>2.2548834482403852</v>
      </c>
      <c r="AD18" s="122">
        <f t="shared" si="0"/>
        <v>2.1516429593261281</v>
      </c>
      <c r="AE18" s="122">
        <f t="shared" si="0"/>
        <v>2.0069789019200899</v>
      </c>
      <c r="AF18" s="122">
        <f t="shared" si="0"/>
        <v>2.825221445579241</v>
      </c>
      <c r="AG18" s="122">
        <f t="shared" si="0"/>
        <v>2.7760233480831014</v>
      </c>
      <c r="AH18" s="122">
        <f t="shared" si="0"/>
        <v>2.9152211882609924</v>
      </c>
      <c r="AI18" s="122">
        <f t="shared" si="0"/>
        <v>3.0734340293504063</v>
      </c>
      <c r="AJ18" s="122">
        <f t="shared" si="0"/>
        <v>2.6629725829269866</v>
      </c>
      <c r="AK18" s="122">
        <f t="shared" si="0"/>
        <v>3.1881825143199927</v>
      </c>
      <c r="AL18" s="122">
        <f t="shared" si="0"/>
        <v>3.0273435971735125</v>
      </c>
      <c r="AM18" s="122">
        <f t="shared" si="0"/>
        <v>2.9794259417924458</v>
      </c>
      <c r="AN18" s="334">
        <f t="shared" si="3"/>
        <v>-1.5828284382983546E-2</v>
      </c>
      <c r="AQ18" s="27"/>
    </row>
    <row r="19" spans="1:43" ht="20.100000000000001" customHeight="1" thickBot="1">
      <c r="A19" s="335" t="s">
        <v>119</v>
      </c>
      <c r="B19" s="155">
        <f>SUM(B7:B18)</f>
        <v>2666453.899999999</v>
      </c>
      <c r="C19" s="156">
        <f t="shared" ref="C19:L19" si="4">SUM(C7:C18)</f>
        <v>3078610.44</v>
      </c>
      <c r="D19" s="156">
        <f t="shared" si="4"/>
        <v>3362678.8800000013</v>
      </c>
      <c r="E19" s="156">
        <f t="shared" si="4"/>
        <v>3040615.0999999987</v>
      </c>
      <c r="F19" s="156">
        <f t="shared" si="4"/>
        <v>2836168.3299999991</v>
      </c>
      <c r="G19" s="156">
        <f t="shared" si="4"/>
        <v>2798188.63</v>
      </c>
      <c r="H19" s="156">
        <f t="shared" si="4"/>
        <v>2779504.85</v>
      </c>
      <c r="I19" s="156">
        <f t="shared" si="4"/>
        <v>2981569.4700000011</v>
      </c>
      <c r="J19" s="156">
        <f t="shared" si="4"/>
        <v>2951973.26</v>
      </c>
      <c r="K19" s="156">
        <f t="shared" si="4"/>
        <v>2963209.7799999993</v>
      </c>
      <c r="L19" s="303">
        <f t="shared" si="4"/>
        <v>3151383.9899999998</v>
      </c>
      <c r="M19" s="333">
        <f t="shared" si="1"/>
        <v>6.3503505985323949E-2</v>
      </c>
      <c r="N19" s="141"/>
      <c r="O19" s="169"/>
      <c r="P19" s="155">
        <f>SUM(P7:P18)</f>
        <v>614380.20500000007</v>
      </c>
      <c r="Q19" s="156">
        <f t="shared" ref="Q19:Z19" si="5">SUM(Q7:Q18)</f>
        <v>656918.25999999989</v>
      </c>
      <c r="R19" s="156">
        <f t="shared" si="5"/>
        <v>703504.83499999996</v>
      </c>
      <c r="S19" s="156">
        <f t="shared" si="5"/>
        <v>720793.56200000015</v>
      </c>
      <c r="T19" s="156">
        <f t="shared" si="5"/>
        <v>726284.80299999984</v>
      </c>
      <c r="U19" s="156">
        <f t="shared" si="5"/>
        <v>735533.90500000014</v>
      </c>
      <c r="V19" s="156">
        <f t="shared" si="5"/>
        <v>723973.625</v>
      </c>
      <c r="W19" s="156">
        <f t="shared" si="5"/>
        <v>778040.99999999977</v>
      </c>
      <c r="X19" s="156">
        <f t="shared" si="5"/>
        <v>800341.53700000013</v>
      </c>
      <c r="Y19" s="156">
        <f t="shared" si="5"/>
        <v>819402.33799999987</v>
      </c>
      <c r="Z19" s="303">
        <f t="shared" si="5"/>
        <v>856189.67599999963</v>
      </c>
      <c r="AA19" s="333">
        <f t="shared" si="2"/>
        <v>4.4895329551768698E-2</v>
      </c>
      <c r="AC19" s="159">
        <f>(P19/B19)*10</f>
        <v>2.3041096078953411</v>
      </c>
      <c r="AD19" s="160">
        <f t="shared" si="0"/>
        <v>2.1338141762424474</v>
      </c>
      <c r="AE19" s="160">
        <f t="shared" si="0"/>
        <v>2.0920963913152471</v>
      </c>
      <c r="AF19" s="160">
        <f t="shared" si="0"/>
        <v>2.3705518070998215</v>
      </c>
      <c r="AG19" s="160">
        <f t="shared" si="0"/>
        <v>2.5607958290684389</v>
      </c>
      <c r="AH19" s="160">
        <f t="shared" si="0"/>
        <v>2.6286072965709972</v>
      </c>
      <c r="AI19" s="160">
        <f t="shared" si="0"/>
        <v>2.6046855971487148</v>
      </c>
      <c r="AJ19" s="160">
        <f t="shared" si="0"/>
        <v>2.6095014985513636</v>
      </c>
      <c r="AK19" s="160">
        <f t="shared" si="0"/>
        <v>2.7112086272759806</v>
      </c>
      <c r="AL19" s="160">
        <f t="shared" si="0"/>
        <v>2.7652525431392174</v>
      </c>
      <c r="AM19" s="336">
        <f t="shared" si="0"/>
        <v>2.7168687748521552</v>
      </c>
      <c r="AN19" s="333">
        <f t="shared" si="3"/>
        <v>-1.7497052270001787E-2</v>
      </c>
      <c r="AQ19" s="27"/>
    </row>
    <row r="20" spans="1:43" ht="20.100000000000001" customHeight="1">
      <c r="A20" s="168" t="s">
        <v>15</v>
      </c>
      <c r="B20" s="81">
        <f>SUM(B7:B9)</f>
        <v>571934.28999999992</v>
      </c>
      <c r="C20" s="61">
        <f>SUM(C7:C9)</f>
        <v>600923.96</v>
      </c>
      <c r="D20" s="61">
        <f>SUM(D7:D9)</f>
        <v>775955.95</v>
      </c>
      <c r="E20" s="61">
        <f t="shared" ref="E20:K20" si="6">SUM(E7:E9)</f>
        <v>705578.6</v>
      </c>
      <c r="F20" s="61">
        <f t="shared" si="6"/>
        <v>632916.85000000009</v>
      </c>
      <c r="G20" s="61">
        <f t="shared" si="6"/>
        <v>633325.84999999986</v>
      </c>
      <c r="H20" s="61">
        <f t="shared" si="6"/>
        <v>600973.71999999986</v>
      </c>
      <c r="I20" s="61">
        <f t="shared" si="6"/>
        <v>621189.68999999983</v>
      </c>
      <c r="J20" s="61">
        <f t="shared" si="6"/>
        <v>700212.19</v>
      </c>
      <c r="K20" s="61">
        <f t="shared" si="6"/>
        <v>677164.05</v>
      </c>
      <c r="L20" s="15">
        <f>IF(L9="","",SUM(L7:L9))</f>
        <v>711594.16999999958</v>
      </c>
      <c r="M20" s="333">
        <f t="shared" si="1"/>
        <v>5.0844577469816257E-2</v>
      </c>
      <c r="O20" s="2" t="s">
        <v>15</v>
      </c>
      <c r="P20" s="81">
        <f t="shared" ref="P20:Y20" si="7">SUM(P7:P9)</f>
        <v>127825.96000000005</v>
      </c>
      <c r="Q20" s="61">
        <f t="shared" si="7"/>
        <v>131829.77699999997</v>
      </c>
      <c r="R20" s="61">
        <f t="shared" si="7"/>
        <v>147637.00799999994</v>
      </c>
      <c r="S20" s="61">
        <f t="shared" si="7"/>
        <v>147798.02600000007</v>
      </c>
      <c r="T20" s="61">
        <f t="shared" si="7"/>
        <v>150261.35799999989</v>
      </c>
      <c r="U20" s="61">
        <f t="shared" si="7"/>
        <v>154060.902</v>
      </c>
      <c r="V20" s="61">
        <f t="shared" si="7"/>
        <v>149616.23400000005</v>
      </c>
      <c r="W20" s="61">
        <f t="shared" si="7"/>
        <v>163461.9059999999</v>
      </c>
      <c r="X20" s="61">
        <f t="shared" si="7"/>
        <v>175986.76699999999</v>
      </c>
      <c r="Y20" s="61">
        <f t="shared" si="7"/>
        <v>179661.59399999992</v>
      </c>
      <c r="Z20" s="15">
        <f>IF(Z9="","",SUM(Z7:Z9))</f>
        <v>185422.15799999988</v>
      </c>
      <c r="AA20" s="333">
        <f t="shared" si="2"/>
        <v>3.2063413619718623E-2</v>
      </c>
      <c r="AC20" s="167">
        <f t="shared" si="0"/>
        <v>2.2349763291863489</v>
      </c>
      <c r="AD20" s="161">
        <f t="shared" si="0"/>
        <v>2.1937846678638007</v>
      </c>
      <c r="AE20" s="161">
        <f t="shared" si="0"/>
        <v>1.9026467675130263</v>
      </c>
      <c r="AF20" s="161">
        <f t="shared" si="0"/>
        <v>2.094706755562032</v>
      </c>
      <c r="AG20" s="161">
        <f t="shared" si="0"/>
        <v>2.3741089844582248</v>
      </c>
      <c r="AH20" s="161">
        <f t="shared" si="0"/>
        <v>2.4325693006214739</v>
      </c>
      <c r="AI20" s="161">
        <f t="shared" si="0"/>
        <v>2.4895636701052433</v>
      </c>
      <c r="AJ20" s="161">
        <f t="shared" si="0"/>
        <v>2.6314330168615636</v>
      </c>
      <c r="AK20" s="161">
        <f t="shared" si="0"/>
        <v>2.5133348078387496</v>
      </c>
      <c r="AL20" s="161">
        <f t="shared" si="0"/>
        <v>2.6531472543470063</v>
      </c>
      <c r="AM20" s="337">
        <f t="shared" si="0"/>
        <v>2.6057290210795294</v>
      </c>
      <c r="AN20" s="333">
        <f t="shared" si="3"/>
        <v>-1.7872446842060956E-2</v>
      </c>
      <c r="AQ20" s="27"/>
    </row>
    <row r="21" spans="1:43" ht="20.100000000000001" customHeight="1">
      <c r="A21" s="168" t="s">
        <v>16</v>
      </c>
      <c r="B21" s="81">
        <f>SUM(B10:B12)</f>
        <v>653030.27</v>
      </c>
      <c r="C21" s="61">
        <f>SUM(C10:C12)</f>
        <v>796751.14999999991</v>
      </c>
      <c r="D21" s="61">
        <f>SUM(D10:D12)</f>
        <v>787513.37999999966</v>
      </c>
      <c r="E21" s="61">
        <f t="shared" ref="E21:K21" si="8">SUM(E10:E12)</f>
        <v>793642.10999999975</v>
      </c>
      <c r="F21" s="61">
        <f t="shared" si="8"/>
        <v>677732</v>
      </c>
      <c r="G21" s="61">
        <f t="shared" si="8"/>
        <v>708901.94999999972</v>
      </c>
      <c r="H21" s="61">
        <f t="shared" si="8"/>
        <v>698966.54999999958</v>
      </c>
      <c r="I21" s="61">
        <f t="shared" si="8"/>
        <v>764650.08000000054</v>
      </c>
      <c r="J21" s="61">
        <f t="shared" si="8"/>
        <v>796480.04999999993</v>
      </c>
      <c r="K21" s="61">
        <f t="shared" si="8"/>
        <v>738948.75000000023</v>
      </c>
      <c r="L21" s="15">
        <f>IF(L12="","",SUM(L10:L12))</f>
        <v>721584.67999999924</v>
      </c>
      <c r="M21" s="334">
        <f t="shared" si="1"/>
        <v>-2.3498341393771882E-2</v>
      </c>
      <c r="O21" s="2" t="s">
        <v>16</v>
      </c>
      <c r="P21" s="81">
        <f t="shared" ref="P21:Y21" si="9">SUM(P10:P12)</f>
        <v>139067.76800000004</v>
      </c>
      <c r="Q21" s="61">
        <f t="shared" si="9"/>
        <v>148853.359</v>
      </c>
      <c r="R21" s="61">
        <f t="shared" si="9"/>
        <v>154274.67400000006</v>
      </c>
      <c r="S21" s="61">
        <f t="shared" si="9"/>
        <v>163160.30300000007</v>
      </c>
      <c r="T21" s="61">
        <f t="shared" si="9"/>
        <v>160986.291</v>
      </c>
      <c r="U21" s="61">
        <f t="shared" si="9"/>
        <v>173530.01899999991</v>
      </c>
      <c r="V21" s="61">
        <f t="shared" si="9"/>
        <v>163064.24500000002</v>
      </c>
      <c r="W21" s="61">
        <f t="shared" si="9"/>
        <v>184238.13600000006</v>
      </c>
      <c r="X21" s="61">
        <f t="shared" si="9"/>
        <v>191848.58100000001</v>
      </c>
      <c r="Y21" s="61">
        <f t="shared" si="9"/>
        <v>185481.71500000003</v>
      </c>
      <c r="Z21" s="15">
        <f>IF(Z12="","",SUM(Z10:Z12))</f>
        <v>184152.50399999987</v>
      </c>
      <c r="AA21" s="334">
        <f t="shared" si="2"/>
        <v>-7.1662643403968716E-3</v>
      </c>
      <c r="AC21" s="121">
        <f t="shared" si="0"/>
        <v>2.1295761374124362</v>
      </c>
      <c r="AD21" s="122">
        <f t="shared" si="0"/>
        <v>1.8682540841014164</v>
      </c>
      <c r="AE21" s="122">
        <f t="shared" si="0"/>
        <v>1.9590101948490086</v>
      </c>
      <c r="AF21" s="122">
        <f t="shared" si="0"/>
        <v>2.0558423115930697</v>
      </c>
      <c r="AG21" s="122">
        <f t="shared" si="0"/>
        <v>2.3753680068227561</v>
      </c>
      <c r="AH21" s="122">
        <f t="shared" si="0"/>
        <v>2.4478705270877024</v>
      </c>
      <c r="AI21" s="122">
        <f t="shared" si="0"/>
        <v>2.3329334572591511</v>
      </c>
      <c r="AJ21" s="122">
        <f t="shared" si="0"/>
        <v>2.4094437549787471</v>
      </c>
      <c r="AK21" s="122">
        <f t="shared" si="0"/>
        <v>2.4087054157853673</v>
      </c>
      <c r="AL21" s="122">
        <f t="shared" si="0"/>
        <v>2.5100754957634068</v>
      </c>
      <c r="AM21" s="337">
        <f t="shared" si="0"/>
        <v>2.5520567315813865</v>
      </c>
      <c r="AN21" s="334">
        <f t="shared" si="3"/>
        <v>1.6725088902241E-2</v>
      </c>
      <c r="AQ21" s="27"/>
    </row>
    <row r="22" spans="1:43" ht="20.100000000000001" customHeight="1">
      <c r="A22" s="168" t="s">
        <v>17</v>
      </c>
      <c r="B22" s="81">
        <f>SUM(B13:B15)</f>
        <v>713015.43999999971</v>
      </c>
      <c r="C22" s="61">
        <f>SUM(C13:C15)</f>
        <v>812791.66</v>
      </c>
      <c r="D22" s="61">
        <f>SUM(D13:D15)</f>
        <v>836417.68000000017</v>
      </c>
      <c r="E22" s="61">
        <f t="shared" ref="E22:K22" si="10">SUM(E13:E15)</f>
        <v>754867.37999999942</v>
      </c>
      <c r="F22" s="61">
        <f t="shared" si="10"/>
        <v>738758.1099999994</v>
      </c>
      <c r="G22" s="61">
        <f t="shared" si="10"/>
        <v>704562.56</v>
      </c>
      <c r="H22" s="61">
        <f t="shared" si="10"/>
        <v>722837.31000000017</v>
      </c>
      <c r="I22" s="61">
        <f t="shared" si="10"/>
        <v>737201</v>
      </c>
      <c r="J22" s="61">
        <f t="shared" si="10"/>
        <v>693204.98</v>
      </c>
      <c r="K22" s="61">
        <f t="shared" si="10"/>
        <v>737933.16</v>
      </c>
      <c r="L22" s="15">
        <f>IF(L15="","",SUM(L13:L15))</f>
        <v>849480.53000000049</v>
      </c>
      <c r="M22" s="334">
        <f t="shared" si="1"/>
        <v>0.15116188842902853</v>
      </c>
      <c r="O22" s="2" t="s">
        <v>17</v>
      </c>
      <c r="P22" s="81">
        <f t="shared" ref="P22:Y22" si="11">SUM(P13:P15)</f>
        <v>158206.60300000003</v>
      </c>
      <c r="Q22" s="61">
        <f t="shared" si="11"/>
        <v>169988.98999999996</v>
      </c>
      <c r="R22" s="61">
        <f t="shared" si="11"/>
        <v>174028.42199999993</v>
      </c>
      <c r="S22" s="61">
        <f t="shared" si="11"/>
        <v>185845.58100000009</v>
      </c>
      <c r="T22" s="61">
        <f t="shared" si="11"/>
        <v>187208.74600000004</v>
      </c>
      <c r="U22" s="61">
        <f t="shared" si="11"/>
        <v>184869.60900000014</v>
      </c>
      <c r="V22" s="61">
        <f t="shared" si="11"/>
        <v>182230.02000000002</v>
      </c>
      <c r="W22" s="61">
        <f t="shared" si="11"/>
        <v>187633.69599999988</v>
      </c>
      <c r="X22" s="61">
        <f t="shared" si="11"/>
        <v>192412.99599999998</v>
      </c>
      <c r="Y22" s="61">
        <f t="shared" si="11"/>
        <v>210505.53399999993</v>
      </c>
      <c r="Z22" s="15">
        <f>IF(Z15="","",SUM(Z13:Z15))</f>
        <v>229542.15599999993</v>
      </c>
      <c r="AA22" s="334">
        <f t="shared" si="2"/>
        <v>9.0432881446242688E-2</v>
      </c>
      <c r="AC22" s="121">
        <f t="shared" si="0"/>
        <v>2.2188383886890319</v>
      </c>
      <c r="AD22" s="122">
        <f t="shared" si="0"/>
        <v>2.0914214351067524</v>
      </c>
      <c r="AE22" s="122">
        <f t="shared" si="0"/>
        <v>2.0806401653298372</v>
      </c>
      <c r="AF22" s="122">
        <f t="shared" si="0"/>
        <v>2.461963331890169</v>
      </c>
      <c r="AG22" s="122">
        <f t="shared" si="0"/>
        <v>2.5341007220888607</v>
      </c>
      <c r="AH22" s="122">
        <f t="shared" si="0"/>
        <v>2.6238920359321978</v>
      </c>
      <c r="AI22" s="122">
        <f t="shared" si="0"/>
        <v>2.5210378252334538</v>
      </c>
      <c r="AJ22" s="122">
        <f t="shared" si="0"/>
        <v>2.5452176000846425</v>
      </c>
      <c r="AK22" s="122">
        <f t="shared" si="0"/>
        <v>2.7757012940097461</v>
      </c>
      <c r="AL22" s="122">
        <f t="shared" si="0"/>
        <v>2.852636870255294</v>
      </c>
      <c r="AM22" s="337">
        <f t="shared" si="0"/>
        <v>2.7021473464494798</v>
      </c>
      <c r="AN22" s="334">
        <f t="shared" si="3"/>
        <v>-5.2754532262757385E-2</v>
      </c>
      <c r="AQ22" s="27"/>
    </row>
    <row r="23" spans="1:43" ht="20.100000000000001" customHeight="1" thickBot="1">
      <c r="A23" s="171" t="s">
        <v>18</v>
      </c>
      <c r="B23" s="128">
        <f>SUM(B16:B18)</f>
        <v>728473.89999999979</v>
      </c>
      <c r="C23" s="67">
        <f>SUM(C16:C18)</f>
        <v>868143.66999999981</v>
      </c>
      <c r="D23" s="67">
        <f>SUM(D16:D18)</f>
        <v>962791.87000000151</v>
      </c>
      <c r="E23" s="67">
        <f t="shared" ref="E23:K23" si="12">SUM(E16:E18)</f>
        <v>786527.00999999943</v>
      </c>
      <c r="F23" s="67">
        <f t="shared" si="12"/>
        <v>786761.36999999953</v>
      </c>
      <c r="G23" s="67">
        <f t="shared" si="12"/>
        <v>751398.26999999967</v>
      </c>
      <c r="H23" s="67">
        <f t="shared" si="12"/>
        <v>756727.27000000025</v>
      </c>
      <c r="I23" s="67">
        <f t="shared" si="12"/>
        <v>858528.7000000003</v>
      </c>
      <c r="J23" s="67">
        <f t="shared" si="12"/>
        <v>762076.04</v>
      </c>
      <c r="K23" s="67">
        <f t="shared" si="12"/>
        <v>809163.8199999996</v>
      </c>
      <c r="L23" s="106">
        <f>IF(L18="","",SUM(L16:L18))</f>
        <v>868724.61000000045</v>
      </c>
      <c r="M23" s="338">
        <f t="shared" si="1"/>
        <v>7.3607826410232821E-2</v>
      </c>
      <c r="O23" s="3" t="s">
        <v>18</v>
      </c>
      <c r="P23" s="128">
        <f t="shared" ref="P23:Y23" si="13">SUM(P16:P18)</f>
        <v>189279.87400000004</v>
      </c>
      <c r="Q23" s="67">
        <f t="shared" si="13"/>
        <v>206246.13400000002</v>
      </c>
      <c r="R23" s="67">
        <f t="shared" si="13"/>
        <v>227564.73100000003</v>
      </c>
      <c r="S23" s="67">
        <f t="shared" si="13"/>
        <v>223989.65199999989</v>
      </c>
      <c r="T23" s="67">
        <f t="shared" si="13"/>
        <v>227828.40799999997</v>
      </c>
      <c r="U23" s="67">
        <f t="shared" si="13"/>
        <v>223073.37500000009</v>
      </c>
      <c r="V23" s="67">
        <f t="shared" si="13"/>
        <v>229063.12599999984</v>
      </c>
      <c r="W23" s="67">
        <f t="shared" si="13"/>
        <v>242707.26199999999</v>
      </c>
      <c r="X23" s="67">
        <f t="shared" si="13"/>
        <v>240093.19299999997</v>
      </c>
      <c r="Y23" s="67">
        <f t="shared" si="13"/>
        <v>243753.495</v>
      </c>
      <c r="Z23" s="106">
        <f>IF(Z18="","",SUM(Z16:Z18))</f>
        <v>257072.85799999992</v>
      </c>
      <c r="AA23" s="338">
        <f t="shared" si="2"/>
        <v>5.464275701975032E-2</v>
      </c>
      <c r="AC23" s="126">
        <f>(P23/B23)*10</f>
        <v>2.5983068713923734</v>
      </c>
      <c r="AD23" s="127">
        <f>(Q23/C23)*10</f>
        <v>2.3757143100519302</v>
      </c>
      <c r="AE23" s="127">
        <f t="shared" ref="AE23:AM23" si="14">IF(R18="","",(R23/D23)*10)</f>
        <v>2.363592154138149</v>
      </c>
      <c r="AF23" s="127">
        <f t="shared" si="14"/>
        <v>2.8478316593348785</v>
      </c>
      <c r="AG23" s="127">
        <f t="shared" si="14"/>
        <v>2.895775220890676</v>
      </c>
      <c r="AH23" s="127">
        <f t="shared" si="14"/>
        <v>2.9687767979556323</v>
      </c>
      <c r="AI23" s="127">
        <f t="shared" si="14"/>
        <v>3.0270235404625998</v>
      </c>
      <c r="AJ23" s="127">
        <f t="shared" si="14"/>
        <v>2.8270139600458304</v>
      </c>
      <c r="AK23" s="127">
        <f t="shared" si="14"/>
        <v>3.1505149144959335</v>
      </c>
      <c r="AL23" s="127">
        <f t="shared" si="14"/>
        <v>3.012412183728137</v>
      </c>
      <c r="AM23" s="339">
        <f t="shared" si="14"/>
        <v>2.9591985197702622</v>
      </c>
      <c r="AN23" s="338">
        <f t="shared" si="3"/>
        <v>-1.7664801731089155E-2</v>
      </c>
      <c r="AQ23" s="27"/>
    </row>
    <row r="24" spans="1:43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AQ24" s="27"/>
    </row>
    <row r="25" spans="1:43" ht="15.75" thickBot="1">
      <c r="M25" s="5" t="s">
        <v>19</v>
      </c>
      <c r="AA25" s="327">
        <v>1000</v>
      </c>
      <c r="AN25" s="327" t="s">
        <v>44</v>
      </c>
      <c r="AQ25" s="27"/>
    </row>
    <row r="26" spans="1:43" ht="20.100000000000001" customHeight="1">
      <c r="A26" s="489" t="s">
        <v>20</v>
      </c>
      <c r="B26" s="491" t="s">
        <v>13</v>
      </c>
      <c r="C26" s="485"/>
      <c r="D26" s="485"/>
      <c r="E26" s="485"/>
      <c r="F26" s="485"/>
      <c r="G26" s="485"/>
      <c r="H26" s="485"/>
      <c r="I26" s="485"/>
      <c r="J26" s="485"/>
      <c r="K26" s="485"/>
      <c r="L26" s="486"/>
      <c r="M26" s="487" t="s">
        <v>118</v>
      </c>
      <c r="O26" s="492" t="s">
        <v>21</v>
      </c>
      <c r="P26" s="484" t="s">
        <v>13</v>
      </c>
      <c r="Q26" s="485"/>
      <c r="R26" s="485"/>
      <c r="S26" s="485"/>
      <c r="T26" s="485"/>
      <c r="U26" s="485"/>
      <c r="V26" s="485"/>
      <c r="W26" s="485"/>
      <c r="X26" s="485"/>
      <c r="Y26" s="485"/>
      <c r="Z26" s="486"/>
      <c r="AA26" s="487" t="s">
        <v>118</v>
      </c>
      <c r="AC26" s="484" t="s">
        <v>13</v>
      </c>
      <c r="AD26" s="485"/>
      <c r="AE26" s="485"/>
      <c r="AF26" s="485"/>
      <c r="AG26" s="485"/>
      <c r="AH26" s="485"/>
      <c r="AI26" s="485"/>
      <c r="AJ26" s="485"/>
      <c r="AK26" s="485"/>
      <c r="AL26" s="485"/>
      <c r="AM26" s="486"/>
      <c r="AN26" s="487" t="str">
        <f>AA26</f>
        <v>D       2020/2019</v>
      </c>
      <c r="AQ26" s="27"/>
    </row>
    <row r="27" spans="1:43" ht="20.100000000000001" customHeight="1" thickBot="1">
      <c r="A27" s="490"/>
      <c r="B27" s="31">
        <v>2010</v>
      </c>
      <c r="C27" s="164">
        <v>2011</v>
      </c>
      <c r="D27" s="164">
        <v>2012</v>
      </c>
      <c r="E27" s="164">
        <v>2013</v>
      </c>
      <c r="F27" s="164">
        <v>2014</v>
      </c>
      <c r="G27" s="164">
        <v>2015</v>
      </c>
      <c r="H27" s="164">
        <v>2016</v>
      </c>
      <c r="I27" s="30">
        <v>2017</v>
      </c>
      <c r="J27" s="29">
        <v>2018</v>
      </c>
      <c r="K27" s="164">
        <v>2019</v>
      </c>
      <c r="L27" s="30">
        <v>2020</v>
      </c>
      <c r="M27" s="488"/>
      <c r="O27" s="493"/>
      <c r="P27" s="51">
        <v>2010</v>
      </c>
      <c r="Q27" s="164">
        <v>2011</v>
      </c>
      <c r="R27" s="164">
        <v>2012</v>
      </c>
      <c r="S27" s="164">
        <v>2013</v>
      </c>
      <c r="T27" s="164">
        <v>2014</v>
      </c>
      <c r="U27" s="164">
        <v>2015</v>
      </c>
      <c r="V27" s="164">
        <v>2016</v>
      </c>
      <c r="W27" s="164">
        <v>2017</v>
      </c>
      <c r="X27" s="164">
        <v>2018</v>
      </c>
      <c r="Y27" s="164">
        <v>2019</v>
      </c>
      <c r="Z27" s="30">
        <v>2020</v>
      </c>
      <c r="AA27" s="488"/>
      <c r="AC27" s="51">
        <v>2010</v>
      </c>
      <c r="AD27" s="164">
        <v>2011</v>
      </c>
      <c r="AE27" s="164">
        <v>2012</v>
      </c>
      <c r="AF27" s="164">
        <v>2013</v>
      </c>
      <c r="AG27" s="164">
        <v>2014</v>
      </c>
      <c r="AH27" s="164">
        <v>2015</v>
      </c>
      <c r="AI27" s="164">
        <v>2016</v>
      </c>
      <c r="AJ27" s="29">
        <v>2017</v>
      </c>
      <c r="AK27" s="164">
        <v>2018</v>
      </c>
      <c r="AL27" s="164">
        <v>2019</v>
      </c>
      <c r="AM27" s="30">
        <v>2020</v>
      </c>
      <c r="AN27" s="488"/>
      <c r="AQ27" s="27"/>
    </row>
    <row r="28" spans="1:43" ht="3" customHeight="1" thickBot="1">
      <c r="A28" s="329" t="s">
        <v>62</v>
      </c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30"/>
      <c r="O28" s="329"/>
      <c r="P28" s="331">
        <v>2010</v>
      </c>
      <c r="Q28" s="331">
        <v>2011</v>
      </c>
      <c r="R28" s="331">
        <v>2012</v>
      </c>
      <c r="S28" s="331"/>
      <c r="T28" s="331"/>
      <c r="U28" s="331"/>
      <c r="V28" s="331"/>
      <c r="W28" s="331"/>
      <c r="X28" s="328"/>
      <c r="Y28" s="328"/>
      <c r="Z28" s="331"/>
      <c r="AA28" s="332"/>
      <c r="AC28" s="331"/>
      <c r="AD28" s="331"/>
      <c r="AE28" s="331"/>
      <c r="AF28" s="331"/>
      <c r="AG28" s="331"/>
      <c r="AH28" s="331"/>
      <c r="AI28" s="331"/>
      <c r="AJ28" s="331"/>
      <c r="AK28" s="331"/>
      <c r="AL28" s="331"/>
      <c r="AM28" s="331"/>
      <c r="AN28" s="330"/>
      <c r="AQ28" s="27"/>
    </row>
    <row r="29" spans="1:43" ht="20.100000000000001" customHeight="1">
      <c r="A29" s="165" t="s">
        <v>1</v>
      </c>
      <c r="B29" s="79">
        <v>85580.320000000022</v>
      </c>
      <c r="C29" s="60">
        <v>80916.799999999988</v>
      </c>
      <c r="D29" s="60">
        <v>125346.10000000003</v>
      </c>
      <c r="E29" s="60">
        <v>120157.7999999999</v>
      </c>
      <c r="F29" s="60">
        <v>101957.16000000005</v>
      </c>
      <c r="G29" s="60">
        <v>91780.269999999946</v>
      </c>
      <c r="H29" s="60">
        <v>94208.579999999958</v>
      </c>
      <c r="I29" s="60">
        <v>96265.579999999973</v>
      </c>
      <c r="J29" s="60">
        <v>124755.04</v>
      </c>
      <c r="K29" s="60">
        <v>116531.85999999993</v>
      </c>
      <c r="L29" s="166">
        <v>101982.03</v>
      </c>
      <c r="M29" s="333">
        <f>IF(L29="","",(L29-K29)/K29)</f>
        <v>-0.12485709916584133</v>
      </c>
      <c r="O29" s="2" t="s">
        <v>1</v>
      </c>
      <c r="P29" s="35">
        <v>23270.865999999998</v>
      </c>
      <c r="Q29" s="60">
        <v>22495.121000000003</v>
      </c>
      <c r="R29" s="60">
        <v>24799.759999999984</v>
      </c>
      <c r="S29" s="60">
        <v>25615.480000000018</v>
      </c>
      <c r="T29" s="60">
        <v>29400.613000000012</v>
      </c>
      <c r="U29" s="60">
        <v>25803.076000000012</v>
      </c>
      <c r="V29" s="60">
        <v>26846.136999999999</v>
      </c>
      <c r="W29" s="60">
        <v>26379.177</v>
      </c>
      <c r="X29" s="60">
        <v>31298.861000000001</v>
      </c>
      <c r="Y29" s="60">
        <v>31619.378999999994</v>
      </c>
      <c r="Z29" s="166">
        <v>28181.772999999994</v>
      </c>
      <c r="AA29" s="333">
        <f>IF(Z29="","",(Z29-Y29)/Y29)</f>
        <v>-0.1087183274535531</v>
      </c>
      <c r="AC29" s="340">
        <f t="shared" ref="AC29:AM44" si="15">(P29/B29)*10</f>
        <v>2.7191842704023532</v>
      </c>
      <c r="AD29" s="161">
        <f t="shared" si="15"/>
        <v>2.7800309700828514</v>
      </c>
      <c r="AE29" s="161">
        <f t="shared" si="15"/>
        <v>1.9785027216642543</v>
      </c>
      <c r="AF29" s="161">
        <f t="shared" si="15"/>
        <v>2.1318199900464254</v>
      </c>
      <c r="AG29" s="161">
        <f t="shared" si="15"/>
        <v>2.8836241613634588</v>
      </c>
      <c r="AH29" s="161">
        <f t="shared" si="15"/>
        <v>2.8113968285340656</v>
      </c>
      <c r="AI29" s="161">
        <f t="shared" si="15"/>
        <v>2.849648832409958</v>
      </c>
      <c r="AJ29" s="161">
        <f t="shared" si="15"/>
        <v>2.7402501496381166</v>
      </c>
      <c r="AK29" s="161">
        <f t="shared" si="15"/>
        <v>2.5088253749107055</v>
      </c>
      <c r="AL29" s="161">
        <f t="shared" si="15"/>
        <v>2.713367743379365</v>
      </c>
      <c r="AM29" s="161">
        <f t="shared" si="15"/>
        <v>2.7634057686437496</v>
      </c>
      <c r="AN29" s="333">
        <f>IF(AM29="","",(AM29-AL29)/AL29)</f>
        <v>1.844129878321054E-2</v>
      </c>
      <c r="AQ29" s="27"/>
    </row>
    <row r="30" spans="1:43" ht="20.100000000000001" customHeight="1">
      <c r="A30" s="168" t="s">
        <v>2</v>
      </c>
      <c r="B30" s="81">
        <v>88844.739999999976</v>
      </c>
      <c r="C30" s="61">
        <v>127722.29999999996</v>
      </c>
      <c r="D30" s="61">
        <v>128469.03999999996</v>
      </c>
      <c r="E30" s="61">
        <v>149512.51999999999</v>
      </c>
      <c r="F30" s="61">
        <v>109776.64999999998</v>
      </c>
      <c r="G30" s="61">
        <v>98756.11</v>
      </c>
      <c r="H30" s="61">
        <v>114532.42999999993</v>
      </c>
      <c r="I30" s="61">
        <v>102519.81000000003</v>
      </c>
      <c r="J30" s="61">
        <v>148191.60999999999</v>
      </c>
      <c r="K30" s="61">
        <v>114647.40999999992</v>
      </c>
      <c r="L30" s="15">
        <v>104015.03999999998</v>
      </c>
      <c r="M30" s="334">
        <f t="shared" ref="M30:M45" si="16">IF(L30="","",(L30-K30)/K30)</f>
        <v>-9.2739731320576238E-2</v>
      </c>
      <c r="O30" s="2" t="s">
        <v>2</v>
      </c>
      <c r="P30" s="37">
        <v>24769.378999999986</v>
      </c>
      <c r="Q30" s="61">
        <v>26090.180999999997</v>
      </c>
      <c r="R30" s="61">
        <v>26845.964000000011</v>
      </c>
      <c r="S30" s="61">
        <v>29407.368999999981</v>
      </c>
      <c r="T30" s="61">
        <v>29868.044999999998</v>
      </c>
      <c r="U30" s="61">
        <v>27835.92599999997</v>
      </c>
      <c r="V30" s="61">
        <v>29206.410000000018</v>
      </c>
      <c r="W30" s="61">
        <v>26234.001999999982</v>
      </c>
      <c r="X30" s="61">
        <v>31644.39</v>
      </c>
      <c r="Y30" s="61">
        <v>32055.040000000023</v>
      </c>
      <c r="Z30" s="15">
        <v>26905.675000000014</v>
      </c>
      <c r="AA30" s="334">
        <f t="shared" ref="AA30:AA45" si="17">IF(Z30="","",(Z30-Y30)/Y30)</f>
        <v>-0.16064135312262925</v>
      </c>
      <c r="AC30" s="341">
        <f t="shared" si="15"/>
        <v>2.7879398375187985</v>
      </c>
      <c r="AD30" s="122">
        <f t="shared" si="15"/>
        <v>2.0427271510143492</v>
      </c>
      <c r="AE30" s="122">
        <f t="shared" si="15"/>
        <v>2.0896835533292704</v>
      </c>
      <c r="AF30" s="122">
        <f t="shared" si="15"/>
        <v>1.9668833753855519</v>
      </c>
      <c r="AG30" s="122">
        <f t="shared" si="15"/>
        <v>2.7208012815111413</v>
      </c>
      <c r="AH30" s="122">
        <f t="shared" si="15"/>
        <v>2.8186535496385967</v>
      </c>
      <c r="AI30" s="122">
        <f t="shared" si="15"/>
        <v>2.5500559099287456</v>
      </c>
      <c r="AJ30" s="122">
        <f t="shared" si="15"/>
        <v>2.5589202711163801</v>
      </c>
      <c r="AK30" s="122">
        <f t="shared" si="15"/>
        <v>2.135369876877645</v>
      </c>
      <c r="AL30" s="122">
        <f t="shared" si="15"/>
        <v>2.795967218099392</v>
      </c>
      <c r="AM30" s="122">
        <f t="shared" si="15"/>
        <v>2.5867100565456709</v>
      </c>
      <c r="AN30" s="334">
        <f t="shared" ref="AN30:AN45" si="18">IF(AM30="","",(AM30-AL30)/AL30)</f>
        <v>-7.4842494646974914E-2</v>
      </c>
      <c r="AQ30" s="27"/>
    </row>
    <row r="31" spans="1:43" ht="20.100000000000001" customHeight="1">
      <c r="A31" s="168" t="s">
        <v>3</v>
      </c>
      <c r="B31" s="81">
        <v>163017.80000000002</v>
      </c>
      <c r="C31" s="61">
        <v>124161.32999999994</v>
      </c>
      <c r="D31" s="61">
        <v>181017.38999999993</v>
      </c>
      <c r="E31" s="61">
        <v>128321.88000000003</v>
      </c>
      <c r="F31" s="61">
        <v>109180.21999999993</v>
      </c>
      <c r="G31" s="61">
        <v>128703.72000000002</v>
      </c>
      <c r="H31" s="61">
        <v>167047.14999999997</v>
      </c>
      <c r="I31" s="61">
        <v>131035.77999999998</v>
      </c>
      <c r="J31" s="61">
        <v>136350.32999999999</v>
      </c>
      <c r="K31" s="61">
        <v>131403.34</v>
      </c>
      <c r="L31" s="15">
        <v>117972.87999999996</v>
      </c>
      <c r="M31" s="334">
        <f t="shared" si="16"/>
        <v>-0.10220790430441141</v>
      </c>
      <c r="O31" s="2" t="s">
        <v>3</v>
      </c>
      <c r="P31" s="37">
        <v>34176.324999999983</v>
      </c>
      <c r="Q31" s="61">
        <v>30181.553999999996</v>
      </c>
      <c r="R31" s="61">
        <v>34669.633000000002</v>
      </c>
      <c r="S31" s="61">
        <v>29423.860999999994</v>
      </c>
      <c r="T31" s="61">
        <v>29544.088000000018</v>
      </c>
      <c r="U31" s="61">
        <v>34831.201999999983</v>
      </c>
      <c r="V31" s="61">
        <v>34959.243999999999</v>
      </c>
      <c r="W31" s="61">
        <v>36752.83499999997</v>
      </c>
      <c r="X31" s="61">
        <v>36699.917000000001</v>
      </c>
      <c r="Y31" s="61">
        <v>35665.698999999964</v>
      </c>
      <c r="Z31" s="15">
        <v>30966.271999999986</v>
      </c>
      <c r="AA31" s="334">
        <f t="shared" si="17"/>
        <v>-0.13176321036074415</v>
      </c>
      <c r="AC31" s="341">
        <f t="shared" si="15"/>
        <v>2.0964781146598703</v>
      </c>
      <c r="AD31" s="122">
        <f t="shared" si="15"/>
        <v>2.4308336581123937</v>
      </c>
      <c r="AE31" s="122">
        <f t="shared" si="15"/>
        <v>1.9152653234034593</v>
      </c>
      <c r="AF31" s="122">
        <f t="shared" si="15"/>
        <v>2.2929730300085991</v>
      </c>
      <c r="AG31" s="122">
        <f t="shared" si="15"/>
        <v>2.7059927155303445</v>
      </c>
      <c r="AH31" s="122">
        <f t="shared" si="15"/>
        <v>2.7063088774745574</v>
      </c>
      <c r="AI31" s="122">
        <f t="shared" si="15"/>
        <v>2.0927770392969895</v>
      </c>
      <c r="AJ31" s="122">
        <f t="shared" si="15"/>
        <v>2.8047938509619263</v>
      </c>
      <c r="AK31" s="122">
        <f t="shared" si="15"/>
        <v>2.691589892008329</v>
      </c>
      <c r="AL31" s="122">
        <f t="shared" si="15"/>
        <v>2.7142155595131729</v>
      </c>
      <c r="AM31" s="122">
        <f t="shared" si="15"/>
        <v>2.624863612721839</v>
      </c>
      <c r="AN31" s="334">
        <f t="shared" si="18"/>
        <v>-3.2919989157884091E-2</v>
      </c>
      <c r="AQ31" s="27"/>
    </row>
    <row r="32" spans="1:43" ht="20.100000000000001" customHeight="1">
      <c r="A32" s="168" t="s">
        <v>4</v>
      </c>
      <c r="B32" s="81">
        <v>129054.22999999992</v>
      </c>
      <c r="C32" s="61">
        <v>143928.69999999998</v>
      </c>
      <c r="D32" s="61">
        <v>130551.29999999993</v>
      </c>
      <c r="E32" s="61">
        <v>168057.08999999997</v>
      </c>
      <c r="F32" s="61">
        <v>116200.55999999991</v>
      </c>
      <c r="G32" s="61">
        <v>126285.80000000003</v>
      </c>
      <c r="H32" s="61">
        <v>162799.5</v>
      </c>
      <c r="I32" s="61">
        <v>135156.71</v>
      </c>
      <c r="J32" s="61">
        <v>164204.01</v>
      </c>
      <c r="K32" s="61">
        <v>132405.87000000008</v>
      </c>
      <c r="L32" s="15">
        <v>104241.92</v>
      </c>
      <c r="M32" s="334">
        <f t="shared" si="16"/>
        <v>-0.21270922505172971</v>
      </c>
      <c r="O32" s="2" t="s">
        <v>4</v>
      </c>
      <c r="P32" s="37">
        <v>29571.834999999992</v>
      </c>
      <c r="Q32" s="61">
        <v>27556.182000000004</v>
      </c>
      <c r="R32" s="61">
        <v>27462.67</v>
      </c>
      <c r="S32" s="61">
        <v>33693.252999999975</v>
      </c>
      <c r="T32" s="61">
        <v>31434.276000000013</v>
      </c>
      <c r="U32" s="61">
        <v>35272.59899999998</v>
      </c>
      <c r="V32" s="61">
        <v>32738.878999999994</v>
      </c>
      <c r="W32" s="61">
        <v>32002.925999999999</v>
      </c>
      <c r="X32" s="61">
        <v>37177.171999999999</v>
      </c>
      <c r="Y32" s="61">
        <v>34138.758999999991</v>
      </c>
      <c r="Z32" s="15">
        <v>27197.232999999982</v>
      </c>
      <c r="AA32" s="334">
        <f t="shared" si="17"/>
        <v>-0.20333269876623256</v>
      </c>
      <c r="AC32" s="341">
        <f t="shared" si="15"/>
        <v>2.2914270225780289</v>
      </c>
      <c r="AD32" s="122">
        <f t="shared" si="15"/>
        <v>1.9145717289185553</v>
      </c>
      <c r="AE32" s="122">
        <f t="shared" si="15"/>
        <v>2.1035922277296368</v>
      </c>
      <c r="AF32" s="122">
        <f t="shared" si="15"/>
        <v>2.004869476200021</v>
      </c>
      <c r="AG32" s="122">
        <f t="shared" si="15"/>
        <v>2.7051742263548508</v>
      </c>
      <c r="AH32" s="122">
        <f t="shared" si="15"/>
        <v>2.7930772105810764</v>
      </c>
      <c r="AI32" s="122">
        <f t="shared" si="15"/>
        <v>2.0109938298336294</v>
      </c>
      <c r="AJ32" s="122">
        <f t="shared" si="15"/>
        <v>2.3678384891138591</v>
      </c>
      <c r="AK32" s="122">
        <f t="shared" si="15"/>
        <v>2.2640842936783332</v>
      </c>
      <c r="AL32" s="122">
        <f t="shared" si="15"/>
        <v>2.578341806144997</v>
      </c>
      <c r="AM32" s="122">
        <f t="shared" si="15"/>
        <v>2.6090495071464517</v>
      </c>
      <c r="AN32" s="334">
        <f t="shared" si="18"/>
        <v>1.1909864288849764E-2</v>
      </c>
      <c r="AQ32" s="27"/>
    </row>
    <row r="33" spans="1:43" ht="20.100000000000001" customHeight="1">
      <c r="A33" s="168" t="s">
        <v>5</v>
      </c>
      <c r="B33" s="81">
        <v>118132.11000000003</v>
      </c>
      <c r="C33" s="61">
        <v>147173.66999999995</v>
      </c>
      <c r="D33" s="61">
        <v>167545.44000000024</v>
      </c>
      <c r="E33" s="61">
        <v>131905.74000000005</v>
      </c>
      <c r="F33" s="61">
        <v>115807.50000000003</v>
      </c>
      <c r="G33" s="61">
        <v>114798.86000000002</v>
      </c>
      <c r="H33" s="61">
        <v>138304.09999999992</v>
      </c>
      <c r="I33" s="61">
        <v>134536.19999999998</v>
      </c>
      <c r="J33" s="61">
        <v>144042.04</v>
      </c>
      <c r="K33" s="61">
        <v>143487.67999999993</v>
      </c>
      <c r="L33" s="15">
        <v>113189.60000000011</v>
      </c>
      <c r="M33" s="334">
        <f t="shared" si="16"/>
        <v>-0.21115457438575799</v>
      </c>
      <c r="O33" s="2" t="s">
        <v>5</v>
      </c>
      <c r="P33" s="37">
        <v>29004.790999999972</v>
      </c>
      <c r="Q33" s="61">
        <v>32396.498</v>
      </c>
      <c r="R33" s="61">
        <v>31705.719999999998</v>
      </c>
      <c r="S33" s="61">
        <v>31122.389999999996</v>
      </c>
      <c r="T33" s="61">
        <v>31058.100000000006</v>
      </c>
      <c r="U33" s="61">
        <v>31539.86900000001</v>
      </c>
      <c r="V33" s="61">
        <v>33068.363999999994</v>
      </c>
      <c r="W33" s="61">
        <v>35573.933999999957</v>
      </c>
      <c r="X33" s="61">
        <v>34606.108999999997</v>
      </c>
      <c r="Y33" s="61">
        <v>36493.042000000009</v>
      </c>
      <c r="Z33" s="15">
        <v>28939.759999999977</v>
      </c>
      <c r="AA33" s="334">
        <f t="shared" si="17"/>
        <v>-0.20697868925259863</v>
      </c>
      <c r="AC33" s="341">
        <f t="shared" si="15"/>
        <v>2.4552842575993914</v>
      </c>
      <c r="AD33" s="122">
        <f t="shared" si="15"/>
        <v>2.2012427902355096</v>
      </c>
      <c r="AE33" s="122">
        <f t="shared" si="15"/>
        <v>1.8923654382954234</v>
      </c>
      <c r="AF33" s="122">
        <f t="shared" si="15"/>
        <v>2.3594416740317734</v>
      </c>
      <c r="AG33" s="122">
        <f t="shared" si="15"/>
        <v>2.6818729356906932</v>
      </c>
      <c r="AH33" s="122">
        <f t="shared" si="15"/>
        <v>2.7474026310017368</v>
      </c>
      <c r="AI33" s="122">
        <f t="shared" si="15"/>
        <v>2.3909894211379137</v>
      </c>
      <c r="AJ33" s="122">
        <f t="shared" si="15"/>
        <v>2.6441904855347453</v>
      </c>
      <c r="AK33" s="122">
        <f t="shared" si="15"/>
        <v>2.4025006171809284</v>
      </c>
      <c r="AL33" s="122">
        <f t="shared" si="15"/>
        <v>2.5432874794546838</v>
      </c>
      <c r="AM33" s="122">
        <f t="shared" si="15"/>
        <v>2.5567507968929966</v>
      </c>
      <c r="AN33" s="334">
        <f t="shared" si="18"/>
        <v>5.2936671717502704E-3</v>
      </c>
      <c r="AQ33" s="27"/>
    </row>
    <row r="34" spans="1:43" ht="20.100000000000001" customHeight="1">
      <c r="A34" s="168" t="s">
        <v>6</v>
      </c>
      <c r="B34" s="81">
        <v>135211.27999999997</v>
      </c>
      <c r="C34" s="61">
        <v>175317.34000000005</v>
      </c>
      <c r="D34" s="61">
        <v>118154.39000000004</v>
      </c>
      <c r="E34" s="61">
        <v>152399.24000000002</v>
      </c>
      <c r="F34" s="61">
        <v>114737.72999999998</v>
      </c>
      <c r="G34" s="61">
        <v>115427.66999999995</v>
      </c>
      <c r="H34" s="61">
        <v>126613.06000000001</v>
      </c>
      <c r="I34" s="61">
        <v>156897.32000000004</v>
      </c>
      <c r="J34" s="61">
        <v>146611.98000000001</v>
      </c>
      <c r="K34" s="61">
        <v>114891.16999999987</v>
      </c>
      <c r="L34" s="15">
        <v>131146.99000000002</v>
      </c>
      <c r="M34" s="334">
        <f t="shared" si="16"/>
        <v>0.14148885419132012</v>
      </c>
      <c r="O34" s="2" t="s">
        <v>6</v>
      </c>
      <c r="P34" s="37">
        <v>28421.635000000002</v>
      </c>
      <c r="Q34" s="61">
        <v>31101.468000000008</v>
      </c>
      <c r="R34" s="61">
        <v>27821.58</v>
      </c>
      <c r="S34" s="61">
        <v>30041.770000000019</v>
      </c>
      <c r="T34" s="61">
        <v>29496.788000000015</v>
      </c>
      <c r="U34" s="61">
        <v>31068.588000000022</v>
      </c>
      <c r="V34" s="61">
        <v>31963.873999999989</v>
      </c>
      <c r="W34" s="61">
        <v>36419.877999999997</v>
      </c>
      <c r="X34" s="61">
        <v>35474.750999999997</v>
      </c>
      <c r="Y34" s="61">
        <v>29960.277999999991</v>
      </c>
      <c r="Z34" s="15">
        <v>34243.892999999989</v>
      </c>
      <c r="AA34" s="334">
        <f t="shared" si="17"/>
        <v>0.14297647705405134</v>
      </c>
      <c r="AC34" s="341">
        <f t="shared" si="15"/>
        <v>2.1020165625234823</v>
      </c>
      <c r="AD34" s="122">
        <f t="shared" si="15"/>
        <v>1.7740098041642658</v>
      </c>
      <c r="AE34" s="122">
        <f t="shared" si="15"/>
        <v>2.354680177351006</v>
      </c>
      <c r="AF34" s="122">
        <f t="shared" si="15"/>
        <v>1.9712545810595916</v>
      </c>
      <c r="AG34" s="122">
        <f t="shared" si="15"/>
        <v>2.5708010782503732</v>
      </c>
      <c r="AH34" s="122">
        <f t="shared" si="15"/>
        <v>2.691606613908089</v>
      </c>
      <c r="AI34" s="122">
        <f t="shared" si="15"/>
        <v>2.5245321454200687</v>
      </c>
      <c r="AJ34" s="122">
        <f t="shared" si="15"/>
        <v>2.3212555829506831</v>
      </c>
      <c r="AK34" s="122">
        <f t="shared" si="15"/>
        <v>2.4196352167128494</v>
      </c>
      <c r="AL34" s="122">
        <f t="shared" si="15"/>
        <v>2.6077093653063175</v>
      </c>
      <c r="AM34" s="122">
        <f t="shared" si="15"/>
        <v>2.6111078111666903</v>
      </c>
      <c r="AN34" s="334">
        <f t="shared" si="18"/>
        <v>1.3032303007331702E-3</v>
      </c>
      <c r="AQ34" s="27"/>
    </row>
    <row r="35" spans="1:43" ht="20.100000000000001" customHeight="1">
      <c r="A35" s="168" t="s">
        <v>7</v>
      </c>
      <c r="B35" s="81">
        <v>127394.07999999993</v>
      </c>
      <c r="C35" s="61">
        <v>153173.20000000004</v>
      </c>
      <c r="D35" s="61">
        <v>157184.51</v>
      </c>
      <c r="E35" s="61">
        <v>153334.56</v>
      </c>
      <c r="F35" s="61">
        <v>127866.06000000003</v>
      </c>
      <c r="G35" s="61">
        <v>125620.06999999993</v>
      </c>
      <c r="H35" s="61">
        <v>136980</v>
      </c>
      <c r="I35" s="61">
        <v>143925.01</v>
      </c>
      <c r="J35" s="61">
        <v>137723</v>
      </c>
      <c r="K35" s="61">
        <v>141500.09</v>
      </c>
      <c r="L35" s="15">
        <v>149245.17000000007</v>
      </c>
      <c r="M35" s="334">
        <f t="shared" si="16"/>
        <v>5.47355128890736E-2</v>
      </c>
      <c r="O35" s="2" t="s">
        <v>7</v>
      </c>
      <c r="P35" s="37">
        <v>32779.412000000004</v>
      </c>
      <c r="Q35" s="61">
        <v>32399.374999999993</v>
      </c>
      <c r="R35" s="61">
        <v>32672.658999999996</v>
      </c>
      <c r="S35" s="61">
        <v>33859.816999999988</v>
      </c>
      <c r="T35" s="61">
        <v>36267.96699999999</v>
      </c>
      <c r="U35" s="61">
        <v>36630.704999999973</v>
      </c>
      <c r="V35" s="61">
        <v>36275.366999999962</v>
      </c>
      <c r="W35" s="61">
        <v>35138.28200000005</v>
      </c>
      <c r="X35" s="61">
        <v>35499.514000000003</v>
      </c>
      <c r="Y35" s="61">
        <v>41925.194999999985</v>
      </c>
      <c r="Z35" s="15">
        <v>39852.699000000001</v>
      </c>
      <c r="AA35" s="334">
        <f t="shared" si="17"/>
        <v>-4.9433186893942542E-2</v>
      </c>
      <c r="AC35" s="341">
        <f t="shared" si="15"/>
        <v>2.5730718413288924</v>
      </c>
      <c r="AD35" s="122">
        <f t="shared" si="15"/>
        <v>2.1152117341675951</v>
      </c>
      <c r="AE35" s="122">
        <f t="shared" si="15"/>
        <v>2.0786182429808124</v>
      </c>
      <c r="AF35" s="122">
        <f t="shared" si="15"/>
        <v>2.2082312689324564</v>
      </c>
      <c r="AG35" s="122">
        <f t="shared" si="15"/>
        <v>2.8364029516511247</v>
      </c>
      <c r="AH35" s="122">
        <f t="shared" si="15"/>
        <v>2.9159914494554884</v>
      </c>
      <c r="AI35" s="122">
        <f t="shared" si="15"/>
        <v>2.6482236092860245</v>
      </c>
      <c r="AJ35" s="122">
        <f t="shared" si="15"/>
        <v>2.4414298807413699</v>
      </c>
      <c r="AK35" s="122">
        <f t="shared" si="15"/>
        <v>2.5776024338708856</v>
      </c>
      <c r="AL35" s="122">
        <f t="shared" si="15"/>
        <v>2.962909422884465</v>
      </c>
      <c r="AM35" s="122">
        <f t="shared" si="15"/>
        <v>2.6702840031607038</v>
      </c>
      <c r="AN35" s="334">
        <f t="shared" si="18"/>
        <v>-9.8762863779643717E-2</v>
      </c>
      <c r="AQ35" s="27"/>
    </row>
    <row r="36" spans="1:43" ht="20.100000000000001" customHeight="1">
      <c r="A36" s="168" t="s">
        <v>8</v>
      </c>
      <c r="B36" s="81">
        <v>84144.9</v>
      </c>
      <c r="C36" s="61">
        <v>93566.699999999968</v>
      </c>
      <c r="D36" s="61">
        <v>109659.02</v>
      </c>
      <c r="E36" s="61">
        <v>85683.409999999989</v>
      </c>
      <c r="F36" s="61">
        <v>75119.589999999982</v>
      </c>
      <c r="G36" s="61">
        <v>77720.049999999974</v>
      </c>
      <c r="H36" s="61">
        <v>113987.73000000001</v>
      </c>
      <c r="I36" s="61">
        <v>109779.21999999999</v>
      </c>
      <c r="J36" s="61">
        <v>115223.08</v>
      </c>
      <c r="K36" s="61">
        <v>101102.37999999996</v>
      </c>
      <c r="L36" s="15">
        <v>89495.020000000019</v>
      </c>
      <c r="M36" s="334">
        <f t="shared" si="16"/>
        <v>-0.1148079797923644</v>
      </c>
      <c r="O36" s="2" t="s">
        <v>8</v>
      </c>
      <c r="P36" s="37">
        <v>21851.23599999999</v>
      </c>
      <c r="Q36" s="61">
        <v>23756.94100000001</v>
      </c>
      <c r="R36" s="61">
        <v>26722.863000000001</v>
      </c>
      <c r="S36" s="61">
        <v>25745.833000000013</v>
      </c>
      <c r="T36" s="61">
        <v>21196.857</v>
      </c>
      <c r="U36" s="61">
        <v>23742.381999999994</v>
      </c>
      <c r="V36" s="61">
        <v>27458.442999999999</v>
      </c>
      <c r="W36" s="61">
        <v>27213.074000000004</v>
      </c>
      <c r="X36" s="61">
        <v>30488.754000000001</v>
      </c>
      <c r="Y36" s="61">
        <v>28270.806999999997</v>
      </c>
      <c r="Z36" s="15">
        <v>25817.175000000017</v>
      </c>
      <c r="AA36" s="334">
        <f t="shared" si="17"/>
        <v>-8.6790306339680365E-2</v>
      </c>
      <c r="AC36" s="341">
        <f t="shared" si="15"/>
        <v>2.596858038930463</v>
      </c>
      <c r="AD36" s="122">
        <f t="shared" si="15"/>
        <v>2.5390380338304137</v>
      </c>
      <c r="AE36" s="122">
        <f t="shared" si="15"/>
        <v>2.4369051446930676</v>
      </c>
      <c r="AF36" s="122">
        <f t="shared" si="15"/>
        <v>3.0047628823362675</v>
      </c>
      <c r="AG36" s="122">
        <f t="shared" si="15"/>
        <v>2.8217482283915563</v>
      </c>
      <c r="AH36" s="122">
        <f t="shared" si="15"/>
        <v>3.0548593316653818</v>
      </c>
      <c r="AI36" s="122">
        <f t="shared" si="15"/>
        <v>2.4088946240090925</v>
      </c>
      <c r="AJ36" s="122">
        <f t="shared" si="15"/>
        <v>2.4788911781300693</v>
      </c>
      <c r="AK36" s="122">
        <f t="shared" si="15"/>
        <v>2.6460630977752024</v>
      </c>
      <c r="AL36" s="122">
        <f t="shared" si="15"/>
        <v>2.7962553403787336</v>
      </c>
      <c r="AM36" s="122">
        <f t="shared" si="15"/>
        <v>2.8847610738564016</v>
      </c>
      <c r="AN36" s="334">
        <f t="shared" si="18"/>
        <v>3.1651520588845974E-2</v>
      </c>
      <c r="AQ36" s="27"/>
    </row>
    <row r="37" spans="1:43" ht="20.100000000000001" customHeight="1">
      <c r="A37" s="168" t="s">
        <v>9</v>
      </c>
      <c r="B37" s="81">
        <v>138558.80000000005</v>
      </c>
      <c r="C37" s="61">
        <v>155834.77000000008</v>
      </c>
      <c r="D37" s="61">
        <v>166910.12999999986</v>
      </c>
      <c r="E37" s="61">
        <v>141021.50999999992</v>
      </c>
      <c r="F37" s="61">
        <v>123949.06000000001</v>
      </c>
      <c r="G37" s="61">
        <v>108934.93999999996</v>
      </c>
      <c r="H37" s="61">
        <v>146959.93000000008</v>
      </c>
      <c r="I37" s="61">
        <v>147602.30999999997</v>
      </c>
      <c r="J37" s="61">
        <v>117229.17</v>
      </c>
      <c r="K37" s="61">
        <v>135705.82999999984</v>
      </c>
      <c r="L37" s="15">
        <v>125178.35000000003</v>
      </c>
      <c r="M37" s="334">
        <f t="shared" si="16"/>
        <v>-7.7575738639967196E-2</v>
      </c>
      <c r="O37" s="2" t="s">
        <v>9</v>
      </c>
      <c r="P37" s="37">
        <v>36869.314999999995</v>
      </c>
      <c r="Q37" s="61">
        <v>38144.778000000013</v>
      </c>
      <c r="R37" s="61">
        <v>35747.971000000005</v>
      </c>
      <c r="S37" s="61">
        <v>35405.063999999991</v>
      </c>
      <c r="T37" s="61">
        <v>39468.506000000016</v>
      </c>
      <c r="U37" s="61">
        <v>36656.012999999941</v>
      </c>
      <c r="V37" s="61">
        <v>39730.441999999974</v>
      </c>
      <c r="W37" s="61">
        <v>38905.268000000018</v>
      </c>
      <c r="X37" s="61">
        <v>37110.972999999998</v>
      </c>
      <c r="Y37" s="61">
        <v>44437.182000000023</v>
      </c>
      <c r="Z37" s="15">
        <v>35516.30599999999</v>
      </c>
      <c r="AA37" s="334">
        <f t="shared" si="17"/>
        <v>-0.20075251396454502</v>
      </c>
      <c r="AC37" s="341">
        <f t="shared" si="15"/>
        <v>2.6609147163514684</v>
      </c>
      <c r="AD37" s="122">
        <f t="shared" si="15"/>
        <v>2.4477706740286518</v>
      </c>
      <c r="AE37" s="122">
        <f t="shared" si="15"/>
        <v>2.1417496349682335</v>
      </c>
      <c r="AF37" s="122">
        <f t="shared" si="15"/>
        <v>2.5106144445623939</v>
      </c>
      <c r="AG37" s="122">
        <f t="shared" si="15"/>
        <v>3.1842521435822113</v>
      </c>
      <c r="AH37" s="122">
        <f t="shared" si="15"/>
        <v>3.3649454435831103</v>
      </c>
      <c r="AI37" s="122">
        <f t="shared" si="15"/>
        <v>2.7034880868546924</v>
      </c>
      <c r="AJ37" s="122">
        <f t="shared" si="15"/>
        <v>2.6358170139749189</v>
      </c>
      <c r="AK37" s="122">
        <f t="shared" si="15"/>
        <v>3.1656773651131371</v>
      </c>
      <c r="AL37" s="122">
        <f t="shared" si="15"/>
        <v>3.2745226936823624</v>
      </c>
      <c r="AM37" s="122">
        <f t="shared" si="15"/>
        <v>2.8372562827357912</v>
      </c>
      <c r="AN37" s="334">
        <f t="shared" si="18"/>
        <v>-0.13353592320193802</v>
      </c>
      <c r="AQ37" s="27"/>
    </row>
    <row r="38" spans="1:43" ht="20.100000000000001" customHeight="1">
      <c r="A38" s="168" t="s">
        <v>10</v>
      </c>
      <c r="B38" s="81">
        <v>122092.12999999996</v>
      </c>
      <c r="C38" s="61">
        <v>129989.20999999999</v>
      </c>
      <c r="D38" s="61">
        <v>213923.46999999977</v>
      </c>
      <c r="E38" s="61">
        <v>143278.98999999987</v>
      </c>
      <c r="F38" s="61">
        <v>142422.69000000009</v>
      </c>
      <c r="G38" s="61">
        <v>143940.27999999988</v>
      </c>
      <c r="H38" s="61">
        <v>138455.72000000012</v>
      </c>
      <c r="I38" s="61">
        <v>171460.04999999996</v>
      </c>
      <c r="J38" s="61">
        <v>167779.67</v>
      </c>
      <c r="K38" s="61">
        <v>161547.5199999999</v>
      </c>
      <c r="L38" s="15">
        <v>125255.67999999998</v>
      </c>
      <c r="M38" s="334">
        <f t="shared" si="16"/>
        <v>-0.22465117384655578</v>
      </c>
      <c r="O38" s="2" t="s">
        <v>10</v>
      </c>
      <c r="P38" s="37">
        <v>39727.941999999974</v>
      </c>
      <c r="Q38" s="61">
        <v>40734.826999999983</v>
      </c>
      <c r="R38" s="61">
        <v>48266.111999999994</v>
      </c>
      <c r="S38" s="61">
        <v>48573.176999999916</v>
      </c>
      <c r="T38" s="61">
        <v>47199.009999999987</v>
      </c>
      <c r="U38" s="61">
        <v>49361.275999999947</v>
      </c>
      <c r="V38" s="61">
        <v>45412.628000000033</v>
      </c>
      <c r="W38" s="61">
        <v>51801.627999999968</v>
      </c>
      <c r="X38" s="61">
        <v>54582.834000000003</v>
      </c>
      <c r="Y38" s="61">
        <v>54939.106999999975</v>
      </c>
      <c r="Z38" s="15">
        <v>39610.614999999969</v>
      </c>
      <c r="AA38" s="334">
        <f t="shared" si="17"/>
        <v>-0.27900875782345741</v>
      </c>
      <c r="AC38" s="341">
        <f t="shared" si="15"/>
        <v>3.2539314368583776</v>
      </c>
      <c r="AD38" s="122">
        <f t="shared" si="15"/>
        <v>3.1337083285605001</v>
      </c>
      <c r="AE38" s="122">
        <f t="shared" si="15"/>
        <v>2.2562326611474677</v>
      </c>
      <c r="AF38" s="122">
        <f t="shared" si="15"/>
        <v>3.3901116276712977</v>
      </c>
      <c r="AG38" s="122">
        <f t="shared" si="15"/>
        <v>3.3140091652530894</v>
      </c>
      <c r="AH38" s="122">
        <f t="shared" si="15"/>
        <v>3.4292885910740196</v>
      </c>
      <c r="AI38" s="122">
        <f t="shared" si="15"/>
        <v>3.2799387414257781</v>
      </c>
      <c r="AJ38" s="122">
        <f t="shared" si="15"/>
        <v>3.0212068642228891</v>
      </c>
      <c r="AK38" s="122">
        <f t="shared" si="15"/>
        <v>3.2532448061198354</v>
      </c>
      <c r="AL38" s="122">
        <f t="shared" si="15"/>
        <v>3.4008016340950329</v>
      </c>
      <c r="AM38" s="122">
        <f t="shared" si="15"/>
        <v>3.1623807399392967</v>
      </c>
      <c r="AN38" s="334">
        <f t="shared" si="18"/>
        <v>-7.0107262877501228E-2</v>
      </c>
      <c r="AQ38" s="27"/>
    </row>
    <row r="39" spans="1:43" ht="20.100000000000001" customHeight="1">
      <c r="A39" s="168" t="s">
        <v>11</v>
      </c>
      <c r="B39" s="81">
        <v>155283.11000000002</v>
      </c>
      <c r="C39" s="61">
        <v>190846.28999999995</v>
      </c>
      <c r="D39" s="61">
        <v>164476.10999999999</v>
      </c>
      <c r="E39" s="61">
        <v>155784.03000000006</v>
      </c>
      <c r="F39" s="61">
        <v>141171.96999999974</v>
      </c>
      <c r="G39" s="61">
        <v>154005.31000000008</v>
      </c>
      <c r="H39" s="61">
        <v>193124.43999999997</v>
      </c>
      <c r="I39" s="61">
        <v>201827.3900000001</v>
      </c>
      <c r="J39" s="61">
        <v>161829.70000000001</v>
      </c>
      <c r="K39" s="61">
        <v>150815.30999999974</v>
      </c>
      <c r="L39" s="15">
        <v>141955.05999999985</v>
      </c>
      <c r="M39" s="334">
        <f t="shared" si="16"/>
        <v>-5.874900896997725E-2</v>
      </c>
      <c r="O39" s="2" t="s">
        <v>11</v>
      </c>
      <c r="P39" s="37">
        <v>50334.872000000032</v>
      </c>
      <c r="Q39" s="61">
        <v>48986.57900000002</v>
      </c>
      <c r="R39" s="61">
        <v>51362.042000000016</v>
      </c>
      <c r="S39" s="61">
        <v>51289.855999999963</v>
      </c>
      <c r="T39" s="61">
        <v>48284.936000000031</v>
      </c>
      <c r="U39" s="61">
        <v>53105.856999999989</v>
      </c>
      <c r="V39" s="61">
        <v>59549.020999999986</v>
      </c>
      <c r="W39" s="61">
        <v>59908.970000000067</v>
      </c>
      <c r="X39" s="61">
        <v>53697.078000000001</v>
      </c>
      <c r="Y39" s="61">
        <v>48381.740000000013</v>
      </c>
      <c r="Z39" s="15">
        <v>43825.39899999999</v>
      </c>
      <c r="AA39" s="334">
        <f t="shared" si="17"/>
        <v>-9.4174806445572662E-2</v>
      </c>
      <c r="AC39" s="341">
        <f t="shared" si="15"/>
        <v>3.2414904621629503</v>
      </c>
      <c r="AD39" s="122">
        <f t="shared" si="15"/>
        <v>2.5668080317411479</v>
      </c>
      <c r="AE39" s="122">
        <f t="shared" ref="AE39:AM41" si="19">IF(R39="","",(R39/D39)*10)</f>
        <v>3.1227660965473962</v>
      </c>
      <c r="AF39" s="122">
        <f t="shared" si="19"/>
        <v>3.2923693141074821</v>
      </c>
      <c r="AG39" s="122">
        <f t="shared" si="19"/>
        <v>3.4202920027254784</v>
      </c>
      <c r="AH39" s="122">
        <f t="shared" si="19"/>
        <v>3.4483133730908344</v>
      </c>
      <c r="AI39" s="122">
        <f t="shared" si="19"/>
        <v>3.0834533940913951</v>
      </c>
      <c r="AJ39" s="122">
        <f t="shared" si="19"/>
        <v>2.9683270442133765</v>
      </c>
      <c r="AK39" s="122">
        <f t="shared" si="19"/>
        <v>3.3181225695901304</v>
      </c>
      <c r="AL39" s="122">
        <f t="shared" si="19"/>
        <v>3.2080125021789963</v>
      </c>
      <c r="AM39" s="122">
        <f t="shared" si="19"/>
        <v>3.0872727608300847</v>
      </c>
      <c r="AN39" s="334">
        <f t="shared" si="18"/>
        <v>-3.7636929802144101E-2</v>
      </c>
      <c r="AQ39" s="27"/>
    </row>
    <row r="40" spans="1:43" ht="20.100000000000001" customHeight="1" thickBot="1">
      <c r="A40" s="168" t="s">
        <v>12</v>
      </c>
      <c r="B40" s="81">
        <v>149645.83999999991</v>
      </c>
      <c r="C40" s="61">
        <v>159202.30000000008</v>
      </c>
      <c r="D40" s="61">
        <v>203434.65000000014</v>
      </c>
      <c r="E40" s="61">
        <v>108594.94999999985</v>
      </c>
      <c r="F40" s="61">
        <v>106301.55</v>
      </c>
      <c r="G40" s="61">
        <v>116548.94000000003</v>
      </c>
      <c r="H40" s="61">
        <v>113772.80000000005</v>
      </c>
      <c r="I40" s="61">
        <v>147624.20999999967</v>
      </c>
      <c r="J40" s="61">
        <v>117569.23</v>
      </c>
      <c r="K40" s="61">
        <v>123931.32000000007</v>
      </c>
      <c r="L40" s="15">
        <v>108069.5199999999</v>
      </c>
      <c r="M40" s="334">
        <f t="shared" si="16"/>
        <v>-0.12798863112246489</v>
      </c>
      <c r="O40" s="3" t="s">
        <v>12</v>
      </c>
      <c r="P40" s="37">
        <v>35379.044000000002</v>
      </c>
      <c r="Q40" s="61">
        <v>37144.067999999992</v>
      </c>
      <c r="R40" s="61">
        <v>37986.12000000001</v>
      </c>
      <c r="S40" s="61">
        <v>33420.183999999987</v>
      </c>
      <c r="T40" s="61">
        <v>33733.983000000022</v>
      </c>
      <c r="U40" s="61">
        <v>36039.897999999965</v>
      </c>
      <c r="V40" s="61">
        <v>34055.992000000013</v>
      </c>
      <c r="W40" s="61">
        <v>36034.477999999988</v>
      </c>
      <c r="X40" s="61">
        <v>35921.741999999998</v>
      </c>
      <c r="Y40" s="61">
        <v>37043.72399999998</v>
      </c>
      <c r="Z40" s="15">
        <v>32897.341999999997</v>
      </c>
      <c r="AA40" s="334">
        <f t="shared" si="17"/>
        <v>-0.11193210488232731</v>
      </c>
      <c r="AC40" s="341">
        <f t="shared" si="15"/>
        <v>2.3641849315690981</v>
      </c>
      <c r="AD40" s="122">
        <f t="shared" si="15"/>
        <v>2.3331363931299971</v>
      </c>
      <c r="AE40" s="122">
        <f t="shared" si="19"/>
        <v>1.8672394304510065</v>
      </c>
      <c r="AF40" s="122">
        <f t="shared" si="19"/>
        <v>3.0775081161693092</v>
      </c>
      <c r="AG40" s="122">
        <f t="shared" si="19"/>
        <v>3.1734234355002373</v>
      </c>
      <c r="AH40" s="122">
        <f t="shared" si="19"/>
        <v>3.0922544640903604</v>
      </c>
      <c r="AI40" s="122">
        <f t="shared" si="19"/>
        <v>2.9933333802103839</v>
      </c>
      <c r="AJ40" s="122">
        <f t="shared" si="19"/>
        <v>2.4409599211403106</v>
      </c>
      <c r="AK40" s="122">
        <f t="shared" si="19"/>
        <v>3.0553693343062638</v>
      </c>
      <c r="AL40" s="122">
        <f t="shared" si="19"/>
        <v>2.9890526462560034</v>
      </c>
      <c r="AM40" s="122">
        <f t="shared" si="19"/>
        <v>3.0440906927318663</v>
      </c>
      <c r="AN40" s="334">
        <f t="shared" si="18"/>
        <v>1.8413207457152633E-2</v>
      </c>
      <c r="AQ40" s="27"/>
    </row>
    <row r="41" spans="1:43" ht="20.100000000000001" customHeight="1" thickBot="1">
      <c r="A41" s="342" t="str">
        <f>A19</f>
        <v>janeiro-dezembro</v>
      </c>
      <c r="B41" s="155">
        <f>SUM(B29:B40)</f>
        <v>1496959.3399999999</v>
      </c>
      <c r="C41" s="156">
        <f t="shared" ref="C41:L41" si="20">SUM(C29:C40)</f>
        <v>1681832.61</v>
      </c>
      <c r="D41" s="156">
        <f t="shared" si="20"/>
        <v>1866671.5499999996</v>
      </c>
      <c r="E41" s="156">
        <f t="shared" si="20"/>
        <v>1638051.7199999997</v>
      </c>
      <c r="F41" s="156">
        <f t="shared" si="20"/>
        <v>1384490.7399999998</v>
      </c>
      <c r="G41" s="156">
        <f t="shared" si="20"/>
        <v>1402522.0199999996</v>
      </c>
      <c r="H41" s="156">
        <f t="shared" si="20"/>
        <v>1646785.4400000002</v>
      </c>
      <c r="I41" s="156">
        <f t="shared" si="20"/>
        <v>1678629.5899999999</v>
      </c>
      <c r="J41" s="156">
        <f t="shared" si="20"/>
        <v>1681508.8599999999</v>
      </c>
      <c r="K41" s="156">
        <f t="shared" si="20"/>
        <v>1567969.7799999993</v>
      </c>
      <c r="L41" s="303">
        <f t="shared" si="20"/>
        <v>1411747.2599999998</v>
      </c>
      <c r="M41" s="333">
        <f t="shared" si="16"/>
        <v>-9.9633629418546338E-2</v>
      </c>
      <c r="O41" s="2"/>
      <c r="P41" s="155">
        <f>SUM(P29:P40)</f>
        <v>386156.65199999994</v>
      </c>
      <c r="Q41" s="156">
        <f t="shared" ref="Q41:Z41" si="21">SUM(Q29:Q40)</f>
        <v>390987.57200000004</v>
      </c>
      <c r="R41" s="156">
        <f t="shared" si="21"/>
        <v>406063.09400000004</v>
      </c>
      <c r="S41" s="156">
        <f t="shared" si="21"/>
        <v>407598.05399999983</v>
      </c>
      <c r="T41" s="156">
        <f t="shared" si="21"/>
        <v>406953.16900000011</v>
      </c>
      <c r="U41" s="156">
        <f t="shared" si="21"/>
        <v>421887.39099999977</v>
      </c>
      <c r="V41" s="156">
        <f t="shared" si="21"/>
        <v>431264.80099999998</v>
      </c>
      <c r="W41" s="156">
        <f t="shared" si="21"/>
        <v>442364.45199999999</v>
      </c>
      <c r="X41" s="156">
        <f t="shared" si="21"/>
        <v>454202.09499999997</v>
      </c>
      <c r="Y41" s="156">
        <f t="shared" si="21"/>
        <v>454929.95199999993</v>
      </c>
      <c r="Z41" s="303">
        <f t="shared" si="21"/>
        <v>393954.14199999988</v>
      </c>
      <c r="AA41" s="343">
        <f t="shared" si="17"/>
        <v>-0.13403340389423307</v>
      </c>
      <c r="AC41" s="236">
        <f t="shared" si="15"/>
        <v>2.5796068181785081</v>
      </c>
      <c r="AD41" s="160">
        <f t="shared" si="15"/>
        <v>2.3247710246265236</v>
      </c>
      <c r="AE41" s="160">
        <f t="shared" si="19"/>
        <v>2.1753323127467183</v>
      </c>
      <c r="AF41" s="160">
        <f t="shared" si="19"/>
        <v>2.4883100394412452</v>
      </c>
      <c r="AG41" s="160">
        <f t="shared" si="19"/>
        <v>2.9393708259832794</v>
      </c>
      <c r="AH41" s="160">
        <f t="shared" si="19"/>
        <v>3.0080625115604236</v>
      </c>
      <c r="AI41" s="160">
        <f t="shared" si="19"/>
        <v>2.618828115215786</v>
      </c>
      <c r="AJ41" s="160">
        <f t="shared" si="19"/>
        <v>2.6352713822946496</v>
      </c>
      <c r="AK41" s="160">
        <f t="shared" si="19"/>
        <v>2.7011579052875168</v>
      </c>
      <c r="AL41" s="160">
        <f t="shared" si="19"/>
        <v>2.9013948980572835</v>
      </c>
      <c r="AM41" s="336">
        <f t="shared" si="19"/>
        <v>2.7905429899683316</v>
      </c>
      <c r="AN41" s="343">
        <f t="shared" si="18"/>
        <v>-3.8206418630975084E-2</v>
      </c>
      <c r="AQ41" s="27"/>
    </row>
    <row r="42" spans="1:43" ht="20.100000000000001" customHeight="1">
      <c r="A42" s="168" t="s">
        <v>15</v>
      </c>
      <c r="B42" s="81">
        <f>SUM(B29:B31)</f>
        <v>337442.86</v>
      </c>
      <c r="C42" s="61">
        <f>SUM(C29:C31)</f>
        <v>332800.42999999988</v>
      </c>
      <c r="D42" s="61">
        <f>SUM(D29:D31)</f>
        <v>434832.52999999991</v>
      </c>
      <c r="E42" s="61">
        <f t="shared" ref="E42:K42" si="22">SUM(E29:E31)</f>
        <v>397992.19999999995</v>
      </c>
      <c r="F42" s="61">
        <f t="shared" si="22"/>
        <v>320914.02999999997</v>
      </c>
      <c r="G42" s="61">
        <f t="shared" si="22"/>
        <v>319240.09999999998</v>
      </c>
      <c r="H42" s="61">
        <f t="shared" si="22"/>
        <v>375788.15999999986</v>
      </c>
      <c r="I42" s="61">
        <f t="shared" si="22"/>
        <v>329821.17</v>
      </c>
      <c r="J42" s="61">
        <f t="shared" si="22"/>
        <v>409296.98</v>
      </c>
      <c r="K42" s="61">
        <f t="shared" si="22"/>
        <v>362582.60999999987</v>
      </c>
      <c r="L42" s="15">
        <f>IF(L31="","",SUM(L29:L31))</f>
        <v>323969.94999999995</v>
      </c>
      <c r="M42" s="333">
        <f t="shared" si="16"/>
        <v>-0.10649341401122335</v>
      </c>
      <c r="O42" s="4" t="s">
        <v>15</v>
      </c>
      <c r="P42" s="37">
        <f>SUM(P29:P31)</f>
        <v>82216.569999999963</v>
      </c>
      <c r="Q42" s="61">
        <f>SUM(Q29:Q31)</f>
        <v>78766.856</v>
      </c>
      <c r="R42" s="61">
        <f>SUM(R29:R31)</f>
        <v>86315.356999999989</v>
      </c>
      <c r="S42" s="61">
        <f t="shared" ref="S42:Y42" si="23">SUM(S29:S31)</f>
        <v>84446.709999999992</v>
      </c>
      <c r="T42" s="61">
        <f t="shared" si="23"/>
        <v>88812.746000000028</v>
      </c>
      <c r="U42" s="61">
        <f t="shared" si="23"/>
        <v>88470.203999999969</v>
      </c>
      <c r="V42" s="61">
        <f t="shared" si="23"/>
        <v>91011.791000000027</v>
      </c>
      <c r="W42" s="61">
        <f t="shared" si="23"/>
        <v>89366.013999999952</v>
      </c>
      <c r="X42" s="61">
        <f t="shared" si="23"/>
        <v>99643.168000000005</v>
      </c>
      <c r="Y42" s="61">
        <f t="shared" si="23"/>
        <v>99340.117999999988</v>
      </c>
      <c r="Z42" s="15">
        <f>IF(Z31="","",SUM(Z29:Z31))</f>
        <v>86053.719999999987</v>
      </c>
      <c r="AA42" s="334">
        <f t="shared" si="17"/>
        <v>-0.13374654940514569</v>
      </c>
      <c r="AC42" s="340">
        <f t="shared" si="15"/>
        <v>2.4364590200545351</v>
      </c>
      <c r="AD42" s="161">
        <f t="shared" si="15"/>
        <v>2.3667894900255999</v>
      </c>
      <c r="AE42" s="161">
        <f t="shared" si="15"/>
        <v>1.9850252923809542</v>
      </c>
      <c r="AF42" s="161">
        <f t="shared" si="15"/>
        <v>2.1218182165379122</v>
      </c>
      <c r="AG42" s="161">
        <f t="shared" si="15"/>
        <v>2.7674934000236773</v>
      </c>
      <c r="AH42" s="161">
        <f t="shared" si="15"/>
        <v>2.7712747865947911</v>
      </c>
      <c r="AI42" s="161">
        <f t="shared" si="15"/>
        <v>2.4218908599994227</v>
      </c>
      <c r="AJ42" s="161">
        <f t="shared" si="15"/>
        <v>2.7095293488892769</v>
      </c>
      <c r="AK42" s="161">
        <f t="shared" si="15"/>
        <v>2.4344955587016552</v>
      </c>
      <c r="AL42" s="161">
        <f t="shared" si="15"/>
        <v>2.7397926778672597</v>
      </c>
      <c r="AM42" s="337">
        <f t="shared" si="15"/>
        <v>2.6562253690504316</v>
      </c>
      <c r="AN42" s="334">
        <f t="shared" si="18"/>
        <v>-3.0501325699534121E-2</v>
      </c>
      <c r="AQ42" s="27"/>
    </row>
    <row r="43" spans="1:43" ht="20.100000000000001" customHeight="1">
      <c r="A43" s="168" t="s">
        <v>16</v>
      </c>
      <c r="B43" s="81">
        <f>SUM(B32:B34)</f>
        <v>382397.61999999994</v>
      </c>
      <c r="C43" s="61">
        <f>SUM(C32:C34)</f>
        <v>466419.70999999996</v>
      </c>
      <c r="D43" s="61">
        <f>SUM(D32:D34)</f>
        <v>416251.13000000024</v>
      </c>
      <c r="E43" s="61">
        <f t="shared" ref="E43:K43" si="24">SUM(E32:E34)</f>
        <v>452362.07000000007</v>
      </c>
      <c r="F43" s="61">
        <f t="shared" si="24"/>
        <v>346745.78999999992</v>
      </c>
      <c r="G43" s="61">
        <f t="shared" si="24"/>
        <v>356512.32999999996</v>
      </c>
      <c r="H43" s="61">
        <f t="shared" si="24"/>
        <v>427716.65999999992</v>
      </c>
      <c r="I43" s="61">
        <f t="shared" si="24"/>
        <v>426590.23</v>
      </c>
      <c r="J43" s="61">
        <f t="shared" si="24"/>
        <v>454858.03</v>
      </c>
      <c r="K43" s="61">
        <f t="shared" si="24"/>
        <v>390784.71999999991</v>
      </c>
      <c r="L43" s="15">
        <f>IF(L34="","",SUM(L32:L34))</f>
        <v>348578.51000000013</v>
      </c>
      <c r="M43" s="334">
        <f t="shared" si="16"/>
        <v>-0.10800373668653114</v>
      </c>
      <c r="O43" s="2" t="s">
        <v>16</v>
      </c>
      <c r="P43" s="37">
        <f>SUM(P32:P34)</f>
        <v>86998.260999999969</v>
      </c>
      <c r="Q43" s="61">
        <f>SUM(Q32:Q34)</f>
        <v>91054.148000000016</v>
      </c>
      <c r="R43" s="61">
        <f>SUM(R32:R34)</f>
        <v>86989.97</v>
      </c>
      <c r="S43" s="61">
        <f t="shared" ref="S43:Y43" si="25">SUM(S32:S34)</f>
        <v>94857.412999999986</v>
      </c>
      <c r="T43" s="61">
        <f t="shared" si="25"/>
        <v>91989.164000000033</v>
      </c>
      <c r="U43" s="61">
        <f t="shared" si="25"/>
        <v>97881.056000000011</v>
      </c>
      <c r="V43" s="61">
        <f t="shared" si="25"/>
        <v>97771.116999999969</v>
      </c>
      <c r="W43" s="61">
        <f t="shared" si="25"/>
        <v>103996.73799999995</v>
      </c>
      <c r="X43" s="61">
        <f t="shared" si="25"/>
        <v>107258.03199999998</v>
      </c>
      <c r="Y43" s="61">
        <f t="shared" si="25"/>
        <v>100592.079</v>
      </c>
      <c r="Z43" s="15">
        <f>IF(Z34="","",SUM(Z32:Z34))</f>
        <v>90380.88599999994</v>
      </c>
      <c r="AA43" s="334">
        <f t="shared" si="17"/>
        <v>-0.10151090524732129</v>
      </c>
      <c r="AC43" s="341">
        <f t="shared" si="15"/>
        <v>2.2750732862824821</v>
      </c>
      <c r="AD43" s="122">
        <f t="shared" si="15"/>
        <v>1.9521934010893327</v>
      </c>
      <c r="AE43" s="122">
        <f t="shared" si="15"/>
        <v>2.0898434558003469</v>
      </c>
      <c r="AF43" s="122">
        <f t="shared" si="15"/>
        <v>2.0969356029341712</v>
      </c>
      <c r="AG43" s="122">
        <f t="shared" si="15"/>
        <v>2.6529280715996597</v>
      </c>
      <c r="AH43" s="122">
        <f t="shared" si="15"/>
        <v>2.7455167118623924</v>
      </c>
      <c r="AI43" s="122">
        <f t="shared" si="15"/>
        <v>2.2858851698692302</v>
      </c>
      <c r="AJ43" s="122">
        <f t="shared" si="15"/>
        <v>2.4378602857360319</v>
      </c>
      <c r="AK43" s="122">
        <f t="shared" si="15"/>
        <v>2.3580551496474618</v>
      </c>
      <c r="AL43" s="122">
        <f t="shared" si="15"/>
        <v>2.5741047142273121</v>
      </c>
      <c r="AM43" s="337">
        <f t="shared" si="15"/>
        <v>2.5928415954270934</v>
      </c>
      <c r="AN43" s="334">
        <f t="shared" si="18"/>
        <v>7.2789895050581173E-3</v>
      </c>
      <c r="AQ43" s="27"/>
    </row>
    <row r="44" spans="1:43" ht="20.100000000000001" customHeight="1">
      <c r="A44" s="168" t="s">
        <v>17</v>
      </c>
      <c r="B44" s="81">
        <f>SUM(B35:B37)</f>
        <v>350097.77999999997</v>
      </c>
      <c r="C44" s="61">
        <f>SUM(C35:C37)</f>
        <v>402574.6700000001</v>
      </c>
      <c r="D44" s="61">
        <f>SUM(D35:D37)</f>
        <v>433753.65999999992</v>
      </c>
      <c r="E44" s="61">
        <f t="shared" ref="E44:K44" si="26">SUM(E35:E37)</f>
        <v>380039.47999999986</v>
      </c>
      <c r="F44" s="61">
        <f t="shared" si="26"/>
        <v>326934.71000000002</v>
      </c>
      <c r="G44" s="61">
        <f t="shared" si="26"/>
        <v>312275.05999999988</v>
      </c>
      <c r="H44" s="61">
        <f t="shared" si="26"/>
        <v>397927.66000000009</v>
      </c>
      <c r="I44" s="61">
        <f t="shared" si="26"/>
        <v>401306.53999999992</v>
      </c>
      <c r="J44" s="61">
        <f t="shared" si="26"/>
        <v>370175.25</v>
      </c>
      <c r="K44" s="61">
        <f t="shared" si="26"/>
        <v>378308.29999999981</v>
      </c>
      <c r="L44" s="15">
        <f>IF(L37="","",SUM(L35:L37))</f>
        <v>363918.54000000015</v>
      </c>
      <c r="M44" s="334">
        <f t="shared" si="16"/>
        <v>-3.8037124747196047E-2</v>
      </c>
      <c r="O44" s="2" t="s">
        <v>17</v>
      </c>
      <c r="P44" s="37">
        <f>SUM(P35:P37)</f>
        <v>91499.962999999989</v>
      </c>
      <c r="Q44" s="61">
        <f>SUM(Q35:Q37)</f>
        <v>94301.094000000012</v>
      </c>
      <c r="R44" s="61">
        <f>SUM(R35:R37)</f>
        <v>95143.493000000002</v>
      </c>
      <c r="S44" s="61">
        <f t="shared" ref="S44:Y44" si="27">SUM(S35:S37)</f>
        <v>95010.713999999993</v>
      </c>
      <c r="T44" s="61">
        <f t="shared" si="27"/>
        <v>96933.330000000016</v>
      </c>
      <c r="U44" s="61">
        <f t="shared" si="27"/>
        <v>97029.099999999919</v>
      </c>
      <c r="V44" s="61">
        <f t="shared" si="27"/>
        <v>103464.25199999993</v>
      </c>
      <c r="W44" s="61">
        <f t="shared" si="27"/>
        <v>101256.62400000007</v>
      </c>
      <c r="X44" s="61">
        <f t="shared" si="27"/>
        <v>103099.24100000001</v>
      </c>
      <c r="Y44" s="61">
        <f t="shared" si="27"/>
        <v>114633.18400000001</v>
      </c>
      <c r="Z44" s="15">
        <f>IF(Z37="","",SUM(Z35:Z37))</f>
        <v>101186.18</v>
      </c>
      <c r="AA44" s="334">
        <f t="shared" si="17"/>
        <v>-0.11730463667483941</v>
      </c>
      <c r="AC44" s="341">
        <f t="shared" si="15"/>
        <v>2.613554504687233</v>
      </c>
      <c r="AD44" s="122">
        <f t="shared" si="15"/>
        <v>2.3424497621770386</v>
      </c>
      <c r="AE44" s="122">
        <f t="shared" si="15"/>
        <v>2.1934914163029777</v>
      </c>
      <c r="AF44" s="122">
        <f t="shared" si="15"/>
        <v>2.5000222082189993</v>
      </c>
      <c r="AG44" s="122">
        <f t="shared" si="15"/>
        <v>2.9649140037776966</v>
      </c>
      <c r="AH44" s="122">
        <f t="shared" si="15"/>
        <v>3.1071677642140223</v>
      </c>
      <c r="AI44" s="122">
        <f t="shared" si="15"/>
        <v>2.6000769084511473</v>
      </c>
      <c r="AJ44" s="122">
        <f t="shared" si="15"/>
        <v>2.5231740305054604</v>
      </c>
      <c r="AK44" s="122">
        <f t="shared" si="15"/>
        <v>2.7851467919586739</v>
      </c>
      <c r="AL44" s="122">
        <f t="shared" si="15"/>
        <v>3.0301524973150222</v>
      </c>
      <c r="AM44" s="337">
        <f t="shared" si="15"/>
        <v>2.780462352921067</v>
      </c>
      <c r="AN44" s="334">
        <f t="shared" si="18"/>
        <v>-8.2401841034470152E-2</v>
      </c>
      <c r="AQ44" s="27"/>
    </row>
    <row r="45" spans="1:43" ht="20.100000000000001" customHeight="1" thickBot="1">
      <c r="A45" s="171" t="s">
        <v>18</v>
      </c>
      <c r="B45" s="128">
        <f>SUM(B38:B40)</f>
        <v>427021.0799999999</v>
      </c>
      <c r="C45" s="67">
        <f>SUM(C38:C40)</f>
        <v>480037.80000000005</v>
      </c>
      <c r="D45" s="67">
        <f>IF(D40="","",SUM(D38:D40))</f>
        <v>581834.22999999986</v>
      </c>
      <c r="E45" s="67">
        <f t="shared" ref="E45:L45" si="28">IF(E40="","",SUM(E38:E40))</f>
        <v>407657.96999999974</v>
      </c>
      <c r="F45" s="67">
        <f t="shared" si="28"/>
        <v>389896.20999999979</v>
      </c>
      <c r="G45" s="67">
        <f t="shared" si="28"/>
        <v>414494.53</v>
      </c>
      <c r="H45" s="67">
        <f t="shared" si="28"/>
        <v>445352.96000000014</v>
      </c>
      <c r="I45" s="67">
        <f t="shared" si="28"/>
        <v>520911.64999999973</v>
      </c>
      <c r="J45" s="67">
        <f t="shared" si="28"/>
        <v>447178.6</v>
      </c>
      <c r="K45" s="67">
        <f t="shared" si="28"/>
        <v>436294.14999999967</v>
      </c>
      <c r="L45" s="106">
        <f t="shared" si="28"/>
        <v>375280.25999999972</v>
      </c>
      <c r="M45" s="338">
        <f t="shared" si="16"/>
        <v>-0.13984576689831849</v>
      </c>
      <c r="O45" s="3" t="s">
        <v>18</v>
      </c>
      <c r="P45" s="117">
        <f>SUM(P38:P40)</f>
        <v>125441.85800000001</v>
      </c>
      <c r="Q45" s="67">
        <f>SUM(Q38:Q40)</f>
        <v>126865.47399999999</v>
      </c>
      <c r="R45" s="67">
        <f>IF(R40="","",SUM(R38:R40))</f>
        <v>137614.27400000003</v>
      </c>
      <c r="S45" s="67">
        <f t="shared" ref="S45:Z45" si="29">IF(S40="","",SUM(S38:S40))</f>
        <v>133283.21699999986</v>
      </c>
      <c r="T45" s="67">
        <f t="shared" si="29"/>
        <v>129217.92900000005</v>
      </c>
      <c r="U45" s="67">
        <f t="shared" si="29"/>
        <v>138507.0309999999</v>
      </c>
      <c r="V45" s="67">
        <f t="shared" si="29"/>
        <v>139017.64100000003</v>
      </c>
      <c r="W45" s="67">
        <f t="shared" si="29"/>
        <v>147745.076</v>
      </c>
      <c r="X45" s="67">
        <f t="shared" si="29"/>
        <v>144201.65400000001</v>
      </c>
      <c r="Y45" s="67">
        <f t="shared" si="29"/>
        <v>140364.57099999997</v>
      </c>
      <c r="Z45" s="106">
        <f t="shared" si="29"/>
        <v>116333.35599999997</v>
      </c>
      <c r="AA45" s="338">
        <f t="shared" si="17"/>
        <v>-0.17120570261280535</v>
      </c>
      <c r="AC45" s="344">
        <f t="shared" ref="AC45:AD45" si="30">(P45/B45)*10</f>
        <v>2.9376034082439215</v>
      </c>
      <c r="AD45" s="127">
        <f t="shared" si="30"/>
        <v>2.642822586054681</v>
      </c>
      <c r="AE45" s="127">
        <f t="shared" ref="AE45:AM45" si="31">IF(R40="","",(R45/D45)*10)</f>
        <v>2.3651800960558829</v>
      </c>
      <c r="AF45" s="127">
        <f t="shared" si="31"/>
        <v>3.2694863539648189</v>
      </c>
      <c r="AG45" s="127">
        <f t="shared" si="31"/>
        <v>3.3141622228130947</v>
      </c>
      <c r="AH45" s="127">
        <f t="shared" si="31"/>
        <v>3.3415888745262787</v>
      </c>
      <c r="AI45" s="127">
        <f t="shared" si="31"/>
        <v>3.1215160442629593</v>
      </c>
      <c r="AJ45" s="127">
        <f t="shared" si="31"/>
        <v>2.8362789736032989</v>
      </c>
      <c r="AK45" s="127">
        <f t="shared" si="31"/>
        <v>3.2246993483140747</v>
      </c>
      <c r="AL45" s="127">
        <f t="shared" si="31"/>
        <v>3.2172003910664415</v>
      </c>
      <c r="AM45" s="106">
        <f t="shared" si="31"/>
        <v>3.0999060808580783</v>
      </c>
      <c r="AN45" s="338">
        <f t="shared" si="18"/>
        <v>-3.645850303079267E-2</v>
      </c>
      <c r="AQ45" s="27"/>
    </row>
    <row r="46" spans="1:43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Q46" s="27"/>
    </row>
    <row r="47" spans="1:43" ht="15.75" thickBot="1">
      <c r="M47" s="5" t="s">
        <v>19</v>
      </c>
      <c r="AA47" s="327">
        <v>1000</v>
      </c>
      <c r="AN47" s="327" t="s">
        <v>44</v>
      </c>
      <c r="AQ47" s="27"/>
    </row>
    <row r="48" spans="1:43" ht="20.100000000000001" customHeight="1">
      <c r="A48" s="489" t="s">
        <v>31</v>
      </c>
      <c r="B48" s="491" t="s">
        <v>13</v>
      </c>
      <c r="C48" s="485"/>
      <c r="D48" s="485"/>
      <c r="E48" s="485"/>
      <c r="F48" s="485"/>
      <c r="G48" s="485"/>
      <c r="H48" s="485"/>
      <c r="I48" s="485"/>
      <c r="J48" s="485"/>
      <c r="K48" s="485"/>
      <c r="L48" s="486"/>
      <c r="M48" s="487" t="s">
        <v>118</v>
      </c>
      <c r="O48" s="492" t="s">
        <v>21</v>
      </c>
      <c r="P48" s="484" t="s">
        <v>13</v>
      </c>
      <c r="Q48" s="485"/>
      <c r="R48" s="485"/>
      <c r="S48" s="485"/>
      <c r="T48" s="485"/>
      <c r="U48" s="485"/>
      <c r="V48" s="485"/>
      <c r="W48" s="485"/>
      <c r="X48" s="485"/>
      <c r="Y48" s="485"/>
      <c r="Z48" s="486"/>
      <c r="AA48" s="487" t="s">
        <v>118</v>
      </c>
      <c r="AC48" s="484" t="s">
        <v>13</v>
      </c>
      <c r="AD48" s="485"/>
      <c r="AE48" s="485"/>
      <c r="AF48" s="485"/>
      <c r="AG48" s="485"/>
      <c r="AH48" s="485"/>
      <c r="AI48" s="485"/>
      <c r="AJ48" s="485"/>
      <c r="AK48" s="485"/>
      <c r="AL48" s="485"/>
      <c r="AM48" s="486"/>
      <c r="AN48" s="487" t="str">
        <f>AA48</f>
        <v>D       2020/2019</v>
      </c>
      <c r="AQ48" s="27"/>
    </row>
    <row r="49" spans="1:43" ht="20.100000000000001" customHeight="1" thickBot="1">
      <c r="A49" s="490"/>
      <c r="B49" s="31">
        <v>2010</v>
      </c>
      <c r="C49" s="164">
        <v>2011</v>
      </c>
      <c r="D49" s="164">
        <v>2012</v>
      </c>
      <c r="E49" s="164">
        <v>2013</v>
      </c>
      <c r="F49" s="164">
        <v>2014</v>
      </c>
      <c r="G49" s="164">
        <v>2015</v>
      </c>
      <c r="H49" s="164">
        <v>2016</v>
      </c>
      <c r="I49" s="164">
        <v>2017</v>
      </c>
      <c r="J49" s="164">
        <v>2018</v>
      </c>
      <c r="K49" s="289">
        <v>2019</v>
      </c>
      <c r="L49" s="30">
        <v>2020</v>
      </c>
      <c r="M49" s="488"/>
      <c r="O49" s="493"/>
      <c r="P49" s="51">
        <v>2010</v>
      </c>
      <c r="Q49" s="164">
        <v>2011</v>
      </c>
      <c r="R49" s="164">
        <v>2012</v>
      </c>
      <c r="S49" s="164">
        <v>2013</v>
      </c>
      <c r="T49" s="164">
        <v>2014</v>
      </c>
      <c r="U49" s="164">
        <v>2015</v>
      </c>
      <c r="V49" s="164">
        <v>2016</v>
      </c>
      <c r="W49" s="164">
        <v>2017</v>
      </c>
      <c r="X49" s="164">
        <v>2018</v>
      </c>
      <c r="Y49" s="164">
        <v>2019</v>
      </c>
      <c r="Z49" s="30">
        <v>2020</v>
      </c>
      <c r="AA49" s="488"/>
      <c r="AC49" s="51">
        <v>2010</v>
      </c>
      <c r="AD49" s="164">
        <v>2011</v>
      </c>
      <c r="AE49" s="164">
        <v>2012</v>
      </c>
      <c r="AF49" s="164">
        <v>2013</v>
      </c>
      <c r="AG49" s="164">
        <v>2014</v>
      </c>
      <c r="AH49" s="164">
        <v>2015</v>
      </c>
      <c r="AI49" s="164">
        <v>2017</v>
      </c>
      <c r="AJ49" s="164">
        <v>2017</v>
      </c>
      <c r="AK49" s="164">
        <v>2018</v>
      </c>
      <c r="AL49" s="164">
        <v>2019</v>
      </c>
      <c r="AM49" s="30">
        <v>2020</v>
      </c>
      <c r="AN49" s="488"/>
      <c r="AQ49" s="27"/>
    </row>
    <row r="50" spans="1:43" ht="3" customHeight="1" thickBot="1">
      <c r="A50" s="329" t="s">
        <v>63</v>
      </c>
      <c r="B50" s="328"/>
      <c r="C50" s="328"/>
      <c r="D50" s="328"/>
      <c r="E50" s="328"/>
      <c r="F50" s="328"/>
      <c r="G50" s="328"/>
      <c r="H50" s="328"/>
      <c r="I50" s="328"/>
      <c r="J50" s="345"/>
      <c r="K50" s="328"/>
      <c r="L50" s="328"/>
      <c r="M50" s="330"/>
      <c r="O50" s="329"/>
      <c r="P50" s="331">
        <v>2010</v>
      </c>
      <c r="Q50" s="331">
        <v>2011</v>
      </c>
      <c r="R50" s="331">
        <v>2012</v>
      </c>
      <c r="S50" s="331"/>
      <c r="T50" s="331"/>
      <c r="U50" s="331"/>
      <c r="V50" s="331"/>
      <c r="W50" s="331"/>
      <c r="X50" s="331"/>
      <c r="Y50" s="331"/>
      <c r="Z50" s="331"/>
      <c r="AA50" s="332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0"/>
      <c r="AQ50" s="27"/>
    </row>
    <row r="51" spans="1:43" ht="20.100000000000001" customHeight="1">
      <c r="A51" s="165" t="s">
        <v>1</v>
      </c>
      <c r="B51" s="79">
        <v>77038.130000000048</v>
      </c>
      <c r="C51" s="60">
        <v>75617.27</v>
      </c>
      <c r="D51" s="60">
        <v>113844.10000000002</v>
      </c>
      <c r="E51" s="60">
        <v>93610.949999999983</v>
      </c>
      <c r="F51" s="60">
        <v>94388.039999999921</v>
      </c>
      <c r="G51" s="60">
        <v>91436.9399999999</v>
      </c>
      <c r="H51" s="60">
        <v>70145.979999999967</v>
      </c>
      <c r="I51" s="60">
        <v>96670.400000000038</v>
      </c>
      <c r="J51" s="60">
        <v>86690.71</v>
      </c>
      <c r="K51" s="293">
        <v>102746.46999999988</v>
      </c>
      <c r="L51" s="166">
        <v>136996.49999999985</v>
      </c>
      <c r="M51" s="333">
        <f>IF(L51="","",(L51-K51)/K51)</f>
        <v>0.33334507745132275</v>
      </c>
      <c r="O51" s="2" t="s">
        <v>1</v>
      </c>
      <c r="P51" s="79">
        <v>14178.058999999999</v>
      </c>
      <c r="Q51" s="60">
        <v>16344.844999999999</v>
      </c>
      <c r="R51" s="60">
        <v>18481.169000000002</v>
      </c>
      <c r="S51" s="60">
        <v>20000.632999999987</v>
      </c>
      <c r="T51" s="60">
        <v>18045.733999999989</v>
      </c>
      <c r="U51" s="60">
        <v>19063.57499999999</v>
      </c>
      <c r="V51" s="60">
        <v>17884.870999999992</v>
      </c>
      <c r="W51" s="60">
        <v>22256.164000000001</v>
      </c>
      <c r="X51" s="60">
        <v>22751.996999999999</v>
      </c>
      <c r="Y51" s="60">
        <v>25859.545000000013</v>
      </c>
      <c r="Z51" s="166">
        <v>35304.031000000039</v>
      </c>
      <c r="AA51" s="333">
        <f>IF(Z51="","",(Z51-Y51)/Y51)</f>
        <v>0.36522243527486742</v>
      </c>
      <c r="AC51" s="340">
        <f t="shared" ref="AC51:AM66" si="32">(P51/B51)*10</f>
        <v>1.8403950095881081</v>
      </c>
      <c r="AD51" s="161">
        <f t="shared" si="32"/>
        <v>2.1615227579625658</v>
      </c>
      <c r="AE51" s="161">
        <f t="shared" si="32"/>
        <v>1.6233752122420044</v>
      </c>
      <c r="AF51" s="161">
        <f t="shared" si="32"/>
        <v>2.1365698136809841</v>
      </c>
      <c r="AG51" s="161">
        <f t="shared" si="32"/>
        <v>1.9118665881821473</v>
      </c>
      <c r="AH51" s="161">
        <f t="shared" si="32"/>
        <v>2.084887683249244</v>
      </c>
      <c r="AI51" s="161">
        <f t="shared" si="32"/>
        <v>2.5496644283820684</v>
      </c>
      <c r="AJ51" s="161">
        <f t="shared" si="32"/>
        <v>2.3022728777371348</v>
      </c>
      <c r="AK51" s="161">
        <f t="shared" si="32"/>
        <v>2.6245023255663726</v>
      </c>
      <c r="AL51" s="161">
        <f t="shared" si="32"/>
        <v>2.5168305052232003</v>
      </c>
      <c r="AM51" s="161">
        <f t="shared" si="32"/>
        <v>2.5770024051709406</v>
      </c>
      <c r="AN51" s="333">
        <f>IF(AM51="","",(AM51-AL51)/AL51)</f>
        <v>2.3907807785571986E-2</v>
      </c>
      <c r="AQ51" s="27"/>
    </row>
    <row r="52" spans="1:43" ht="20.100000000000001" customHeight="1">
      <c r="A52" s="168" t="s">
        <v>2</v>
      </c>
      <c r="B52" s="81">
        <v>72819.339999999982</v>
      </c>
      <c r="C52" s="61">
        <v>87274.840000000011</v>
      </c>
      <c r="D52" s="61">
        <v>101727.20000000001</v>
      </c>
      <c r="E52" s="61">
        <v>110658.78999999996</v>
      </c>
      <c r="F52" s="61">
        <v>109991.49999999996</v>
      </c>
      <c r="G52" s="61">
        <v>92866.790000000066</v>
      </c>
      <c r="H52" s="61">
        <v>72567.640000000072</v>
      </c>
      <c r="I52" s="61">
        <v>85040.37</v>
      </c>
      <c r="J52" s="61">
        <v>97721.83</v>
      </c>
      <c r="K52" s="290">
        <v>111683.34999999996</v>
      </c>
      <c r="L52" s="15">
        <v>113066.82999999989</v>
      </c>
      <c r="M52" s="334">
        <f t="shared" ref="M52:M67" si="33">IF(L52="","",(L52-K52)/K52)</f>
        <v>1.2387522401503211E-2</v>
      </c>
      <c r="O52" s="2" t="s">
        <v>2</v>
      </c>
      <c r="P52" s="81">
        <v>14439.179</v>
      </c>
      <c r="Q52" s="61">
        <v>17444.693999999992</v>
      </c>
      <c r="R52" s="61">
        <v>20090.994000000017</v>
      </c>
      <c r="S52" s="61">
        <v>22514.599000000009</v>
      </c>
      <c r="T52" s="61">
        <v>22065.344000000008</v>
      </c>
      <c r="U52" s="61">
        <v>19101.218999999997</v>
      </c>
      <c r="V52" s="61">
        <v>19254.929999999989</v>
      </c>
      <c r="W52" s="61">
        <v>22517.317999999988</v>
      </c>
      <c r="X52" s="61">
        <v>25713.953000000001</v>
      </c>
      <c r="Y52" s="61">
        <v>28323.108</v>
      </c>
      <c r="Z52" s="15">
        <v>28077.086000000007</v>
      </c>
      <c r="AA52" s="334">
        <f t="shared" ref="AA52:AA67" si="34">IF(Z52="","",(Z52-Y52)/Y52)</f>
        <v>-8.6862642334306524E-3</v>
      </c>
      <c r="AC52" s="341">
        <f t="shared" si="32"/>
        <v>1.9828769390109828</v>
      </c>
      <c r="AD52" s="122">
        <f t="shared" si="32"/>
        <v>1.9988227993313985</v>
      </c>
      <c r="AE52" s="122">
        <f t="shared" si="32"/>
        <v>1.9749874173279136</v>
      </c>
      <c r="AF52" s="122">
        <f t="shared" si="32"/>
        <v>2.0345965286625685</v>
      </c>
      <c r="AG52" s="122">
        <f t="shared" si="32"/>
        <v>2.0060953800975545</v>
      </c>
      <c r="AH52" s="122">
        <f t="shared" si="32"/>
        <v>2.0568406639230217</v>
      </c>
      <c r="AI52" s="122">
        <f t="shared" si="32"/>
        <v>2.6533769046368283</v>
      </c>
      <c r="AJ52" s="122">
        <f t="shared" si="32"/>
        <v>2.647838667682183</v>
      </c>
      <c r="AK52" s="122">
        <f t="shared" si="32"/>
        <v>2.631341738074287</v>
      </c>
      <c r="AL52" s="122">
        <f t="shared" si="32"/>
        <v>2.536018842558001</v>
      </c>
      <c r="AM52" s="122">
        <f t="shared" si="32"/>
        <v>2.4832292547690633</v>
      </c>
      <c r="AN52" s="334">
        <f t="shared" ref="AN52:AN67" si="35">IF(AM52="","",(AM52-AL52)/AL52)</f>
        <v>-2.081592884999646E-2</v>
      </c>
      <c r="AQ52" s="27"/>
    </row>
    <row r="53" spans="1:43" ht="20.100000000000001" customHeight="1">
      <c r="A53" s="168" t="s">
        <v>3</v>
      </c>
      <c r="B53" s="81">
        <v>84633.959999999977</v>
      </c>
      <c r="C53" s="61">
        <v>105231.42000000006</v>
      </c>
      <c r="D53" s="61">
        <v>125552.12000000001</v>
      </c>
      <c r="E53" s="61">
        <v>103316.65999999999</v>
      </c>
      <c r="F53" s="61">
        <v>107623.27999999997</v>
      </c>
      <c r="G53" s="61">
        <v>129782.01999999996</v>
      </c>
      <c r="H53" s="61">
        <v>82471.939999999886</v>
      </c>
      <c r="I53" s="61">
        <v>109657.74999999996</v>
      </c>
      <c r="J53" s="61">
        <v>106502.67</v>
      </c>
      <c r="K53" s="290">
        <v>100151.61999999988</v>
      </c>
      <c r="L53" s="15">
        <v>137560.8899999999</v>
      </c>
      <c r="M53" s="334">
        <f t="shared" si="33"/>
        <v>0.37352635933397849</v>
      </c>
      <c r="O53" s="2" t="s">
        <v>3</v>
      </c>
      <c r="P53" s="81">
        <v>16992.152000000002</v>
      </c>
      <c r="Q53" s="61">
        <v>19273.382000000009</v>
      </c>
      <c r="R53" s="61">
        <v>22749.488000000016</v>
      </c>
      <c r="S53" s="61">
        <v>20836.083999999995</v>
      </c>
      <c r="T53" s="61">
        <v>21337.534000000003</v>
      </c>
      <c r="U53" s="61">
        <v>27425.90399999998</v>
      </c>
      <c r="V53" s="61">
        <v>21464.642000000003</v>
      </c>
      <c r="W53" s="61">
        <v>29322.409999999974</v>
      </c>
      <c r="X53" s="61">
        <v>27877.649000000001</v>
      </c>
      <c r="Y53" s="61">
        <v>26138.823000000029</v>
      </c>
      <c r="Z53" s="15">
        <v>35987.320999999974</v>
      </c>
      <c r="AA53" s="334">
        <f t="shared" si="34"/>
        <v>0.37677664369202601</v>
      </c>
      <c r="AC53" s="341">
        <f t="shared" si="32"/>
        <v>2.0077226683000542</v>
      </c>
      <c r="AD53" s="122">
        <f t="shared" si="32"/>
        <v>1.8315235126543004</v>
      </c>
      <c r="AE53" s="122">
        <f t="shared" si="32"/>
        <v>1.8119557041330736</v>
      </c>
      <c r="AF53" s="122">
        <f t="shared" si="32"/>
        <v>2.0167206334389824</v>
      </c>
      <c r="AG53" s="122">
        <f t="shared" si="32"/>
        <v>1.9826132412987234</v>
      </c>
      <c r="AH53" s="122">
        <f t="shared" si="32"/>
        <v>2.113228319300315</v>
      </c>
      <c r="AI53" s="122">
        <f t="shared" si="32"/>
        <v>2.602660007755369</v>
      </c>
      <c r="AJ53" s="122">
        <f t="shared" si="32"/>
        <v>2.6739934021991134</v>
      </c>
      <c r="AK53" s="122">
        <f t="shared" si="32"/>
        <v>2.617554001228326</v>
      </c>
      <c r="AL53" s="122">
        <f t="shared" si="32"/>
        <v>2.609925131515602</v>
      </c>
      <c r="AM53" s="122">
        <f t="shared" si="32"/>
        <v>2.6161012043466716</v>
      </c>
      <c r="AN53" s="334">
        <f t="shared" si="35"/>
        <v>2.3663793096942555E-3</v>
      </c>
      <c r="AQ53" s="27"/>
    </row>
    <row r="54" spans="1:43" ht="20.100000000000001" customHeight="1">
      <c r="A54" s="168" t="s">
        <v>4</v>
      </c>
      <c r="B54" s="81">
        <v>86281.630000000092</v>
      </c>
      <c r="C54" s="61">
        <v>90571.82</v>
      </c>
      <c r="D54" s="61">
        <v>114496.53999999998</v>
      </c>
      <c r="E54" s="61">
        <v>127144.32000000001</v>
      </c>
      <c r="F54" s="61">
        <v>101418.98</v>
      </c>
      <c r="G54" s="61">
        <v>138312.82000000012</v>
      </c>
      <c r="H54" s="61">
        <v>88569.839999999909</v>
      </c>
      <c r="I54" s="61">
        <v>90108.859999999855</v>
      </c>
      <c r="J54" s="61">
        <v>116074.35</v>
      </c>
      <c r="K54" s="290">
        <v>110198.37999999993</v>
      </c>
      <c r="L54" s="15">
        <v>117688.19999999992</v>
      </c>
      <c r="M54" s="334">
        <f t="shared" si="33"/>
        <v>6.7966697877046803E-2</v>
      </c>
      <c r="O54" s="2" t="s">
        <v>4</v>
      </c>
      <c r="P54" s="81">
        <v>16453.240000000009</v>
      </c>
      <c r="Q54" s="61">
        <v>17348.706999999995</v>
      </c>
      <c r="R54" s="61">
        <v>21481.076000000001</v>
      </c>
      <c r="S54" s="61">
        <v>23047.187999999995</v>
      </c>
      <c r="T54" s="61">
        <v>22346.683000000005</v>
      </c>
      <c r="U54" s="61">
        <v>26898.605999999982</v>
      </c>
      <c r="V54" s="61">
        <v>21576.277000000009</v>
      </c>
      <c r="W54" s="61">
        <v>21389.478000000017</v>
      </c>
      <c r="X54" s="61">
        <v>27604.588</v>
      </c>
      <c r="Y54" s="61">
        <v>27317.737999999994</v>
      </c>
      <c r="Z54" s="15">
        <v>32348.052000000014</v>
      </c>
      <c r="AA54" s="334">
        <f t="shared" si="34"/>
        <v>0.18414094168411826</v>
      </c>
      <c r="AC54" s="341">
        <f t="shared" si="32"/>
        <v>1.9069227134443323</v>
      </c>
      <c r="AD54" s="122">
        <f t="shared" si="32"/>
        <v>1.915464103514757</v>
      </c>
      <c r="AE54" s="122">
        <f t="shared" si="32"/>
        <v>1.8761332001822941</v>
      </c>
      <c r="AF54" s="122">
        <f t="shared" si="32"/>
        <v>1.8126793237794652</v>
      </c>
      <c r="AG54" s="122">
        <f t="shared" si="32"/>
        <v>2.2034024597762674</v>
      </c>
      <c r="AH54" s="122">
        <f t="shared" si="32"/>
        <v>1.9447659298682476</v>
      </c>
      <c r="AI54" s="122">
        <f t="shared" si="32"/>
        <v>2.43607496637682</v>
      </c>
      <c r="AJ54" s="122">
        <f t="shared" si="32"/>
        <v>2.3737374992869791</v>
      </c>
      <c r="AK54" s="122">
        <f t="shared" si="32"/>
        <v>2.3781815706915439</v>
      </c>
      <c r="AL54" s="122">
        <f t="shared" si="32"/>
        <v>2.4789600355286541</v>
      </c>
      <c r="AM54" s="122">
        <f t="shared" si="32"/>
        <v>2.7486232264577111</v>
      </c>
      <c r="AN54" s="334">
        <f t="shared" si="35"/>
        <v>0.1087807738181425</v>
      </c>
      <c r="AQ54" s="27"/>
    </row>
    <row r="55" spans="1:43" ht="20.100000000000001" customHeight="1">
      <c r="A55" s="168" t="s">
        <v>5</v>
      </c>
      <c r="B55" s="81">
        <v>103881.57000000004</v>
      </c>
      <c r="C55" s="61">
        <v>116719.58999999998</v>
      </c>
      <c r="D55" s="61">
        <v>131645.18999999994</v>
      </c>
      <c r="E55" s="61">
        <v>124200.61000000002</v>
      </c>
      <c r="F55" s="61">
        <v>115003.54999999996</v>
      </c>
      <c r="G55" s="61">
        <v>101873.18999999994</v>
      </c>
      <c r="H55" s="61">
        <v>98498.06999999992</v>
      </c>
      <c r="I55" s="61">
        <v>125707.18999999987</v>
      </c>
      <c r="J55" s="61">
        <v>118085.03</v>
      </c>
      <c r="K55" s="290">
        <v>138059.79999999987</v>
      </c>
      <c r="L55" s="15">
        <v>116199.34999999993</v>
      </c>
      <c r="M55" s="334">
        <f t="shared" si="33"/>
        <v>-0.15834044377871009</v>
      </c>
      <c r="O55" s="2" t="s">
        <v>5</v>
      </c>
      <c r="P55" s="81">
        <v>18200.404999999999</v>
      </c>
      <c r="Q55" s="61">
        <v>20446.271000000008</v>
      </c>
      <c r="R55" s="61">
        <v>22726.202999999998</v>
      </c>
      <c r="S55" s="61">
        <v>24859.089999999986</v>
      </c>
      <c r="T55" s="61">
        <v>23995.31</v>
      </c>
      <c r="U55" s="61">
        <v>23727.782000000003</v>
      </c>
      <c r="V55" s="61">
        <v>22966.652000000002</v>
      </c>
      <c r="W55" s="61">
        <v>30743.068000000036</v>
      </c>
      <c r="X55" s="61">
        <v>29718.337</v>
      </c>
      <c r="Y55" s="61">
        <v>31960.788000000026</v>
      </c>
      <c r="Z55" s="15">
        <v>29316.248000000014</v>
      </c>
      <c r="AA55" s="334">
        <f t="shared" si="34"/>
        <v>-8.2743266530224777E-2</v>
      </c>
      <c r="AC55" s="341">
        <f t="shared" si="32"/>
        <v>1.7520340711061637</v>
      </c>
      <c r="AD55" s="122">
        <f t="shared" si="32"/>
        <v>1.7517428736684229</v>
      </c>
      <c r="AE55" s="122">
        <f t="shared" si="32"/>
        <v>1.726322321385233</v>
      </c>
      <c r="AF55" s="122">
        <f t="shared" si="32"/>
        <v>2.0015272066699175</v>
      </c>
      <c r="AG55" s="122">
        <f t="shared" si="32"/>
        <v>2.0864842867894087</v>
      </c>
      <c r="AH55" s="122">
        <f t="shared" si="32"/>
        <v>2.3291488172697856</v>
      </c>
      <c r="AI55" s="122">
        <f t="shared" si="32"/>
        <v>2.331685483786639</v>
      </c>
      <c r="AJ55" s="122">
        <f t="shared" si="32"/>
        <v>2.4456093561553693</v>
      </c>
      <c r="AK55" s="122">
        <f t="shared" si="32"/>
        <v>2.5166896261109475</v>
      </c>
      <c r="AL55" s="122">
        <f t="shared" si="32"/>
        <v>2.3149959655163963</v>
      </c>
      <c r="AM55" s="122">
        <f t="shared" si="32"/>
        <v>2.5229270215366979</v>
      </c>
      <c r="AN55" s="334">
        <f t="shared" si="35"/>
        <v>8.9819187211377841E-2</v>
      </c>
      <c r="AQ55" s="27"/>
    </row>
    <row r="56" spans="1:43" ht="20.100000000000001" customHeight="1">
      <c r="A56" s="168" t="s">
        <v>6</v>
      </c>
      <c r="B56" s="81">
        <v>80469.45</v>
      </c>
      <c r="C56" s="61">
        <v>123040.03000000013</v>
      </c>
      <c r="D56" s="61">
        <v>125120.51999999996</v>
      </c>
      <c r="E56" s="61">
        <v>89935.11</v>
      </c>
      <c r="F56" s="61">
        <v>114563.67999999995</v>
      </c>
      <c r="G56" s="61">
        <v>112203.61000000006</v>
      </c>
      <c r="H56" s="61">
        <v>84181.98000000001</v>
      </c>
      <c r="I56" s="61">
        <v>122243.79999999989</v>
      </c>
      <c r="J56" s="61">
        <v>107462.64</v>
      </c>
      <c r="K56" s="290">
        <v>99905.849999999889</v>
      </c>
      <c r="L56" s="15">
        <v>139118.62</v>
      </c>
      <c r="M56" s="334">
        <f t="shared" si="33"/>
        <v>0.39249723614783466</v>
      </c>
      <c r="O56" s="2" t="s">
        <v>6</v>
      </c>
      <c r="P56" s="81">
        <v>17415.862000000005</v>
      </c>
      <c r="Q56" s="61">
        <v>20004.232999999982</v>
      </c>
      <c r="R56" s="61">
        <v>23077.424999999992</v>
      </c>
      <c r="S56" s="61">
        <v>20396.612000000005</v>
      </c>
      <c r="T56" s="61">
        <v>22655.134000000016</v>
      </c>
      <c r="U56" s="61">
        <v>25022.574999999983</v>
      </c>
      <c r="V56" s="61">
        <v>20750.199000000015</v>
      </c>
      <c r="W56" s="61">
        <v>28108.851999999995</v>
      </c>
      <c r="X56" s="61">
        <v>27267.624</v>
      </c>
      <c r="Y56" s="61">
        <v>25611.110000000004</v>
      </c>
      <c r="Z56" s="15">
        <v>32107.318000000014</v>
      </c>
      <c r="AA56" s="334">
        <f t="shared" si="34"/>
        <v>0.25364804571141231</v>
      </c>
      <c r="AC56" s="341">
        <f t="shared" si="32"/>
        <v>2.1642824699311363</v>
      </c>
      <c r="AD56" s="122">
        <f t="shared" si="32"/>
        <v>1.6258312843389231</v>
      </c>
      <c r="AE56" s="122">
        <f t="shared" si="32"/>
        <v>1.8444156881700937</v>
      </c>
      <c r="AF56" s="122">
        <f t="shared" si="32"/>
        <v>2.2679253964330508</v>
      </c>
      <c r="AG56" s="122">
        <f t="shared" si="32"/>
        <v>1.9775145141985686</v>
      </c>
      <c r="AH56" s="122">
        <f t="shared" si="32"/>
        <v>2.2301042720461464</v>
      </c>
      <c r="AI56" s="122">
        <f t="shared" si="32"/>
        <v>2.4649217088977964</v>
      </c>
      <c r="AJ56" s="122">
        <f t="shared" si="32"/>
        <v>2.2994092133916011</v>
      </c>
      <c r="AK56" s="122">
        <f t="shared" si="32"/>
        <v>2.5374049995421668</v>
      </c>
      <c r="AL56" s="122">
        <f t="shared" si="32"/>
        <v>2.5635245583717103</v>
      </c>
      <c r="AM56" s="122">
        <f t="shared" si="32"/>
        <v>2.3079094660369699</v>
      </c>
      <c r="AN56" s="334">
        <f t="shared" si="35"/>
        <v>-9.9712363394365552E-2</v>
      </c>
      <c r="AQ56" s="27"/>
    </row>
    <row r="57" spans="1:43" ht="20.100000000000001" customHeight="1">
      <c r="A57" s="168" t="s">
        <v>7</v>
      </c>
      <c r="B57" s="81">
        <v>121245.22000000007</v>
      </c>
      <c r="C57" s="61">
        <v>148123.03999999998</v>
      </c>
      <c r="D57" s="61">
        <v>145034.51999999987</v>
      </c>
      <c r="E57" s="61">
        <v>118029.58</v>
      </c>
      <c r="F57" s="61">
        <v>152352.9499999999</v>
      </c>
      <c r="G57" s="61">
        <v>143202.34999999995</v>
      </c>
      <c r="H57" s="61">
        <v>113759.98999999999</v>
      </c>
      <c r="I57" s="61">
        <v>109766.18999999993</v>
      </c>
      <c r="J57" s="61">
        <v>119696.71</v>
      </c>
      <c r="K57" s="290">
        <v>134141.46999999994</v>
      </c>
      <c r="L57" s="15">
        <v>184285.91999999995</v>
      </c>
      <c r="M57" s="334">
        <f t="shared" si="33"/>
        <v>0.37381765683647294</v>
      </c>
      <c r="O57" s="2" t="s">
        <v>7</v>
      </c>
      <c r="P57" s="81">
        <v>21585.097000000031</v>
      </c>
      <c r="Q57" s="61">
        <v>27388.943999999978</v>
      </c>
      <c r="R57" s="61">
        <v>30041.980000000014</v>
      </c>
      <c r="S57" s="61">
        <v>31158.237999999987</v>
      </c>
      <c r="T57" s="61">
        <v>32854.051000000014</v>
      </c>
      <c r="U57" s="61">
        <v>32382.404999999973</v>
      </c>
      <c r="V57" s="61">
        <v>26168.737000000016</v>
      </c>
      <c r="W57" s="61">
        <v>29583.368000000006</v>
      </c>
      <c r="X57" s="61">
        <v>33476.61</v>
      </c>
      <c r="Y57" s="61">
        <v>36683.536999999989</v>
      </c>
      <c r="Z57" s="15">
        <v>47305.887999999963</v>
      </c>
      <c r="AA57" s="334">
        <f t="shared" si="34"/>
        <v>0.2895672519255702</v>
      </c>
      <c r="AC57" s="341">
        <f t="shared" si="32"/>
        <v>1.78028436914874</v>
      </c>
      <c r="AD57" s="122">
        <f t="shared" si="32"/>
        <v>1.8490670998920886</v>
      </c>
      <c r="AE57" s="122">
        <f t="shared" si="32"/>
        <v>2.0713675613226452</v>
      </c>
      <c r="AF57" s="122">
        <f t="shared" si="32"/>
        <v>2.6398668876056313</v>
      </c>
      <c r="AG57" s="122">
        <f t="shared" si="32"/>
        <v>2.1564433770399614</v>
      </c>
      <c r="AH57" s="122">
        <f t="shared" si="32"/>
        <v>2.2613040218962874</v>
      </c>
      <c r="AI57" s="122">
        <f t="shared" si="32"/>
        <v>2.3003462816760107</v>
      </c>
      <c r="AJ57" s="122">
        <f t="shared" si="32"/>
        <v>2.695125703096739</v>
      </c>
      <c r="AK57" s="122">
        <f t="shared" si="32"/>
        <v>2.7967861439132284</v>
      </c>
      <c r="AL57" s="122">
        <f t="shared" si="32"/>
        <v>2.7346902490333531</v>
      </c>
      <c r="AM57" s="122">
        <f t="shared" si="32"/>
        <v>2.5669833050728985</v>
      </c>
      <c r="AN57" s="334">
        <f t="shared" si="35"/>
        <v>-6.1325754907611552E-2</v>
      </c>
      <c r="AQ57" s="27"/>
    </row>
    <row r="58" spans="1:43" ht="20.100000000000001" customHeight="1">
      <c r="A58" s="168" t="s">
        <v>8</v>
      </c>
      <c r="B58" s="81">
        <v>103944.79999999996</v>
      </c>
      <c r="C58" s="61">
        <v>126697.19000000006</v>
      </c>
      <c r="D58" s="61">
        <v>128779.38999999998</v>
      </c>
      <c r="E58" s="61">
        <v>107220.34000000003</v>
      </c>
      <c r="F58" s="61">
        <v>93191.830000000045</v>
      </c>
      <c r="G58" s="61">
        <v>109094.74000000005</v>
      </c>
      <c r="H58" s="61">
        <v>96182.719999999987</v>
      </c>
      <c r="I58" s="61">
        <v>105906.66999999993</v>
      </c>
      <c r="J58" s="61">
        <v>100874.44</v>
      </c>
      <c r="K58" s="290">
        <v>95104.369999999879</v>
      </c>
      <c r="L58" s="15">
        <v>125189.41999999997</v>
      </c>
      <c r="M58" s="334">
        <f t="shared" si="33"/>
        <v>0.31633719880590272</v>
      </c>
      <c r="O58" s="2" t="s">
        <v>8</v>
      </c>
      <c r="P58" s="81">
        <v>17333.093000000012</v>
      </c>
      <c r="Q58" s="61">
        <v>19429.269</v>
      </c>
      <c r="R58" s="61">
        <v>22173.393</v>
      </c>
      <c r="S58" s="61">
        <v>23485.576000000015</v>
      </c>
      <c r="T58" s="61">
        <v>20594.052000000025</v>
      </c>
      <c r="U58" s="61">
        <v>21320.543000000012</v>
      </c>
      <c r="V58" s="61">
        <v>22518.471000000009</v>
      </c>
      <c r="W58" s="61">
        <v>23832.374000000018</v>
      </c>
      <c r="X58" s="61">
        <v>25445.677</v>
      </c>
      <c r="Y58" s="61">
        <v>24566.240999999998</v>
      </c>
      <c r="Z58" s="15">
        <v>31984.679000000007</v>
      </c>
      <c r="AA58" s="334">
        <f t="shared" si="34"/>
        <v>0.30197692841977775</v>
      </c>
      <c r="AC58" s="341">
        <f t="shared" si="32"/>
        <v>1.6675286305808483</v>
      </c>
      <c r="AD58" s="122">
        <f t="shared" si="32"/>
        <v>1.5335201199016324</v>
      </c>
      <c r="AE58" s="122">
        <f t="shared" si="32"/>
        <v>1.7218122402971472</v>
      </c>
      <c r="AF58" s="122">
        <f t="shared" si="32"/>
        <v>2.1904030522566904</v>
      </c>
      <c r="AG58" s="122">
        <f t="shared" si="32"/>
        <v>2.2098559498187784</v>
      </c>
      <c r="AH58" s="122">
        <f t="shared" si="32"/>
        <v>1.9543144793232015</v>
      </c>
      <c r="AI58" s="122">
        <f t="shared" si="32"/>
        <v>2.3412179443459293</v>
      </c>
      <c r="AJ58" s="122">
        <f t="shared" si="32"/>
        <v>2.250318511572504</v>
      </c>
      <c r="AK58" s="122">
        <f t="shared" si="32"/>
        <v>2.5225098647387783</v>
      </c>
      <c r="AL58" s="122">
        <f t="shared" si="32"/>
        <v>2.5830822495328061</v>
      </c>
      <c r="AM58" s="122">
        <f t="shared" si="32"/>
        <v>2.5549027226102665</v>
      </c>
      <c r="AN58" s="334">
        <f t="shared" si="35"/>
        <v>-1.0909264282094114E-2</v>
      </c>
      <c r="AQ58" s="27"/>
    </row>
    <row r="59" spans="1:43" ht="20.100000000000001" customHeight="1">
      <c r="A59" s="168" t="s">
        <v>9</v>
      </c>
      <c r="B59" s="81">
        <v>137727.64000000004</v>
      </c>
      <c r="C59" s="61">
        <v>135396.7600000001</v>
      </c>
      <c r="D59" s="61">
        <v>128850.10999999991</v>
      </c>
      <c r="E59" s="61">
        <v>149577.98000000007</v>
      </c>
      <c r="F59" s="61">
        <v>166278.61999999994</v>
      </c>
      <c r="G59" s="61">
        <v>139990.40999999989</v>
      </c>
      <c r="H59" s="61">
        <v>114966.93999999992</v>
      </c>
      <c r="I59" s="61">
        <v>120221.59999999985</v>
      </c>
      <c r="J59" s="61">
        <v>102458.58</v>
      </c>
      <c r="K59" s="290">
        <v>130379.02000000002</v>
      </c>
      <c r="L59" s="15">
        <v>176086.64999999994</v>
      </c>
      <c r="M59" s="334">
        <f t="shared" si="33"/>
        <v>0.35057503883676921</v>
      </c>
      <c r="O59" s="2" t="s">
        <v>9</v>
      </c>
      <c r="P59" s="81">
        <v>27788.44999999999</v>
      </c>
      <c r="Q59" s="61">
        <v>28869.683000000026</v>
      </c>
      <c r="R59" s="61">
        <v>26669.555999999982</v>
      </c>
      <c r="S59" s="61">
        <v>36191.052999999971</v>
      </c>
      <c r="T59" s="61">
        <v>36827.313000000016</v>
      </c>
      <c r="U59" s="61">
        <v>34137.561000000023</v>
      </c>
      <c r="V59" s="61">
        <v>30078.559999999987</v>
      </c>
      <c r="W59" s="61">
        <v>32961.33</v>
      </c>
      <c r="X59" s="61">
        <v>30391.468000000001</v>
      </c>
      <c r="Y59" s="61">
        <v>34622.571999999993</v>
      </c>
      <c r="Z59" s="15">
        <v>49065.408999999978</v>
      </c>
      <c r="AA59" s="334">
        <f t="shared" si="34"/>
        <v>0.41715089797488147</v>
      </c>
      <c r="AC59" s="341">
        <f t="shared" si="32"/>
        <v>2.0176378539558204</v>
      </c>
      <c r="AD59" s="122">
        <f t="shared" si="32"/>
        <v>2.1322284964573752</v>
      </c>
      <c r="AE59" s="122">
        <f t="shared" si="32"/>
        <v>2.0698124355501131</v>
      </c>
      <c r="AF59" s="122">
        <f t="shared" si="32"/>
        <v>2.4195441735474672</v>
      </c>
      <c r="AG59" s="122">
        <f t="shared" si="32"/>
        <v>2.2147954439362096</v>
      </c>
      <c r="AH59" s="122">
        <f t="shared" si="32"/>
        <v>2.4385642559372496</v>
      </c>
      <c r="AI59" s="122">
        <f t="shared" si="32"/>
        <v>2.6162790798815738</v>
      </c>
      <c r="AJ59" s="122">
        <f t="shared" si="32"/>
        <v>2.741714467283753</v>
      </c>
      <c r="AK59" s="122">
        <f t="shared" si="32"/>
        <v>2.9662199105238427</v>
      </c>
      <c r="AL59" s="122">
        <f t="shared" si="32"/>
        <v>2.6555324622013563</v>
      </c>
      <c r="AM59" s="122">
        <f t="shared" si="32"/>
        <v>2.7864354850296715</v>
      </c>
      <c r="AN59" s="334">
        <f t="shared" si="35"/>
        <v>4.9294454009347934E-2</v>
      </c>
      <c r="AQ59" s="27"/>
    </row>
    <row r="60" spans="1:43" ht="20.100000000000001" customHeight="1">
      <c r="A60" s="168" t="s">
        <v>10</v>
      </c>
      <c r="B60" s="81">
        <v>96321.399999999951</v>
      </c>
      <c r="C60" s="61">
        <v>139396.15999999995</v>
      </c>
      <c r="D60" s="61">
        <v>143871.70000000001</v>
      </c>
      <c r="E60" s="61">
        <v>165296.83000000013</v>
      </c>
      <c r="F60" s="61">
        <v>162972.80000000025</v>
      </c>
      <c r="G60" s="61">
        <v>134613.07000000015</v>
      </c>
      <c r="H60" s="61">
        <v>111063.55999999998</v>
      </c>
      <c r="I60" s="61">
        <v>140311.11000000004</v>
      </c>
      <c r="J60" s="61">
        <v>124944.51</v>
      </c>
      <c r="K60" s="290">
        <v>160061.01999999993</v>
      </c>
      <c r="L60" s="15">
        <v>197211.97000000029</v>
      </c>
      <c r="M60" s="334">
        <f t="shared" si="33"/>
        <v>0.2321049184867145</v>
      </c>
      <c r="O60" s="2" t="s">
        <v>10</v>
      </c>
      <c r="P60" s="81">
        <v>22777.257000000005</v>
      </c>
      <c r="Q60" s="61">
        <v>31524.350999999995</v>
      </c>
      <c r="R60" s="61">
        <v>36803.372000000003</v>
      </c>
      <c r="S60" s="61">
        <v>39015.558000000005</v>
      </c>
      <c r="T60" s="61">
        <v>41900.000000000029</v>
      </c>
      <c r="U60" s="61">
        <v>32669.316000000006</v>
      </c>
      <c r="V60" s="61">
        <v>30619.310999999994</v>
      </c>
      <c r="W60" s="61">
        <v>36041.668000000012</v>
      </c>
      <c r="X60" s="61">
        <v>37442.144</v>
      </c>
      <c r="Y60" s="61">
        <v>42329.99000000002</v>
      </c>
      <c r="Z60" s="15">
        <v>56468.25799999998</v>
      </c>
      <c r="AA60" s="334">
        <f t="shared" si="34"/>
        <v>0.33400121285169104</v>
      </c>
      <c r="AC60" s="341">
        <f t="shared" si="32"/>
        <v>2.3647140718469641</v>
      </c>
      <c r="AD60" s="122">
        <f t="shared" si="32"/>
        <v>2.2614935016861302</v>
      </c>
      <c r="AE60" s="122">
        <f t="shared" si="32"/>
        <v>2.5580688905462297</v>
      </c>
      <c r="AF60" s="122">
        <f t="shared" si="32"/>
        <v>2.3603331049966276</v>
      </c>
      <c r="AG60" s="122">
        <f t="shared" si="32"/>
        <v>2.5709811698639262</v>
      </c>
      <c r="AH60" s="122">
        <f t="shared" si="32"/>
        <v>2.426905203187177</v>
      </c>
      <c r="AI60" s="122">
        <f t="shared" si="32"/>
        <v>2.7569178405590455</v>
      </c>
      <c r="AJ60" s="122">
        <f t="shared" si="32"/>
        <v>2.568696662723287</v>
      </c>
      <c r="AK60" s="122">
        <f t="shared" si="32"/>
        <v>2.9967018158701015</v>
      </c>
      <c r="AL60" s="122">
        <f t="shared" si="32"/>
        <v>2.6446157846551293</v>
      </c>
      <c r="AM60" s="122">
        <f t="shared" si="32"/>
        <v>2.8633281235413803</v>
      </c>
      <c r="AN60" s="334">
        <f t="shared" si="35"/>
        <v>8.2700988232501313E-2</v>
      </c>
      <c r="AQ60" s="27"/>
    </row>
    <row r="61" spans="1:43" ht="20.100000000000001" customHeight="1">
      <c r="A61" s="168" t="s">
        <v>11</v>
      </c>
      <c r="B61" s="81">
        <v>128709.03000000012</v>
      </c>
      <c r="C61" s="61">
        <v>150076.9599999999</v>
      </c>
      <c r="D61" s="61">
        <v>143385.01999999976</v>
      </c>
      <c r="E61" s="61">
        <v>130629.12999999999</v>
      </c>
      <c r="F61" s="61">
        <v>133047.13999999996</v>
      </c>
      <c r="G61" s="61">
        <v>119520.93999999986</v>
      </c>
      <c r="H61" s="61">
        <v>122238.15999999995</v>
      </c>
      <c r="I61" s="61">
        <v>104404.10999999999</v>
      </c>
      <c r="J61" s="61">
        <v>112380.65</v>
      </c>
      <c r="K61" s="290">
        <v>122802.49999999997</v>
      </c>
      <c r="L61" s="15">
        <v>177093.93000000008</v>
      </c>
      <c r="M61" s="334">
        <f t="shared" si="33"/>
        <v>0.44210362166894096</v>
      </c>
      <c r="O61" s="2" t="s">
        <v>11</v>
      </c>
      <c r="P61" s="81">
        <v>25464.052000000007</v>
      </c>
      <c r="Q61" s="61">
        <v>29523.48000000001</v>
      </c>
      <c r="R61" s="61">
        <v>31498.723000000002</v>
      </c>
      <c r="S61" s="61">
        <v>30997.326000000052</v>
      </c>
      <c r="T61" s="61">
        <v>32940.034999999967</v>
      </c>
      <c r="U61" s="61">
        <v>29831.125000000007</v>
      </c>
      <c r="V61" s="61">
        <v>34519.751000000018</v>
      </c>
      <c r="W61" s="61">
        <v>30903.571</v>
      </c>
      <c r="X61" s="61">
        <v>32156.462</v>
      </c>
      <c r="Y61" s="61">
        <v>33336.43499999999</v>
      </c>
      <c r="Z61" s="15">
        <v>49473.65400000001</v>
      </c>
      <c r="AA61" s="334">
        <f t="shared" si="34"/>
        <v>0.48407152714439994</v>
      </c>
      <c r="AC61" s="341">
        <f t="shared" si="32"/>
        <v>1.9784200067392308</v>
      </c>
      <c r="AD61" s="122">
        <f t="shared" si="32"/>
        <v>1.9672226836151285</v>
      </c>
      <c r="AE61" s="122">
        <f t="shared" ref="AE61:AM63" si="36">IF(R61="","",(R61/D61)*10)</f>
        <v>2.1967931517532344</v>
      </c>
      <c r="AF61" s="122">
        <f t="shared" si="36"/>
        <v>2.3729260081576027</v>
      </c>
      <c r="AG61" s="122">
        <f t="shared" si="36"/>
        <v>2.4758168420606395</v>
      </c>
      <c r="AH61" s="122">
        <f t="shared" si="36"/>
        <v>2.4958910965727048</v>
      </c>
      <c r="AI61" s="122">
        <f t="shared" si="36"/>
        <v>2.8239750172941114</v>
      </c>
      <c r="AJ61" s="122">
        <f t="shared" si="36"/>
        <v>2.95999563618712</v>
      </c>
      <c r="AK61" s="122">
        <f t="shared" si="36"/>
        <v>2.8613877922934243</v>
      </c>
      <c r="AL61" s="122">
        <f t="shared" si="36"/>
        <v>2.7146381384743794</v>
      </c>
      <c r="AM61" s="122">
        <f t="shared" si="36"/>
        <v>2.7936391721613489</v>
      </c>
      <c r="AN61" s="334">
        <f t="shared" si="35"/>
        <v>2.9101865389457741E-2</v>
      </c>
      <c r="AQ61" s="27"/>
    </row>
    <row r="62" spans="1:43" ht="20.100000000000001" customHeight="1" thickBot="1">
      <c r="A62" s="171" t="s">
        <v>12</v>
      </c>
      <c r="B62" s="128">
        <v>76422.39</v>
      </c>
      <c r="C62" s="67">
        <v>98632.750000000015</v>
      </c>
      <c r="D62" s="67">
        <v>93700.91999999994</v>
      </c>
      <c r="E62" s="67">
        <v>82943.079999999973</v>
      </c>
      <c r="F62" s="67">
        <v>100845.22000000002</v>
      </c>
      <c r="G62" s="67">
        <v>82769.729999999952</v>
      </c>
      <c r="H62" s="67">
        <v>78072.589999999866</v>
      </c>
      <c r="I62" s="67">
        <v>92901.83</v>
      </c>
      <c r="J62" s="67">
        <v>77572.28</v>
      </c>
      <c r="K62" s="291">
        <v>90006.149999999892</v>
      </c>
      <c r="L62" s="106">
        <v>119138.44999999979</v>
      </c>
      <c r="M62" s="334">
        <f t="shared" si="33"/>
        <v>0.32367010476506258</v>
      </c>
      <c r="O62" s="3" t="s">
        <v>12</v>
      </c>
      <c r="P62" s="128">
        <v>15596.707000000013</v>
      </c>
      <c r="Q62" s="67">
        <v>18332.828999999987</v>
      </c>
      <c r="R62" s="67">
        <v>21648.361999999994</v>
      </c>
      <c r="S62" s="67">
        <v>20693.550999999999</v>
      </c>
      <c r="T62" s="67">
        <v>23770.443999999989</v>
      </c>
      <c r="U62" s="67">
        <v>22065.902999999984</v>
      </c>
      <c r="V62" s="67">
        <v>24906.423000000003</v>
      </c>
      <c r="W62" s="67">
        <v>28016.947000000004</v>
      </c>
      <c r="X62" s="67">
        <v>26292.933000000001</v>
      </c>
      <c r="Y62" s="67">
        <v>27722.498999999978</v>
      </c>
      <c r="Z62" s="106">
        <v>34797.590000000011</v>
      </c>
      <c r="AA62" s="334">
        <f t="shared" si="34"/>
        <v>0.25521115538682276</v>
      </c>
      <c r="AC62" s="341">
        <f t="shared" si="32"/>
        <v>2.0408556968710365</v>
      </c>
      <c r="AD62" s="122">
        <f t="shared" si="32"/>
        <v>1.8586959199657298</v>
      </c>
      <c r="AE62" s="122">
        <f t="shared" si="36"/>
        <v>2.3103681372605527</v>
      </c>
      <c r="AF62" s="122">
        <f t="shared" si="36"/>
        <v>2.494909882777443</v>
      </c>
      <c r="AG62" s="122">
        <f t="shared" si="36"/>
        <v>2.357121537342076</v>
      </c>
      <c r="AH62" s="122">
        <f t="shared" si="36"/>
        <v>2.6659387435479127</v>
      </c>
      <c r="AI62" s="122">
        <f t="shared" si="36"/>
        <v>3.190162257970441</v>
      </c>
      <c r="AJ62" s="122">
        <f t="shared" si="36"/>
        <v>3.0157583548138938</v>
      </c>
      <c r="AK62" s="122">
        <f t="shared" si="36"/>
        <v>3.3894753383554024</v>
      </c>
      <c r="AL62" s="122">
        <f t="shared" si="36"/>
        <v>3.080067195408315</v>
      </c>
      <c r="AM62" s="122">
        <f t="shared" si="36"/>
        <v>2.9207690716137464</v>
      </c>
      <c r="AN62" s="334">
        <f t="shared" si="35"/>
        <v>-5.1719041724818886E-2</v>
      </c>
      <c r="AQ62" s="27"/>
    </row>
    <row r="63" spans="1:43" ht="20.100000000000001" customHeight="1" thickBot="1">
      <c r="A63" s="342" t="str">
        <f>A19</f>
        <v>janeiro-dezembro</v>
      </c>
      <c r="B63" s="155">
        <f>SUM(B51:B62)</f>
        <v>1169494.56</v>
      </c>
      <c r="C63" s="156">
        <f t="shared" ref="C63:L63" si="37">SUM(C51:C62)</f>
        <v>1396777.8300000003</v>
      </c>
      <c r="D63" s="156">
        <f t="shared" si="37"/>
        <v>1496007.3299999994</v>
      </c>
      <c r="E63" s="156">
        <f t="shared" si="37"/>
        <v>1402563.3800000001</v>
      </c>
      <c r="F63" s="156">
        <f t="shared" si="37"/>
        <v>1451677.5899999996</v>
      </c>
      <c r="G63" s="156">
        <f t="shared" si="37"/>
        <v>1395666.61</v>
      </c>
      <c r="H63" s="156">
        <f t="shared" si="37"/>
        <v>1132719.4099999995</v>
      </c>
      <c r="I63" s="156">
        <f t="shared" si="37"/>
        <v>1302939.8799999994</v>
      </c>
      <c r="J63" s="156">
        <f t="shared" si="37"/>
        <v>1270464.3999999999</v>
      </c>
      <c r="K63" s="156">
        <f t="shared" si="37"/>
        <v>1395239.9999999991</v>
      </c>
      <c r="L63" s="303">
        <f t="shared" si="37"/>
        <v>1739636.7299999995</v>
      </c>
      <c r="M63" s="333">
        <f t="shared" si="33"/>
        <v>0.24683690977896325</v>
      </c>
      <c r="O63" s="2"/>
      <c r="P63" s="155">
        <f>SUM(P51:P62)</f>
        <v>228223.55300000007</v>
      </c>
      <c r="Q63" s="156">
        <f t="shared" ref="Q63:Z63" si="38">SUM(Q51:Q62)</f>
        <v>265930.68799999997</v>
      </c>
      <c r="R63" s="156">
        <f t="shared" si="38"/>
        <v>297441.74100000004</v>
      </c>
      <c r="S63" s="156">
        <f t="shared" si="38"/>
        <v>313195.50799999997</v>
      </c>
      <c r="T63" s="156">
        <f t="shared" si="38"/>
        <v>319331.63400000008</v>
      </c>
      <c r="U63" s="156">
        <f t="shared" si="38"/>
        <v>313646.51399999997</v>
      </c>
      <c r="V63" s="156">
        <f t="shared" si="38"/>
        <v>292708.82400000008</v>
      </c>
      <c r="W63" s="156">
        <f t="shared" si="38"/>
        <v>335676.54800000001</v>
      </c>
      <c r="X63" s="156">
        <f t="shared" si="38"/>
        <v>346139.44200000004</v>
      </c>
      <c r="Y63" s="156">
        <f t="shared" si="38"/>
        <v>364472.386</v>
      </c>
      <c r="Z63" s="303">
        <f t="shared" si="38"/>
        <v>462235.53400000004</v>
      </c>
      <c r="AA63" s="343">
        <f t="shared" si="34"/>
        <v>0.26823197519276548</v>
      </c>
      <c r="AC63" s="236">
        <f t="shared" si="32"/>
        <v>1.9514716938914198</v>
      </c>
      <c r="AD63" s="160">
        <f t="shared" si="32"/>
        <v>1.9038868049616731</v>
      </c>
      <c r="AE63" s="160">
        <f t="shared" si="36"/>
        <v>1.9882371899875662</v>
      </c>
      <c r="AF63" s="160">
        <f t="shared" si="36"/>
        <v>2.23302213979093</v>
      </c>
      <c r="AG63" s="160">
        <f t="shared" si="36"/>
        <v>2.1997421204249639</v>
      </c>
      <c r="AH63" s="160">
        <f t="shared" si="36"/>
        <v>2.2472882259467393</v>
      </c>
      <c r="AI63" s="160">
        <f t="shared" si="36"/>
        <v>2.5841247304131585</v>
      </c>
      <c r="AJ63" s="160">
        <f t="shared" si="36"/>
        <v>2.5763011260350721</v>
      </c>
      <c r="AK63" s="160">
        <f t="shared" si="36"/>
        <v>2.7245111472623718</v>
      </c>
      <c r="AL63" s="160">
        <f t="shared" si="36"/>
        <v>2.612255855623407</v>
      </c>
      <c r="AM63" s="160">
        <f t="shared" si="36"/>
        <v>2.657080791804161</v>
      </c>
      <c r="AN63" s="333">
        <f t="shared" si="35"/>
        <v>1.7159473902320595E-2</v>
      </c>
      <c r="AQ63" s="27"/>
    </row>
    <row r="64" spans="1:43" ht="20.100000000000001" customHeight="1">
      <c r="A64" s="168" t="s">
        <v>15</v>
      </c>
      <c r="B64" s="81">
        <f>SUM(B51:B53)</f>
        <v>234491.43</v>
      </c>
      <c r="C64" s="61">
        <f>SUM(C51:C53)</f>
        <v>268123.53000000009</v>
      </c>
      <c r="D64" s="61">
        <f>SUM(D51:D53)</f>
        <v>341123.42000000004</v>
      </c>
      <c r="E64" s="61">
        <f t="shared" ref="E64:J64" si="39">SUM(E51:E53)</f>
        <v>307586.39999999991</v>
      </c>
      <c r="F64" s="61">
        <f t="shared" si="39"/>
        <v>312002.81999999983</v>
      </c>
      <c r="G64" s="61">
        <f t="shared" si="39"/>
        <v>314085.74999999994</v>
      </c>
      <c r="H64" s="61">
        <f t="shared" si="39"/>
        <v>225185.55999999994</v>
      </c>
      <c r="I64" s="61">
        <f t="shared" si="39"/>
        <v>291368.51999999996</v>
      </c>
      <c r="J64" s="61">
        <f t="shared" si="39"/>
        <v>290915.21000000002</v>
      </c>
      <c r="K64" s="15">
        <f>IF(K53="","",SUM(K51:K53))</f>
        <v>314581.43999999971</v>
      </c>
      <c r="L64" s="80">
        <f>IF(L53="","",SUM(L51:L53))</f>
        <v>387624.21999999962</v>
      </c>
      <c r="M64" s="333">
        <f t="shared" si="33"/>
        <v>0.23219036698414242</v>
      </c>
      <c r="O64" s="4" t="s">
        <v>15</v>
      </c>
      <c r="P64" s="81">
        <f>SUM(P51:P53)</f>
        <v>45609.39</v>
      </c>
      <c r="Q64" s="61">
        <f>SUM(Q51:Q53)</f>
        <v>53062.921000000002</v>
      </c>
      <c r="R64" s="61">
        <f>SUM(R51:R53)</f>
        <v>61321.651000000027</v>
      </c>
      <c r="S64" s="61">
        <f>SUM(S51:S53)</f>
        <v>63351.315999999992</v>
      </c>
      <c r="T64" s="61">
        <f t="shared" ref="T64:Y64" si="40">SUM(T51:T53)</f>
        <v>61448.611999999994</v>
      </c>
      <c r="U64" s="61">
        <f t="shared" si="40"/>
        <v>65590.697999999975</v>
      </c>
      <c r="V64" s="61">
        <f t="shared" si="40"/>
        <v>58604.442999999985</v>
      </c>
      <c r="W64" s="61">
        <f t="shared" si="40"/>
        <v>74095.891999999963</v>
      </c>
      <c r="X64" s="61">
        <f t="shared" si="40"/>
        <v>76343.599000000002</v>
      </c>
      <c r="Y64" s="61">
        <f t="shared" si="40"/>
        <v>80321.476000000039</v>
      </c>
      <c r="Z64" s="15">
        <f>IF(Z53="","",SUM(Z51:Z53))</f>
        <v>99368.438000000024</v>
      </c>
      <c r="AA64" s="334">
        <f t="shared" si="34"/>
        <v>0.2371341134219194</v>
      </c>
      <c r="AC64" s="340">
        <f t="shared" si="32"/>
        <v>1.9450344091466372</v>
      </c>
      <c r="AD64" s="161">
        <f t="shared" si="32"/>
        <v>1.9790475308153666</v>
      </c>
      <c r="AE64" s="161">
        <f t="shared" si="32"/>
        <v>1.7976382565582869</v>
      </c>
      <c r="AF64" s="161">
        <f t="shared" si="32"/>
        <v>2.0596266935079059</v>
      </c>
      <c r="AG64" s="161">
        <f t="shared" si="32"/>
        <v>1.9694889937212756</v>
      </c>
      <c r="AH64" s="161">
        <f t="shared" si="32"/>
        <v>2.0883054388809423</v>
      </c>
      <c r="AI64" s="161">
        <f t="shared" si="32"/>
        <v>2.6024956040698171</v>
      </c>
      <c r="AJ64" s="161">
        <f t="shared" si="32"/>
        <v>2.5430301118322589</v>
      </c>
      <c r="AK64" s="161">
        <f t="shared" si="32"/>
        <v>2.6242560160398627</v>
      </c>
      <c r="AL64" s="161">
        <f t="shared" si="32"/>
        <v>2.5532808292822393</v>
      </c>
      <c r="AM64" s="161">
        <f t="shared" si="32"/>
        <v>2.563525003674954</v>
      </c>
      <c r="AN64" s="333">
        <f t="shared" si="35"/>
        <v>4.0121612457312047E-3</v>
      </c>
    </row>
    <row r="65" spans="1:40" ht="20.100000000000001" customHeight="1">
      <c r="A65" s="168" t="s">
        <v>16</v>
      </c>
      <c r="B65" s="81">
        <f>SUM(B54:B56)</f>
        <v>270632.65000000014</v>
      </c>
      <c r="C65" s="61">
        <f>SUM(C54:C56)</f>
        <v>330331.44000000012</v>
      </c>
      <c r="D65" s="61">
        <f>SUM(D54:D56)</f>
        <v>371262.24999999988</v>
      </c>
      <c r="E65" s="61">
        <f t="shared" ref="E65:J65" si="41">SUM(E54:E56)</f>
        <v>341280.04000000004</v>
      </c>
      <c r="F65" s="61">
        <f t="shared" si="41"/>
        <v>330986.2099999999</v>
      </c>
      <c r="G65" s="61">
        <f t="shared" si="41"/>
        <v>352389.62000000011</v>
      </c>
      <c r="H65" s="61">
        <f t="shared" si="41"/>
        <v>271249.88999999984</v>
      </c>
      <c r="I65" s="61">
        <f t="shared" si="41"/>
        <v>338059.84999999963</v>
      </c>
      <c r="J65" s="61">
        <f t="shared" si="41"/>
        <v>341622.02</v>
      </c>
      <c r="K65" s="15">
        <f>IF(K56="","",SUM(K54:K56))</f>
        <v>348164.02999999968</v>
      </c>
      <c r="L65" s="82">
        <f>IF(L56="","",SUM(L54:L56))</f>
        <v>373006.16999999987</v>
      </c>
      <c r="M65" s="334">
        <f t="shared" si="33"/>
        <v>7.1351828044959764E-2</v>
      </c>
      <c r="O65" s="2" t="s">
        <v>16</v>
      </c>
      <c r="P65" s="81">
        <f>SUM(P54:P56)</f>
        <v>52069.507000000012</v>
      </c>
      <c r="Q65" s="61">
        <f>SUM(Q54:Q56)</f>
        <v>57799.210999999981</v>
      </c>
      <c r="R65" s="61">
        <f>SUM(R54:R56)</f>
        <v>67284.703999999983</v>
      </c>
      <c r="S65" s="61">
        <f>SUM(S54:S56)</f>
        <v>68302.889999999985</v>
      </c>
      <c r="T65" s="61">
        <f t="shared" ref="T65:Y65" si="42">SUM(T54:T56)</f>
        <v>68997.127000000022</v>
      </c>
      <c r="U65" s="61">
        <f t="shared" si="42"/>
        <v>75648.96299999996</v>
      </c>
      <c r="V65" s="61">
        <f t="shared" si="42"/>
        <v>65293.128000000026</v>
      </c>
      <c r="W65" s="61">
        <f t="shared" si="42"/>
        <v>80241.398000000045</v>
      </c>
      <c r="X65" s="61">
        <f t="shared" si="42"/>
        <v>84590.548999999999</v>
      </c>
      <c r="Y65" s="61">
        <f t="shared" si="42"/>
        <v>84889.636000000028</v>
      </c>
      <c r="Z65" s="15">
        <f>IF(Z56="","",SUM(Z54:Z56))</f>
        <v>93771.618000000046</v>
      </c>
      <c r="AA65" s="334">
        <f t="shared" si="34"/>
        <v>0.10462975715904843</v>
      </c>
      <c r="AC65" s="341">
        <f t="shared" si="32"/>
        <v>1.9239920608248851</v>
      </c>
      <c r="AD65" s="122">
        <f t="shared" si="32"/>
        <v>1.7497338733485361</v>
      </c>
      <c r="AE65" s="122">
        <f t="shared" si="32"/>
        <v>1.8123227987763368</v>
      </c>
      <c r="AF65" s="122">
        <f t="shared" si="32"/>
        <v>2.0013737105750451</v>
      </c>
      <c r="AG65" s="122">
        <f t="shared" si="32"/>
        <v>2.0845921949437121</v>
      </c>
      <c r="AH65" s="122">
        <f t="shared" si="32"/>
        <v>2.1467420918924893</v>
      </c>
      <c r="AI65" s="122">
        <f t="shared" si="32"/>
        <v>2.4071209024269122</v>
      </c>
      <c r="AJ65" s="122">
        <f t="shared" si="32"/>
        <v>2.3735855648045794</v>
      </c>
      <c r="AK65" s="122">
        <f t="shared" si="32"/>
        <v>2.4761445119960355</v>
      </c>
      <c r="AL65" s="122">
        <f t="shared" si="32"/>
        <v>2.4382081055300313</v>
      </c>
      <c r="AM65" s="122">
        <f t="shared" si="32"/>
        <v>2.513942812259649</v>
      </c>
      <c r="AN65" s="334">
        <f t="shared" si="35"/>
        <v>3.10616253624315E-2</v>
      </c>
    </row>
    <row r="66" spans="1:40" ht="20.100000000000001" customHeight="1">
      <c r="A66" s="168" t="s">
        <v>17</v>
      </c>
      <c r="B66" s="81">
        <f>SUM(B57:B59)</f>
        <v>362917.66000000003</v>
      </c>
      <c r="C66" s="61">
        <f>SUM(C57:C59)</f>
        <v>410216.99000000011</v>
      </c>
      <c r="D66" s="61">
        <f>SUM(D57:D59)</f>
        <v>402664.01999999979</v>
      </c>
      <c r="E66" s="61">
        <f t="shared" ref="E66:J66" si="43">SUM(E57:E59)</f>
        <v>374827.90000000014</v>
      </c>
      <c r="F66" s="61">
        <f t="shared" si="43"/>
        <v>411823.39999999991</v>
      </c>
      <c r="G66" s="61">
        <f t="shared" si="43"/>
        <v>392287.49999999988</v>
      </c>
      <c r="H66" s="61">
        <f t="shared" si="43"/>
        <v>324909.64999999991</v>
      </c>
      <c r="I66" s="61">
        <f t="shared" si="43"/>
        <v>335894.45999999973</v>
      </c>
      <c r="J66" s="61">
        <f t="shared" si="43"/>
        <v>323029.73000000004</v>
      </c>
      <c r="K66" s="15">
        <f>IF(K59="","",SUM(K57:K59))</f>
        <v>359624.85999999987</v>
      </c>
      <c r="L66" s="82">
        <f>IF(L59="","",SUM(L57:L59))</f>
        <v>485561.98999999987</v>
      </c>
      <c r="M66" s="334">
        <f t="shared" si="33"/>
        <v>0.35019027883667453</v>
      </c>
      <c r="O66" s="2" t="s">
        <v>17</v>
      </c>
      <c r="P66" s="81">
        <f>SUM(P57:P59)</f>
        <v>66706.640000000043</v>
      </c>
      <c r="Q66" s="61">
        <f>SUM(Q57:Q59)</f>
        <v>75687.896000000008</v>
      </c>
      <c r="R66" s="61">
        <f>SUM(R57:R59)</f>
        <v>78884.929000000004</v>
      </c>
      <c r="S66" s="61">
        <f>SUM(S57:S59)</f>
        <v>90834.866999999969</v>
      </c>
      <c r="T66" s="61">
        <f t="shared" ref="T66:Y66" si="44">SUM(T57:T59)</f>
        <v>90275.416000000056</v>
      </c>
      <c r="U66" s="61">
        <f t="shared" si="44"/>
        <v>87840.50900000002</v>
      </c>
      <c r="V66" s="61">
        <f t="shared" si="44"/>
        <v>78765.768000000011</v>
      </c>
      <c r="W66" s="61">
        <f t="shared" si="44"/>
        <v>86377.072000000029</v>
      </c>
      <c r="X66" s="61">
        <f t="shared" si="44"/>
        <v>89313.755000000005</v>
      </c>
      <c r="Y66" s="61">
        <f t="shared" si="44"/>
        <v>95872.349999999977</v>
      </c>
      <c r="Z66" s="15">
        <f>IF(Z59="","",SUM(Z57:Z59))</f>
        <v>128355.97599999994</v>
      </c>
      <c r="AA66" s="334">
        <f t="shared" si="34"/>
        <v>0.33882163105420871</v>
      </c>
      <c r="AC66" s="341">
        <f t="shared" si="32"/>
        <v>1.8380654168220978</v>
      </c>
      <c r="AD66" s="122">
        <f t="shared" si="32"/>
        <v>1.8450697519866253</v>
      </c>
      <c r="AE66" s="122">
        <f t="shared" si="32"/>
        <v>1.959075682997454</v>
      </c>
      <c r="AF66" s="122">
        <f t="shared" si="32"/>
        <v>2.4233752876986996</v>
      </c>
      <c r="AG66" s="122">
        <f t="shared" si="32"/>
        <v>2.1920904931579916</v>
      </c>
      <c r="AH66" s="122">
        <f t="shared" si="32"/>
        <v>2.2391870503138653</v>
      </c>
      <c r="AI66" s="122">
        <f t="shared" si="32"/>
        <v>2.4242360299240122</v>
      </c>
      <c r="AJ66" s="122">
        <f t="shared" si="32"/>
        <v>2.5715539339350846</v>
      </c>
      <c r="AK66" s="122">
        <f t="shared" si="32"/>
        <v>2.764877245199691</v>
      </c>
      <c r="AL66" s="122">
        <f t="shared" si="32"/>
        <v>2.6658988480384815</v>
      </c>
      <c r="AM66" s="122">
        <f t="shared" si="32"/>
        <v>2.6434518896341119</v>
      </c>
      <c r="AN66" s="334">
        <f t="shared" si="35"/>
        <v>-8.4200337986888221E-3</v>
      </c>
    </row>
    <row r="67" spans="1:40" ht="20.100000000000001" customHeight="1" thickBot="1">
      <c r="A67" s="171" t="s">
        <v>18</v>
      </c>
      <c r="B67" s="128">
        <f>SUM(B60:B62)</f>
        <v>301452.82000000007</v>
      </c>
      <c r="C67" s="67">
        <f>SUM(C60:C62)</f>
        <v>388105.86999999988</v>
      </c>
      <c r="D67" s="67">
        <f>IF(D62="","",SUM(D60:D62))</f>
        <v>380957.63999999966</v>
      </c>
      <c r="E67" s="67">
        <f t="shared" ref="E67:L67" si="45">IF(E62="","",SUM(E60:E62))</f>
        <v>378869.0400000001</v>
      </c>
      <c r="F67" s="67">
        <f t="shared" si="45"/>
        <v>396865.16000000021</v>
      </c>
      <c r="G67" s="67">
        <f t="shared" si="45"/>
        <v>336903.74</v>
      </c>
      <c r="H67" s="67">
        <f t="shared" si="45"/>
        <v>311374.30999999976</v>
      </c>
      <c r="I67" s="67">
        <f t="shared" si="45"/>
        <v>337617.05000000005</v>
      </c>
      <c r="J67" s="67">
        <f t="shared" si="45"/>
        <v>314897.43999999994</v>
      </c>
      <c r="K67" s="106">
        <f t="shared" si="45"/>
        <v>372869.66999999981</v>
      </c>
      <c r="L67" s="107">
        <f t="shared" si="45"/>
        <v>493444.35000000015</v>
      </c>
      <c r="M67" s="338">
        <f t="shared" si="33"/>
        <v>0.32336950334415882</v>
      </c>
      <c r="O67" s="3" t="s">
        <v>18</v>
      </c>
      <c r="P67" s="128">
        <f>SUM(P60:P62)</f>
        <v>63838.016000000018</v>
      </c>
      <c r="Q67" s="67">
        <f>SUM(Q60:Q62)</f>
        <v>79380.659999999989</v>
      </c>
      <c r="R67" s="67">
        <f>IF(R62="","",SUM(R60:R62))</f>
        <v>89950.456999999995</v>
      </c>
      <c r="S67" s="67">
        <f>IF(S62="","",SUM(S60:S62))</f>
        <v>90706.435000000056</v>
      </c>
      <c r="T67" s="67">
        <f t="shared" ref="T67:Z67" si="46">IF(T62="","",SUM(T60:T62))</f>
        <v>98610.478999999992</v>
      </c>
      <c r="U67" s="67">
        <f t="shared" si="46"/>
        <v>84566.343999999997</v>
      </c>
      <c r="V67" s="67">
        <f t="shared" si="46"/>
        <v>90045.485000000015</v>
      </c>
      <c r="W67" s="67">
        <f t="shared" si="46"/>
        <v>94962.186000000016</v>
      </c>
      <c r="X67" s="67">
        <f t="shared" si="46"/>
        <v>95891.539000000004</v>
      </c>
      <c r="Y67" s="67">
        <f t="shared" si="46"/>
        <v>103388.924</v>
      </c>
      <c r="Z67" s="106">
        <f t="shared" si="46"/>
        <v>140739.50199999998</v>
      </c>
      <c r="AA67" s="338">
        <f t="shared" si="34"/>
        <v>0.36126285635780464</v>
      </c>
      <c r="AC67" s="344">
        <f t="shared" ref="AC67:AD67" si="47">(P67/B67)*10</f>
        <v>2.1176785143360082</v>
      </c>
      <c r="AD67" s="127">
        <f t="shared" si="47"/>
        <v>2.0453352071175841</v>
      </c>
      <c r="AE67" s="127">
        <f t="shared" ref="AE67:AM67" si="48">IF(R62="","",(R67/D67)*10)</f>
        <v>2.3611669003409426</v>
      </c>
      <c r="AF67" s="127">
        <f t="shared" si="48"/>
        <v>2.3941369028200361</v>
      </c>
      <c r="AG67" s="127">
        <f t="shared" si="48"/>
        <v>2.4847350923925884</v>
      </c>
      <c r="AH67" s="127">
        <f t="shared" si="48"/>
        <v>2.5101040433685897</v>
      </c>
      <c r="AI67" s="127">
        <f t="shared" si="48"/>
        <v>2.8918726467832263</v>
      </c>
      <c r="AJ67" s="127">
        <f t="shared" si="48"/>
        <v>2.8127189074129992</v>
      </c>
      <c r="AK67" s="127">
        <f t="shared" si="48"/>
        <v>3.045167309076886</v>
      </c>
      <c r="AL67" s="127">
        <f t="shared" si="48"/>
        <v>2.7727898597920304</v>
      </c>
      <c r="AM67" s="127">
        <f t="shared" si="48"/>
        <v>2.852185905056972</v>
      </c>
      <c r="AN67" s="338">
        <f t="shared" si="35"/>
        <v>2.8633992938396201E-2</v>
      </c>
    </row>
    <row r="68" spans="1:40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</sheetData>
  <mergeCells count="24">
    <mergeCell ref="AC4:AM4"/>
    <mergeCell ref="AN4:AN5"/>
    <mergeCell ref="A26:A27"/>
    <mergeCell ref="B26:L26"/>
    <mergeCell ref="M26:M27"/>
    <mergeCell ref="O26:O27"/>
    <mergeCell ref="P26:Z26"/>
    <mergeCell ref="AA26:AA27"/>
    <mergeCell ref="AC26:AM26"/>
    <mergeCell ref="AN26:AN27"/>
    <mergeCell ref="A4:A5"/>
    <mergeCell ref="B4:L4"/>
    <mergeCell ref="M4:M5"/>
    <mergeCell ref="O4:O5"/>
    <mergeCell ref="P4:Z4"/>
    <mergeCell ref="AA4:AA5"/>
    <mergeCell ref="AC48:AM48"/>
    <mergeCell ref="AN48:AN49"/>
    <mergeCell ref="A48:A49"/>
    <mergeCell ref="B48:L48"/>
    <mergeCell ref="M48:M49"/>
    <mergeCell ref="O48:O49"/>
    <mergeCell ref="P48:Z48"/>
    <mergeCell ref="AA48:AA49"/>
  </mergeCells>
  <pageMargins left="0.70866141732283472" right="0.70866141732283472" top="0.74803149606299213" bottom="0.74803149606299213" header="0.31496062992125984" footer="0.31496062992125984"/>
  <pageSetup paperSize="9" scale="40" fitToHeight="2" orientation="landscape" horizontalDpi="4294967292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50ECA9CB-FA4E-415B-BBC7-2CE54B7DE43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M7:M23</xm:sqref>
        </x14:conditionalFormatting>
        <x14:conditionalFormatting xmlns:xm="http://schemas.microsoft.com/office/excel/2006/main">
          <x14:cfRule type="iconSet" priority="10" id="{FD8A163C-6216-4595-9897-6A9EAE49D29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AN7:AN18</xm:sqref>
        </x14:conditionalFormatting>
        <x14:conditionalFormatting xmlns:xm="http://schemas.microsoft.com/office/excel/2006/main">
          <x14:cfRule type="iconSet" priority="9" id="{98C7D207-4722-4508-9EA2-3E7FB48D238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AA7:AA23</xm:sqref>
        </x14:conditionalFormatting>
        <x14:conditionalFormatting xmlns:xm="http://schemas.microsoft.com/office/excel/2006/main">
          <x14:cfRule type="iconSet" priority="8" id="{924AF7F4-191E-4016-B546-9C0AE561A0F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M29:M45</xm:sqref>
        </x14:conditionalFormatting>
        <x14:conditionalFormatting xmlns:xm="http://schemas.microsoft.com/office/excel/2006/main">
          <x14:cfRule type="iconSet" priority="7" id="{9CE4424A-66FF-4E2F-AC5A-198BCE9F524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AN29:AN40</xm:sqref>
        </x14:conditionalFormatting>
        <x14:conditionalFormatting xmlns:xm="http://schemas.microsoft.com/office/excel/2006/main">
          <x14:cfRule type="iconSet" priority="6" id="{D323F6FD-1CE0-43F6-8DAD-A27F79F0340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AA29:AA45</xm:sqref>
        </x14:conditionalFormatting>
        <x14:conditionalFormatting xmlns:xm="http://schemas.microsoft.com/office/excel/2006/main">
          <x14:cfRule type="iconSet" priority="5" id="{4545DBDF-81A9-4B0C-8DDA-E6DF7F0E4D6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M51:M67</xm:sqref>
        </x14:conditionalFormatting>
        <x14:conditionalFormatting xmlns:xm="http://schemas.microsoft.com/office/excel/2006/main">
          <x14:cfRule type="iconSet" priority="4" id="{1D659AEC-04C5-43DB-98D5-CBB163FD373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AN51:AN67</xm:sqref>
        </x14:conditionalFormatting>
        <x14:conditionalFormatting xmlns:xm="http://schemas.microsoft.com/office/excel/2006/main">
          <x14:cfRule type="iconSet" priority="3" id="{DC87D977-463B-4DC1-A284-09065EF5BB5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AA51:AA67</xm:sqref>
        </x14:conditionalFormatting>
        <x14:conditionalFormatting xmlns:xm="http://schemas.microsoft.com/office/excel/2006/main">
          <x14:cfRule type="iconSet" priority="2" id="{10736261-BB95-41A9-9CDF-8398EEF7224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AN41:AN45</xm:sqref>
        </x14:conditionalFormatting>
        <x14:conditionalFormatting xmlns:xm="http://schemas.microsoft.com/office/excel/2006/main">
          <x14:cfRule type="iconSet" priority="1" id="{40078785-2830-4304-A400-4CE2659E245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AN19:AN23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DAFFA-FE45-4E5C-A62F-E26B73194703}">
  <sheetPr>
    <pageSetUpPr fitToPage="1"/>
  </sheetPr>
  <dimension ref="A1:AQ70"/>
  <sheetViews>
    <sheetView showGridLines="0" workbookViewId="0">
      <selection activeCell="G16" sqref="G16"/>
    </sheetView>
  </sheetViews>
  <sheetFormatPr defaultRowHeight="15"/>
  <cols>
    <col min="1" max="1" width="18.7109375" customWidth="1"/>
    <col min="13" max="13" width="10.140625" customWidth="1"/>
    <col min="14" max="14" width="1.7109375" customWidth="1"/>
    <col min="15" max="15" width="18.7109375" hidden="1" customWidth="1"/>
    <col min="27" max="27" width="10" customWidth="1"/>
    <col min="28" max="28" width="1.7109375" customWidth="1"/>
    <col min="40" max="40" width="10" customWidth="1"/>
    <col min="42" max="43" width="9.140625" style="23"/>
  </cols>
  <sheetData>
    <row r="1" spans="1:43" ht="15.75">
      <c r="A1" s="18" t="s">
        <v>120</v>
      </c>
    </row>
    <row r="3" spans="1:43" ht="15.75" thickBot="1">
      <c r="M3" s="346" t="s">
        <v>19</v>
      </c>
      <c r="AA3" s="327">
        <v>1000</v>
      </c>
      <c r="AN3" s="327" t="s">
        <v>44</v>
      </c>
    </row>
    <row r="4" spans="1:43" ht="20.100000000000001" customHeight="1">
      <c r="A4" s="489" t="s">
        <v>21</v>
      </c>
      <c r="B4" s="491" t="s">
        <v>0</v>
      </c>
      <c r="C4" s="485"/>
      <c r="D4" s="485"/>
      <c r="E4" s="485"/>
      <c r="F4" s="485"/>
      <c r="G4" s="485"/>
      <c r="H4" s="485"/>
      <c r="I4" s="485"/>
      <c r="J4" s="485"/>
      <c r="K4" s="485"/>
      <c r="L4" s="486"/>
      <c r="M4" s="494" t="s">
        <v>118</v>
      </c>
      <c r="O4" s="492" t="s">
        <v>21</v>
      </c>
      <c r="P4" s="484" t="s">
        <v>0</v>
      </c>
      <c r="Q4" s="485"/>
      <c r="R4" s="485"/>
      <c r="S4" s="485"/>
      <c r="T4" s="485"/>
      <c r="U4" s="485"/>
      <c r="V4" s="485"/>
      <c r="W4" s="485"/>
      <c r="X4" s="485"/>
      <c r="Y4" s="485"/>
      <c r="Z4" s="486"/>
      <c r="AA4" s="494" t="s">
        <v>118</v>
      </c>
      <c r="AC4" s="484" t="s">
        <v>0</v>
      </c>
      <c r="AD4" s="485"/>
      <c r="AE4" s="485"/>
      <c r="AF4" s="485"/>
      <c r="AG4" s="485"/>
      <c r="AH4" s="485"/>
      <c r="AI4" s="485"/>
      <c r="AJ4" s="485"/>
      <c r="AK4" s="485"/>
      <c r="AL4" s="485"/>
      <c r="AM4" s="486"/>
      <c r="AN4" s="494" t="s">
        <v>118</v>
      </c>
    </row>
    <row r="5" spans="1:43" ht="20.100000000000001" customHeight="1" thickBot="1">
      <c r="A5" s="490"/>
      <c r="B5" s="31">
        <v>2010</v>
      </c>
      <c r="C5" s="164">
        <v>2011</v>
      </c>
      <c r="D5" s="164">
        <v>2012</v>
      </c>
      <c r="E5" s="164">
        <v>2013</v>
      </c>
      <c r="F5" s="164">
        <v>2014</v>
      </c>
      <c r="G5" s="164">
        <v>2015</v>
      </c>
      <c r="H5" s="164">
        <v>2016</v>
      </c>
      <c r="I5" s="164">
        <v>2017</v>
      </c>
      <c r="J5" s="164">
        <v>2018</v>
      </c>
      <c r="K5" s="164">
        <v>2019</v>
      </c>
      <c r="L5" s="30">
        <v>2020</v>
      </c>
      <c r="M5" s="495"/>
      <c r="O5" s="493"/>
      <c r="P5" s="51">
        <v>2010</v>
      </c>
      <c r="Q5" s="164">
        <v>2011</v>
      </c>
      <c r="R5" s="164">
        <v>2012</v>
      </c>
      <c r="S5" s="164">
        <v>2013</v>
      </c>
      <c r="T5" s="164">
        <v>2014</v>
      </c>
      <c r="U5" s="164">
        <v>2015</v>
      </c>
      <c r="V5" s="164">
        <v>2016</v>
      </c>
      <c r="W5" s="164">
        <v>2017</v>
      </c>
      <c r="X5" s="164">
        <v>2018</v>
      </c>
      <c r="Y5" s="164">
        <v>2019</v>
      </c>
      <c r="Z5" s="30">
        <v>2020</v>
      </c>
      <c r="AA5" s="495"/>
      <c r="AC5" s="51">
        <v>2010</v>
      </c>
      <c r="AD5" s="164">
        <v>2011</v>
      </c>
      <c r="AE5" s="164">
        <v>2012</v>
      </c>
      <c r="AF5" s="164">
        <v>2013</v>
      </c>
      <c r="AG5" s="164">
        <v>2014</v>
      </c>
      <c r="AH5" s="164">
        <v>2015</v>
      </c>
      <c r="AI5" s="164">
        <v>2016</v>
      </c>
      <c r="AJ5" s="164">
        <v>2017</v>
      </c>
      <c r="AK5" s="164">
        <v>2018</v>
      </c>
      <c r="AL5" s="164">
        <v>2019</v>
      </c>
      <c r="AM5" s="30">
        <v>2020</v>
      </c>
      <c r="AN5" s="495"/>
      <c r="AP5" s="328">
        <v>2013</v>
      </c>
      <c r="AQ5" s="328">
        <v>2014</v>
      </c>
    </row>
    <row r="6" spans="1:43" ht="3" customHeight="1" thickBot="1">
      <c r="A6" s="329"/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2"/>
      <c r="O6" s="329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2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30"/>
    </row>
    <row r="7" spans="1:43" ht="20.100000000000001" customHeight="1">
      <c r="A7" s="165" t="s">
        <v>1</v>
      </c>
      <c r="B7" s="35">
        <v>112208.21</v>
      </c>
      <c r="C7" s="60">
        <v>125412.47000000002</v>
      </c>
      <c r="D7" s="60">
        <v>111648.51</v>
      </c>
      <c r="E7" s="60">
        <v>101032.48999999999</v>
      </c>
      <c r="F7" s="60">
        <v>181499.08999999997</v>
      </c>
      <c r="G7" s="60">
        <v>165515.38999999981</v>
      </c>
      <c r="H7" s="60">
        <v>127441.33000000005</v>
      </c>
      <c r="I7" s="60">
        <v>165564.63999999996</v>
      </c>
      <c r="J7" s="293">
        <v>108022.51</v>
      </c>
      <c r="K7" s="293">
        <v>201133.06000000003</v>
      </c>
      <c r="L7" s="166">
        <v>231418.46999999997</v>
      </c>
      <c r="M7" s="333">
        <f>IF(L7="","",(L7-K7)/K7)</f>
        <v>0.15057400310023594</v>
      </c>
      <c r="O7" s="2" t="s">
        <v>1</v>
      </c>
      <c r="P7" s="35">
        <v>5046.811999999999</v>
      </c>
      <c r="Q7" s="60">
        <v>5419.8780000000006</v>
      </c>
      <c r="R7" s="60">
        <v>5376.692</v>
      </c>
      <c r="S7" s="60">
        <v>8185.9700000000021</v>
      </c>
      <c r="T7" s="60">
        <v>9253.7109999999993</v>
      </c>
      <c r="U7" s="60">
        <v>8018.4579999999987</v>
      </c>
      <c r="V7" s="60">
        <v>7549.5260000000026</v>
      </c>
      <c r="W7" s="60">
        <v>9256.76</v>
      </c>
      <c r="X7" s="60">
        <v>8429.6530000000002</v>
      </c>
      <c r="Y7" s="60">
        <v>12162.242999999999</v>
      </c>
      <c r="Z7" s="166">
        <v>14395.187000000004</v>
      </c>
      <c r="AA7" s="333">
        <f>IF(Z7="","",(Z7-Y7)/Y7)</f>
        <v>0.183596397473723</v>
      </c>
      <c r="AC7" s="167">
        <f t="shared" ref="AC7:AM22" si="0">(P7/B7)*10</f>
        <v>0.44977207995742902</v>
      </c>
      <c r="AD7" s="161">
        <f t="shared" si="0"/>
        <v>0.43216420185329257</v>
      </c>
      <c r="AE7" s="161">
        <f t="shared" si="0"/>
        <v>0.48157310832003042</v>
      </c>
      <c r="AF7" s="161">
        <f t="shared" si="0"/>
        <v>0.81023144139078462</v>
      </c>
      <c r="AG7" s="161">
        <f t="shared" si="0"/>
        <v>0.50984889235532815</v>
      </c>
      <c r="AH7" s="161">
        <f t="shared" si="0"/>
        <v>0.48445392298565154</v>
      </c>
      <c r="AI7" s="161">
        <f t="shared" si="0"/>
        <v>0.5923922796474268</v>
      </c>
      <c r="AJ7" s="161">
        <f t="shared" si="0"/>
        <v>0.55910247502123656</v>
      </c>
      <c r="AK7" s="161">
        <f t="shared" si="0"/>
        <v>0.78036077850810914</v>
      </c>
      <c r="AL7" s="161">
        <f t="shared" si="0"/>
        <v>0.60468642002463424</v>
      </c>
      <c r="AM7" s="161">
        <f t="shared" si="0"/>
        <v>0.62204140404177788</v>
      </c>
      <c r="AN7" s="333">
        <f>IF(AM7="","",(AM7-AL7)/AL7)</f>
        <v>2.870080002199589E-2</v>
      </c>
      <c r="AP7" s="27"/>
      <c r="AQ7" s="27"/>
    </row>
    <row r="8" spans="1:43" ht="20.100000000000001" customHeight="1">
      <c r="A8" s="168" t="s">
        <v>2</v>
      </c>
      <c r="B8" s="37">
        <v>103876.33999999997</v>
      </c>
      <c r="C8" s="61">
        <v>109703.67999999998</v>
      </c>
      <c r="D8" s="61">
        <v>90718.43</v>
      </c>
      <c r="E8" s="61">
        <v>91462.49</v>
      </c>
      <c r="F8" s="61">
        <v>178750.52</v>
      </c>
      <c r="G8" s="61">
        <v>189327.78999999998</v>
      </c>
      <c r="H8" s="61">
        <v>161032.97</v>
      </c>
      <c r="I8" s="61">
        <v>180460.41999999998</v>
      </c>
      <c r="J8" s="290">
        <v>101175.85</v>
      </c>
      <c r="K8" s="290">
        <v>239012.21</v>
      </c>
      <c r="L8" s="15">
        <v>200385.87000000014</v>
      </c>
      <c r="M8" s="334">
        <f t="shared" ref="M8:M23" si="1">IF(L8="","",(L8-K8)/K8)</f>
        <v>-0.16160822913607573</v>
      </c>
      <c r="O8" s="2" t="s">
        <v>2</v>
      </c>
      <c r="P8" s="37">
        <v>4875.3999999999996</v>
      </c>
      <c r="Q8" s="61">
        <v>5047.22</v>
      </c>
      <c r="R8" s="61">
        <v>4979.2489999999998</v>
      </c>
      <c r="S8" s="61">
        <v>7645.0780000000004</v>
      </c>
      <c r="T8" s="61">
        <v>9124.9479999999967</v>
      </c>
      <c r="U8" s="61">
        <v>9271.5960000000014</v>
      </c>
      <c r="V8" s="61">
        <v>8398.7909999999993</v>
      </c>
      <c r="W8" s="61">
        <v>10079.532000000001</v>
      </c>
      <c r="X8" s="61">
        <v>9460.1350000000002</v>
      </c>
      <c r="Y8" s="61">
        <v>13827.451999999999</v>
      </c>
      <c r="Z8" s="15">
        <v>13178.782000000001</v>
      </c>
      <c r="AA8" s="334">
        <f t="shared" ref="AA8:AA23" si="2">IF(Z8="","",(Z8-Y8)/Y8)</f>
        <v>-4.6911752071169606E-2</v>
      </c>
      <c r="AC8" s="121">
        <f t="shared" si="0"/>
        <v>0.46934653261753362</v>
      </c>
      <c r="AD8" s="122">
        <f t="shared" si="0"/>
        <v>0.46007754707955117</v>
      </c>
      <c r="AE8" s="122">
        <f t="shared" si="0"/>
        <v>0.54886851547144277</v>
      </c>
      <c r="AF8" s="122">
        <f t="shared" si="0"/>
        <v>0.83587031142493495</v>
      </c>
      <c r="AG8" s="122">
        <f t="shared" si="0"/>
        <v>0.51048511635099003</v>
      </c>
      <c r="AH8" s="122">
        <f t="shared" si="0"/>
        <v>0.48971130968147902</v>
      </c>
      <c r="AI8" s="122">
        <f t="shared" si="0"/>
        <v>0.52155723141664712</v>
      </c>
      <c r="AJ8" s="122">
        <f t="shared" si="0"/>
        <v>0.55854530317506745</v>
      </c>
      <c r="AK8" s="122">
        <f t="shared" si="0"/>
        <v>0.93501907816934571</v>
      </c>
      <c r="AL8" s="122">
        <f t="shared" si="0"/>
        <v>0.57852492138372347</v>
      </c>
      <c r="AM8" s="122">
        <f t="shared" si="0"/>
        <v>0.65767022395341501</v>
      </c>
      <c r="AN8" s="334">
        <f t="shared" ref="AN8:AN23" si="3">IF(AM8="","",(AM8-AL8)/AL8)</f>
        <v>0.13680534691641422</v>
      </c>
      <c r="AP8" s="27"/>
      <c r="AQ8" s="27"/>
    </row>
    <row r="9" spans="1:43" ht="20.100000000000001" customHeight="1">
      <c r="A9" s="168" t="s">
        <v>3</v>
      </c>
      <c r="B9" s="37">
        <v>167912.4499999999</v>
      </c>
      <c r="C9" s="61">
        <v>125645.36999999997</v>
      </c>
      <c r="D9" s="61">
        <v>135794.10999999996</v>
      </c>
      <c r="E9" s="61">
        <v>78438.490000000034</v>
      </c>
      <c r="F9" s="61">
        <v>159258.74000000002</v>
      </c>
      <c r="G9" s="61">
        <v>179781.25999999998</v>
      </c>
      <c r="H9" s="61">
        <v>158298.96</v>
      </c>
      <c r="I9" s="61">
        <v>184761.43000000002</v>
      </c>
      <c r="J9" s="290">
        <v>131254.85999999999</v>
      </c>
      <c r="K9" s="290">
        <v>209750.07</v>
      </c>
      <c r="L9" s="15">
        <v>209116.08999999985</v>
      </c>
      <c r="M9" s="334">
        <f t="shared" si="1"/>
        <v>-3.0225496468256527E-3</v>
      </c>
      <c r="O9" s="2" t="s">
        <v>3</v>
      </c>
      <c r="P9" s="37">
        <v>7464.3919999999998</v>
      </c>
      <c r="Q9" s="61">
        <v>5720.5099999999993</v>
      </c>
      <c r="R9" s="61">
        <v>6851.9379999999956</v>
      </c>
      <c r="S9" s="61">
        <v>7142.3209999999999</v>
      </c>
      <c r="T9" s="61">
        <v>8172.4949999999981</v>
      </c>
      <c r="U9" s="61">
        <v>8953.7059999999983</v>
      </c>
      <c r="V9" s="61">
        <v>8549.0249999999996</v>
      </c>
      <c r="W9" s="61">
        <v>9978.1299999999992</v>
      </c>
      <c r="X9" s="61">
        <v>10309.046</v>
      </c>
      <c r="Y9" s="61">
        <v>11853.175999999999</v>
      </c>
      <c r="Z9" s="15">
        <v>12973.125</v>
      </c>
      <c r="AA9" s="334">
        <f t="shared" si="2"/>
        <v>9.4485140522675148E-2</v>
      </c>
      <c r="AC9" s="121">
        <f t="shared" si="0"/>
        <v>0.44454071154342661</v>
      </c>
      <c r="AD9" s="122">
        <f t="shared" si="0"/>
        <v>0.45529015514061527</v>
      </c>
      <c r="AE9" s="122">
        <f t="shared" si="0"/>
        <v>0.50458285709151873</v>
      </c>
      <c r="AF9" s="122">
        <f t="shared" si="0"/>
        <v>0.9105632961572816</v>
      </c>
      <c r="AG9" s="122">
        <f t="shared" si="0"/>
        <v>0.51315833592555093</v>
      </c>
      <c r="AH9" s="122">
        <f t="shared" si="0"/>
        <v>0.49803333228390984</v>
      </c>
      <c r="AI9" s="122">
        <f t="shared" si="0"/>
        <v>0.54005566429495178</v>
      </c>
      <c r="AJ9" s="122">
        <f t="shared" si="0"/>
        <v>0.54005481555322443</v>
      </c>
      <c r="AK9" s="122">
        <f t="shared" si="0"/>
        <v>0.78542204075338629</v>
      </c>
      <c r="AL9" s="122">
        <f t="shared" si="0"/>
        <v>0.56510951343186677</v>
      </c>
      <c r="AM9" s="122">
        <f t="shared" si="0"/>
        <v>0.62037909182406814</v>
      </c>
      <c r="AN9" s="334">
        <f t="shared" si="3"/>
        <v>9.7803305516046712E-2</v>
      </c>
      <c r="AP9" s="27"/>
      <c r="AQ9" s="27"/>
    </row>
    <row r="10" spans="1:43" ht="20.100000000000001" customHeight="1">
      <c r="A10" s="168" t="s">
        <v>4</v>
      </c>
      <c r="B10" s="37">
        <v>170409.85000000006</v>
      </c>
      <c r="C10" s="61">
        <v>125525.65000000001</v>
      </c>
      <c r="D10" s="61">
        <v>131142.06000000003</v>
      </c>
      <c r="E10" s="61">
        <v>111314.47999999998</v>
      </c>
      <c r="F10" s="61">
        <v>139455.4</v>
      </c>
      <c r="G10" s="61">
        <v>172871.54000000007</v>
      </c>
      <c r="H10" s="61">
        <v>120913.15000000001</v>
      </c>
      <c r="I10" s="61">
        <v>195875.86000000002</v>
      </c>
      <c r="J10" s="290">
        <v>150373.06</v>
      </c>
      <c r="K10" s="290">
        <v>244932.87999999998</v>
      </c>
      <c r="L10" s="15">
        <v>233003.38999999993</v>
      </c>
      <c r="M10" s="334">
        <f t="shared" si="1"/>
        <v>-4.8705139138526643E-2</v>
      </c>
      <c r="O10" s="2" t="s">
        <v>4</v>
      </c>
      <c r="P10" s="37">
        <v>7083.5199999999986</v>
      </c>
      <c r="Q10" s="61">
        <v>5734.7760000000007</v>
      </c>
      <c r="R10" s="61">
        <v>6986.2150000000011</v>
      </c>
      <c r="S10" s="61">
        <v>8949.2860000000001</v>
      </c>
      <c r="T10" s="61">
        <v>7735.4290000000001</v>
      </c>
      <c r="U10" s="61">
        <v>8580.4020000000019</v>
      </c>
      <c r="V10" s="61">
        <v>6742.456000000001</v>
      </c>
      <c r="W10" s="61">
        <v>10425.911000000004</v>
      </c>
      <c r="X10" s="61">
        <v>11410.679</v>
      </c>
      <c r="Y10" s="61">
        <v>13024.389000000001</v>
      </c>
      <c r="Z10" s="15">
        <v>14120.863000000007</v>
      </c>
      <c r="AA10" s="334">
        <f t="shared" si="2"/>
        <v>8.4186214032766188E-2</v>
      </c>
      <c r="AC10" s="121">
        <f t="shared" si="0"/>
        <v>0.41567550232571626</v>
      </c>
      <c r="AD10" s="122">
        <f t="shared" si="0"/>
        <v>0.45686088859129592</v>
      </c>
      <c r="AE10" s="122">
        <f t="shared" si="0"/>
        <v>0.53272115749897475</v>
      </c>
      <c r="AF10" s="122">
        <f t="shared" si="0"/>
        <v>0.80396422819385238</v>
      </c>
      <c r="AG10" s="122">
        <f t="shared" si="0"/>
        <v>0.55468838065790216</v>
      </c>
      <c r="AH10" s="122">
        <f t="shared" si="0"/>
        <v>0.49634555231011412</v>
      </c>
      <c r="AI10" s="122">
        <f t="shared" si="0"/>
        <v>0.55762801647298088</v>
      </c>
      <c r="AJ10" s="122">
        <f t="shared" si="0"/>
        <v>0.53227135799174041</v>
      </c>
      <c r="AK10" s="122">
        <f t="shared" si="0"/>
        <v>0.75882468575155682</v>
      </c>
      <c r="AL10" s="122">
        <f t="shared" si="0"/>
        <v>0.5317533930111793</v>
      </c>
      <c r="AM10" s="122">
        <f t="shared" si="0"/>
        <v>0.60603680487223854</v>
      </c>
      <c r="AN10" s="334">
        <f t="shared" si="3"/>
        <v>0.1396952287232468</v>
      </c>
      <c r="AP10" s="27"/>
      <c r="AQ10" s="27"/>
    </row>
    <row r="11" spans="1:43" ht="20.100000000000001" customHeight="1">
      <c r="A11" s="168" t="s">
        <v>5</v>
      </c>
      <c r="B11" s="37">
        <v>105742.86999999997</v>
      </c>
      <c r="C11" s="61">
        <v>146772.35999999993</v>
      </c>
      <c r="D11" s="61">
        <v>106191.60999999997</v>
      </c>
      <c r="E11" s="61">
        <v>156740.30999999991</v>
      </c>
      <c r="F11" s="61">
        <v>208322.54999999996</v>
      </c>
      <c r="G11" s="61">
        <v>182102.74999999991</v>
      </c>
      <c r="H11" s="61">
        <v>156318.05000000002</v>
      </c>
      <c r="I11" s="61">
        <v>208364.81999999995</v>
      </c>
      <c r="J11" s="290">
        <v>123404.02</v>
      </c>
      <c r="K11" s="290">
        <v>228431.58000000013</v>
      </c>
      <c r="L11" s="15">
        <v>207366.91000000006</v>
      </c>
      <c r="M11" s="334">
        <f t="shared" si="1"/>
        <v>-9.2214351448254475E-2</v>
      </c>
      <c r="O11" s="2" t="s">
        <v>5</v>
      </c>
      <c r="P11" s="37">
        <v>5269.9080000000022</v>
      </c>
      <c r="Q11" s="61">
        <v>6791.5110000000022</v>
      </c>
      <c r="R11" s="61">
        <v>6331.175000000002</v>
      </c>
      <c r="S11" s="61">
        <v>12356.189000000002</v>
      </c>
      <c r="T11" s="61">
        <v>10013.188000000002</v>
      </c>
      <c r="U11" s="61">
        <v>9709.3430000000008</v>
      </c>
      <c r="V11" s="61">
        <v>9074.4239999999991</v>
      </c>
      <c r="W11" s="61">
        <v>11193.306000000002</v>
      </c>
      <c r="X11" s="61">
        <v>12194.198</v>
      </c>
      <c r="Y11" s="61">
        <v>12392.851000000008</v>
      </c>
      <c r="Z11" s="15">
        <v>10554.120999999999</v>
      </c>
      <c r="AA11" s="334">
        <f t="shared" si="2"/>
        <v>-0.14837021763595862</v>
      </c>
      <c r="AC11" s="121">
        <f t="shared" si="0"/>
        <v>0.4983700555886183</v>
      </c>
      <c r="AD11" s="122">
        <f t="shared" si="0"/>
        <v>0.46272411236012051</v>
      </c>
      <c r="AE11" s="122">
        <f t="shared" si="0"/>
        <v>0.59620293919642087</v>
      </c>
      <c r="AF11" s="122">
        <f t="shared" si="0"/>
        <v>0.78832235306922693</v>
      </c>
      <c r="AG11" s="122">
        <f t="shared" si="0"/>
        <v>0.48065790285305188</v>
      </c>
      <c r="AH11" s="122">
        <f t="shared" si="0"/>
        <v>0.53317937263440585</v>
      </c>
      <c r="AI11" s="122">
        <f t="shared" si="0"/>
        <v>0.58051031214885285</v>
      </c>
      <c r="AJ11" s="122">
        <f t="shared" si="0"/>
        <v>0.53719749811892448</v>
      </c>
      <c r="AK11" s="122">
        <f t="shared" si="0"/>
        <v>0.98815241189063374</v>
      </c>
      <c r="AL11" s="122">
        <f t="shared" si="0"/>
        <v>0.54251916481950524</v>
      </c>
      <c r="AM11" s="122">
        <f t="shared" si="0"/>
        <v>0.50895878228594893</v>
      </c>
      <c r="AN11" s="334">
        <f t="shared" si="3"/>
        <v>-6.1860270954154709E-2</v>
      </c>
      <c r="AP11" s="27"/>
      <c r="AQ11" s="27"/>
    </row>
    <row r="12" spans="1:43" ht="20.100000000000001" customHeight="1">
      <c r="A12" s="168" t="s">
        <v>6</v>
      </c>
      <c r="B12" s="37">
        <v>173043.08000000005</v>
      </c>
      <c r="C12" s="61">
        <v>88557.569999999978</v>
      </c>
      <c r="D12" s="61">
        <v>121066.39000000004</v>
      </c>
      <c r="E12" s="61">
        <v>142381.43</v>
      </c>
      <c r="F12" s="61">
        <v>163673.44999999992</v>
      </c>
      <c r="G12" s="61">
        <v>227727.18000000014</v>
      </c>
      <c r="H12" s="61">
        <v>161332.92000000001</v>
      </c>
      <c r="I12" s="61">
        <v>247351.10999999993</v>
      </c>
      <c r="J12" s="290">
        <v>159573.16</v>
      </c>
      <c r="K12" s="290">
        <v>248865.2099999999</v>
      </c>
      <c r="L12" s="15">
        <v>200988.73999999996</v>
      </c>
      <c r="M12" s="334">
        <f t="shared" si="1"/>
        <v>-0.19237911960454401</v>
      </c>
      <c r="O12" s="2" t="s">
        <v>6</v>
      </c>
      <c r="P12" s="37">
        <v>8468.7459999999992</v>
      </c>
      <c r="Q12" s="61">
        <v>4467.674</v>
      </c>
      <c r="R12" s="61">
        <v>6989.1480000000029</v>
      </c>
      <c r="S12" s="61">
        <v>11275.52199999999</v>
      </c>
      <c r="T12" s="61">
        <v>8874.6120000000028</v>
      </c>
      <c r="U12" s="61">
        <v>11770.861000000004</v>
      </c>
      <c r="V12" s="61">
        <v>9513.2329999999984</v>
      </c>
      <c r="W12" s="61">
        <v>14562.611999999999</v>
      </c>
      <c r="X12" s="61">
        <v>13054.882</v>
      </c>
      <c r="Y12" s="61">
        <v>13834.111000000008</v>
      </c>
      <c r="Z12" s="15">
        <v>12299.127999999995</v>
      </c>
      <c r="AA12" s="334">
        <f t="shared" si="2"/>
        <v>-0.11095638888541606</v>
      </c>
      <c r="AC12" s="121">
        <f t="shared" si="0"/>
        <v>0.48940102083250003</v>
      </c>
      <c r="AD12" s="122">
        <f t="shared" si="0"/>
        <v>0.50449374344847098</v>
      </c>
      <c r="AE12" s="122">
        <f t="shared" si="0"/>
        <v>0.57729878622795316</v>
      </c>
      <c r="AF12" s="122">
        <f t="shared" si="0"/>
        <v>0.79192363779461905</v>
      </c>
      <c r="AG12" s="122">
        <f t="shared" si="0"/>
        <v>0.54221451310521085</v>
      </c>
      <c r="AH12" s="122">
        <f t="shared" si="0"/>
        <v>0.51688432623633229</v>
      </c>
      <c r="AI12" s="122">
        <f t="shared" si="0"/>
        <v>0.58966471319058733</v>
      </c>
      <c r="AJ12" s="122">
        <f t="shared" si="0"/>
        <v>0.5887425368740008</v>
      </c>
      <c r="AK12" s="122">
        <f t="shared" si="0"/>
        <v>0.81811264500872194</v>
      </c>
      <c r="AL12" s="122">
        <f t="shared" si="0"/>
        <v>0.55588770322698033</v>
      </c>
      <c r="AM12" s="122">
        <f t="shared" si="0"/>
        <v>0.61193119574758248</v>
      </c>
      <c r="AN12" s="334">
        <f t="shared" si="3"/>
        <v>0.10081801089548195</v>
      </c>
      <c r="AP12" s="27"/>
      <c r="AQ12" s="27"/>
    </row>
    <row r="13" spans="1:43" ht="20.100000000000001" customHeight="1">
      <c r="A13" s="168" t="s">
        <v>7</v>
      </c>
      <c r="B13" s="37">
        <v>153878.58000000007</v>
      </c>
      <c r="C13" s="61">
        <v>146271.1</v>
      </c>
      <c r="D13" s="61">
        <v>129654.32999999994</v>
      </c>
      <c r="E13" s="61">
        <v>179800.25999999989</v>
      </c>
      <c r="F13" s="61">
        <v>269493.00999999989</v>
      </c>
      <c r="G13" s="61">
        <v>237770.30999999997</v>
      </c>
      <c r="H13" s="61">
        <v>147807.46000000011</v>
      </c>
      <c r="I13" s="61">
        <v>207312.03999999983</v>
      </c>
      <c r="J13" s="290">
        <v>176243.62</v>
      </c>
      <c r="K13" s="290">
        <v>278687.1700000001</v>
      </c>
      <c r="L13" s="15">
        <v>285820.33000000013</v>
      </c>
      <c r="M13" s="334">
        <f t="shared" si="1"/>
        <v>2.5595580880167643E-2</v>
      </c>
      <c r="O13" s="2" t="s">
        <v>7</v>
      </c>
      <c r="P13" s="37">
        <v>8304.4390000000039</v>
      </c>
      <c r="Q13" s="61">
        <v>7350.9219999999987</v>
      </c>
      <c r="R13" s="61">
        <v>8610.476999999999</v>
      </c>
      <c r="S13" s="61">
        <v>14121.920000000007</v>
      </c>
      <c r="T13" s="61">
        <v>13262.653999999999</v>
      </c>
      <c r="U13" s="61">
        <v>12363.967000000001</v>
      </c>
      <c r="V13" s="61">
        <v>8473.6030000000046</v>
      </c>
      <c r="W13" s="61">
        <v>11749.72900000001</v>
      </c>
      <c r="X13" s="61">
        <v>14285.174000000001</v>
      </c>
      <c r="Y13" s="61">
        <v>14287.105000000005</v>
      </c>
      <c r="Z13" s="15">
        <v>16611.900999999998</v>
      </c>
      <c r="AA13" s="334">
        <f t="shared" si="2"/>
        <v>0.16271987921975742</v>
      </c>
      <c r="AC13" s="121">
        <f t="shared" si="0"/>
        <v>0.53967478774498701</v>
      </c>
      <c r="AD13" s="122">
        <f t="shared" si="0"/>
        <v>0.50255463998014638</v>
      </c>
      <c r="AE13" s="122">
        <f t="shared" si="0"/>
        <v>0.66411025378018629</v>
      </c>
      <c r="AF13" s="122">
        <f t="shared" si="0"/>
        <v>0.78542266846555253</v>
      </c>
      <c r="AG13" s="122">
        <f t="shared" si="0"/>
        <v>0.49213350654252608</v>
      </c>
      <c r="AH13" s="122">
        <f t="shared" si="0"/>
        <v>0.51999625184490039</v>
      </c>
      <c r="AI13" s="122">
        <f t="shared" si="0"/>
        <v>0.57328655806682549</v>
      </c>
      <c r="AJ13" s="122">
        <f t="shared" si="0"/>
        <v>0.56676539384784497</v>
      </c>
      <c r="AK13" s="122">
        <f t="shared" si="0"/>
        <v>0.81053566648256559</v>
      </c>
      <c r="AL13" s="122">
        <f t="shared" si="0"/>
        <v>0.51265743593434887</v>
      </c>
      <c r="AM13" s="122">
        <f t="shared" si="0"/>
        <v>0.58120081940987156</v>
      </c>
      <c r="AN13" s="334">
        <f t="shared" si="3"/>
        <v>0.13370211504022811</v>
      </c>
      <c r="AP13" s="27"/>
      <c r="AQ13" s="27"/>
    </row>
    <row r="14" spans="1:43" ht="20.100000000000001" customHeight="1">
      <c r="A14" s="168" t="s">
        <v>8</v>
      </c>
      <c r="B14" s="37">
        <v>172907.80999999991</v>
      </c>
      <c r="C14" s="61">
        <v>197865.85999999996</v>
      </c>
      <c r="D14" s="61">
        <v>108818.47999999997</v>
      </c>
      <c r="E14" s="61">
        <v>128700.31000000001</v>
      </c>
      <c r="F14" s="61">
        <v>196874.73</v>
      </c>
      <c r="G14" s="61">
        <v>236496.18999999983</v>
      </c>
      <c r="H14" s="61">
        <v>161286.66999999981</v>
      </c>
      <c r="I14" s="61">
        <v>171590.03999999995</v>
      </c>
      <c r="J14" s="290">
        <v>180155.07</v>
      </c>
      <c r="K14" s="290">
        <v>296232.94000000058</v>
      </c>
      <c r="L14" s="15">
        <v>286301.54999999993</v>
      </c>
      <c r="M14" s="334">
        <f t="shared" si="1"/>
        <v>-3.3525609947363165E-2</v>
      </c>
      <c r="O14" s="2" t="s">
        <v>8</v>
      </c>
      <c r="P14" s="37">
        <v>7854.7379999999985</v>
      </c>
      <c r="Q14" s="61">
        <v>8326.2219999999998</v>
      </c>
      <c r="R14" s="61">
        <v>7079.4509999999991</v>
      </c>
      <c r="S14" s="61">
        <v>9224.3630000000012</v>
      </c>
      <c r="T14" s="61">
        <v>8588.8440000000028</v>
      </c>
      <c r="U14" s="61">
        <v>10903.496999999998</v>
      </c>
      <c r="V14" s="61">
        <v>9835.2980000000043</v>
      </c>
      <c r="W14" s="61">
        <v>10047.059999999994</v>
      </c>
      <c r="X14" s="61">
        <v>13857.925999999999</v>
      </c>
      <c r="Y14" s="61">
        <v>14770.591999999991</v>
      </c>
      <c r="Z14" s="15">
        <v>15842.40800000001</v>
      </c>
      <c r="AA14" s="334">
        <f t="shared" si="2"/>
        <v>7.2564187000766084E-2</v>
      </c>
      <c r="AC14" s="121">
        <f t="shared" si="0"/>
        <v>0.45427317597741834</v>
      </c>
      <c r="AD14" s="122">
        <f t="shared" si="0"/>
        <v>0.4208013449111434</v>
      </c>
      <c r="AE14" s="122">
        <f t="shared" si="0"/>
        <v>0.65057433259497854</v>
      </c>
      <c r="AF14" s="122">
        <f t="shared" si="0"/>
        <v>0.71673199543963806</v>
      </c>
      <c r="AG14" s="122">
        <f t="shared" si="0"/>
        <v>0.436259341155668</v>
      </c>
      <c r="AH14" s="122">
        <f t="shared" si="0"/>
        <v>0.46104324133086483</v>
      </c>
      <c r="AI14" s="122">
        <f t="shared" si="0"/>
        <v>0.60980228558256033</v>
      </c>
      <c r="AJ14" s="122">
        <f t="shared" si="0"/>
        <v>0.58552699212611625</v>
      </c>
      <c r="AK14" s="122">
        <f t="shared" si="0"/>
        <v>0.76922209294470589</v>
      </c>
      <c r="AL14" s="122">
        <f t="shared" si="0"/>
        <v>0.49861409740591178</v>
      </c>
      <c r="AM14" s="122">
        <f t="shared" si="0"/>
        <v>0.55334691691330395</v>
      </c>
      <c r="AN14" s="334">
        <f t="shared" si="3"/>
        <v>0.1097698997925349</v>
      </c>
      <c r="AP14" s="27"/>
      <c r="AQ14" s="27"/>
    </row>
    <row r="15" spans="1:43" ht="20.100000000000001" customHeight="1">
      <c r="A15" s="168" t="s">
        <v>9</v>
      </c>
      <c r="B15" s="37">
        <v>184668.65</v>
      </c>
      <c r="C15" s="61">
        <v>144340.81999999992</v>
      </c>
      <c r="D15" s="61">
        <v>80105.51999999996</v>
      </c>
      <c r="E15" s="61">
        <v>122946.30000000002</v>
      </c>
      <c r="F15" s="61">
        <v>216355.29000000004</v>
      </c>
      <c r="G15" s="61">
        <v>152646.59000000005</v>
      </c>
      <c r="H15" s="61">
        <v>149729.00999999972</v>
      </c>
      <c r="I15" s="61">
        <v>137518.23999999996</v>
      </c>
      <c r="J15" s="290">
        <v>158081.72</v>
      </c>
      <c r="K15" s="290">
        <v>248455.1099999999</v>
      </c>
      <c r="L15" s="15">
        <v>193947.6099999999</v>
      </c>
      <c r="M15" s="334">
        <f t="shared" si="1"/>
        <v>-0.21938570714041672</v>
      </c>
      <c r="O15" s="2" t="s">
        <v>9</v>
      </c>
      <c r="P15" s="37">
        <v>8976.5390000000007</v>
      </c>
      <c r="Q15" s="61">
        <v>8231.4969999999994</v>
      </c>
      <c r="R15" s="61">
        <v>7380.0529999999981</v>
      </c>
      <c r="S15" s="61">
        <v>9158.0150000000012</v>
      </c>
      <c r="T15" s="61">
        <v>11920.680999999999</v>
      </c>
      <c r="U15" s="61">
        <v>8611.9049999999952</v>
      </c>
      <c r="V15" s="61">
        <v>9047.3699999999972</v>
      </c>
      <c r="W15" s="61">
        <v>10872.128000000008</v>
      </c>
      <c r="X15" s="61">
        <v>13645.628000000001</v>
      </c>
      <c r="Y15" s="61">
        <v>13484.313000000007</v>
      </c>
      <c r="Z15" s="15">
        <v>12902.209999999997</v>
      </c>
      <c r="AA15" s="334">
        <f t="shared" si="2"/>
        <v>-4.3168903006034473E-2</v>
      </c>
      <c r="AC15" s="121">
        <f t="shared" si="0"/>
        <v>0.48608894904468092</v>
      </c>
      <c r="AD15" s="122">
        <f t="shared" si="0"/>
        <v>0.57028198953005838</v>
      </c>
      <c r="AE15" s="122">
        <f t="shared" si="0"/>
        <v>0.92129144158854492</v>
      </c>
      <c r="AF15" s="122">
        <f t="shared" si="0"/>
        <v>0.7448792684285741</v>
      </c>
      <c r="AG15" s="122">
        <f t="shared" si="0"/>
        <v>0.55097709882665669</v>
      </c>
      <c r="AH15" s="122">
        <f t="shared" si="0"/>
        <v>0.56417277320115655</v>
      </c>
      <c r="AI15" s="122">
        <f t="shared" si="0"/>
        <v>0.60424963739491866</v>
      </c>
      <c r="AJ15" s="122">
        <f t="shared" si="0"/>
        <v>0.79059534211607208</v>
      </c>
      <c r="AK15" s="122">
        <f t="shared" si="0"/>
        <v>0.86320088116450155</v>
      </c>
      <c r="AL15" s="122">
        <f t="shared" si="0"/>
        <v>0.54272632991931669</v>
      </c>
      <c r="AM15" s="122">
        <f t="shared" si="0"/>
        <v>0.66524202077045469</v>
      </c>
      <c r="AN15" s="334">
        <f t="shared" si="3"/>
        <v>0.22574119606349585</v>
      </c>
      <c r="AP15" s="27"/>
      <c r="AQ15" s="27"/>
    </row>
    <row r="16" spans="1:43" ht="20.100000000000001" customHeight="1">
      <c r="A16" s="168" t="s">
        <v>10</v>
      </c>
      <c r="B16" s="37">
        <v>175049.21999999997</v>
      </c>
      <c r="C16" s="61">
        <v>101082.92000000001</v>
      </c>
      <c r="D16" s="61">
        <v>69030.890000000014</v>
      </c>
      <c r="E16" s="61">
        <v>154535.30999999976</v>
      </c>
      <c r="F16" s="61">
        <v>191998.53000000006</v>
      </c>
      <c r="G16" s="61">
        <v>123638.51</v>
      </c>
      <c r="H16" s="61">
        <v>139323.20999999988</v>
      </c>
      <c r="I16" s="61">
        <v>159510.34999999989</v>
      </c>
      <c r="J16" s="290">
        <v>217871.62</v>
      </c>
      <c r="K16" s="290">
        <v>280257.64000000013</v>
      </c>
      <c r="L16" s="15">
        <v>221165.11999999979</v>
      </c>
      <c r="M16" s="334">
        <f t="shared" si="1"/>
        <v>-0.21085070151878932</v>
      </c>
      <c r="O16" s="2" t="s">
        <v>10</v>
      </c>
      <c r="P16" s="37">
        <v>8917.1569999999974</v>
      </c>
      <c r="Q16" s="61">
        <v>6317.9840000000004</v>
      </c>
      <c r="R16" s="61">
        <v>6844.7550000000019</v>
      </c>
      <c r="S16" s="61">
        <v>12425.312000000002</v>
      </c>
      <c r="T16" s="61">
        <v>11852.688999999998</v>
      </c>
      <c r="U16" s="61">
        <v>8900.4360000000015</v>
      </c>
      <c r="V16" s="61">
        <v>10677.083000000001</v>
      </c>
      <c r="W16" s="61">
        <v>13098.086000000008</v>
      </c>
      <c r="X16" s="61">
        <v>16740.395</v>
      </c>
      <c r="Y16" s="61">
        <v>17459.428999999986</v>
      </c>
      <c r="Z16" s="15">
        <v>14265.805999999997</v>
      </c>
      <c r="AA16" s="334">
        <f t="shared" si="2"/>
        <v>-0.18291680672947502</v>
      </c>
      <c r="AC16" s="121">
        <f t="shared" si="0"/>
        <v>0.50940855377704619</v>
      </c>
      <c r="AD16" s="122">
        <f t="shared" si="0"/>
        <v>0.62502982699747878</v>
      </c>
      <c r="AE16" s="122">
        <f t="shared" si="0"/>
        <v>0.99154958019518513</v>
      </c>
      <c r="AF16" s="122">
        <f t="shared" si="0"/>
        <v>0.80404355483546253</v>
      </c>
      <c r="AG16" s="122">
        <f t="shared" si="0"/>
        <v>0.61733227853359063</v>
      </c>
      <c r="AH16" s="122">
        <f t="shared" si="0"/>
        <v>0.71987570862832317</v>
      </c>
      <c r="AI16" s="122">
        <f t="shared" si="0"/>
        <v>0.76635350276526137</v>
      </c>
      <c r="AJ16" s="122">
        <f t="shared" si="0"/>
        <v>0.8211433301976967</v>
      </c>
      <c r="AK16" s="122">
        <f t="shared" si="0"/>
        <v>0.76836051432490382</v>
      </c>
      <c r="AL16" s="122">
        <f t="shared" si="0"/>
        <v>0.62297780713489115</v>
      </c>
      <c r="AM16" s="122">
        <f t="shared" si="0"/>
        <v>0.64502965024503012</v>
      </c>
      <c r="AN16" s="334">
        <f t="shared" si="3"/>
        <v>3.5397477819565669E-2</v>
      </c>
      <c r="AP16" s="27"/>
      <c r="AQ16" s="27"/>
    </row>
    <row r="17" spans="1:43" ht="20.100000000000001" customHeight="1">
      <c r="A17" s="168" t="s">
        <v>11</v>
      </c>
      <c r="B17" s="37">
        <v>143652.40999999997</v>
      </c>
      <c r="C17" s="61">
        <v>108321.03000000003</v>
      </c>
      <c r="D17" s="61">
        <v>126056.69</v>
      </c>
      <c r="E17" s="61">
        <v>102105.74999999991</v>
      </c>
      <c r="F17" s="61">
        <v>191150.96000000002</v>
      </c>
      <c r="G17" s="61">
        <v>143866.02999999988</v>
      </c>
      <c r="H17" s="61">
        <v>151239.86000000007</v>
      </c>
      <c r="I17" s="61">
        <v>135902.21999999988</v>
      </c>
      <c r="J17" s="290">
        <v>269362.65000000002</v>
      </c>
      <c r="K17" s="290">
        <v>228067.11000000004</v>
      </c>
      <c r="L17" s="15">
        <v>226213.38000000006</v>
      </c>
      <c r="M17" s="334">
        <f t="shared" si="1"/>
        <v>-8.1280023235265307E-3</v>
      </c>
      <c r="O17" s="2" t="s">
        <v>11</v>
      </c>
      <c r="P17" s="37">
        <v>8623.6640000000007</v>
      </c>
      <c r="Q17" s="61">
        <v>7729.3239999999987</v>
      </c>
      <c r="R17" s="61">
        <v>10518.219000000001</v>
      </c>
      <c r="S17" s="61">
        <v>7756.1780000000035</v>
      </c>
      <c r="T17" s="61">
        <v>12715.098000000002</v>
      </c>
      <c r="U17" s="61">
        <v>10229.966999999997</v>
      </c>
      <c r="V17" s="61">
        <v>10778.716999999997</v>
      </c>
      <c r="W17" s="61">
        <v>11138.637000000001</v>
      </c>
      <c r="X17" s="61">
        <v>17757.596000000001</v>
      </c>
      <c r="Y17" s="61">
        <v>15905.198000000008</v>
      </c>
      <c r="Z17" s="15">
        <v>14901.102000000014</v>
      </c>
      <c r="AA17" s="334">
        <f t="shared" si="2"/>
        <v>-6.3130053457994897E-2</v>
      </c>
      <c r="AC17" s="121">
        <f t="shared" si="0"/>
        <v>0.60031460662581315</v>
      </c>
      <c r="AD17" s="122">
        <f t="shared" si="0"/>
        <v>0.71355709966938063</v>
      </c>
      <c r="AE17" s="122">
        <f t="shared" ref="AE17:AH19" si="4">IF(R17="","",(R17/D17)*10)</f>
        <v>0.83440387019522733</v>
      </c>
      <c r="AF17" s="122">
        <f t="shared" si="4"/>
        <v>0.75962205850307263</v>
      </c>
      <c r="AG17" s="122">
        <f t="shared" si="4"/>
        <v>0.665186196292187</v>
      </c>
      <c r="AH17" s="122">
        <f t="shared" si="4"/>
        <v>0.71107592250929597</v>
      </c>
      <c r="AI17" s="122">
        <f t="shared" si="0"/>
        <v>0.71269022597614096</v>
      </c>
      <c r="AJ17" s="122">
        <f t="shared" si="0"/>
        <v>0.81960669958150867</v>
      </c>
      <c r="AK17" s="122">
        <f t="shared" si="0"/>
        <v>0.65924492501094711</v>
      </c>
      <c r="AL17" s="122">
        <f t="shared" si="0"/>
        <v>0.69739113193480651</v>
      </c>
      <c r="AM17" s="122">
        <f t="shared" si="0"/>
        <v>0.65871886092679444</v>
      </c>
      <c r="AN17" s="334">
        <f t="shared" si="3"/>
        <v>-5.5452771389165344E-2</v>
      </c>
      <c r="AP17" s="27"/>
      <c r="AQ17" s="27"/>
    </row>
    <row r="18" spans="1:43" ht="20.100000000000001" customHeight="1" thickBot="1">
      <c r="A18" s="168" t="s">
        <v>12</v>
      </c>
      <c r="B18" s="37">
        <v>152913.45000000004</v>
      </c>
      <c r="C18" s="61">
        <v>216589.59999999995</v>
      </c>
      <c r="D18" s="61">
        <v>85917.549999999959</v>
      </c>
      <c r="E18" s="61">
        <v>230072.31999999998</v>
      </c>
      <c r="F18" s="61">
        <v>233366.15000000014</v>
      </c>
      <c r="G18" s="61">
        <v>149347.89999999994</v>
      </c>
      <c r="H18" s="61">
        <v>169726.70999999988</v>
      </c>
      <c r="I18" s="61">
        <v>161609.71999999994</v>
      </c>
      <c r="J18" s="290">
        <v>201683.16</v>
      </c>
      <c r="K18" s="290">
        <v>231436.16000000015</v>
      </c>
      <c r="L18" s="15">
        <v>249510.86000000004</v>
      </c>
      <c r="M18" s="334">
        <f t="shared" si="1"/>
        <v>7.8097994712666693E-2</v>
      </c>
      <c r="O18" s="2" t="s">
        <v>12</v>
      </c>
      <c r="P18" s="37">
        <v>8608.0499999999975</v>
      </c>
      <c r="Q18" s="61">
        <v>10777.051000000001</v>
      </c>
      <c r="R18" s="61">
        <v>8423.9280000000035</v>
      </c>
      <c r="S18" s="61">
        <v>14158.847</v>
      </c>
      <c r="T18" s="61">
        <v>13639.642000000007</v>
      </c>
      <c r="U18" s="61">
        <v>9440.7710000000006</v>
      </c>
      <c r="V18" s="61">
        <v>11551.010000000002</v>
      </c>
      <c r="W18" s="61">
        <v>14804.034999999996</v>
      </c>
      <c r="X18" s="61">
        <v>13581.739</v>
      </c>
      <c r="Y18" s="61">
        <v>16207.478999999999</v>
      </c>
      <c r="Z18" s="15">
        <v>14210.079999999994</v>
      </c>
      <c r="AA18" s="334">
        <f t="shared" si="2"/>
        <v>-0.12323933907302949</v>
      </c>
      <c r="AC18" s="121">
        <f t="shared" si="0"/>
        <v>0.56293609227965202</v>
      </c>
      <c r="AD18" s="122">
        <f t="shared" si="0"/>
        <v>0.49757933898949919</v>
      </c>
      <c r="AE18" s="122">
        <f t="shared" si="4"/>
        <v>0.98046650538801527</v>
      </c>
      <c r="AF18" s="122">
        <f t="shared" si="4"/>
        <v>0.61540853762851611</v>
      </c>
      <c r="AG18" s="122">
        <f t="shared" si="4"/>
        <v>0.58447388363736552</v>
      </c>
      <c r="AH18" s="122">
        <f t="shared" si="4"/>
        <v>0.63213282543644767</v>
      </c>
      <c r="AI18" s="122">
        <f t="shared" si="0"/>
        <v>0.68056524515204542</v>
      </c>
      <c r="AJ18" s="122">
        <f t="shared" si="0"/>
        <v>0.91603617653690639</v>
      </c>
      <c r="AK18" s="122">
        <f t="shared" si="0"/>
        <v>0.67341958545274683</v>
      </c>
      <c r="AL18" s="122">
        <f t="shared" si="0"/>
        <v>0.7003002037365289</v>
      </c>
      <c r="AM18" s="122">
        <f t="shared" si="0"/>
        <v>0.56951749515031103</v>
      </c>
      <c r="AN18" s="334">
        <f t="shared" si="3"/>
        <v>-0.18675234976144847</v>
      </c>
      <c r="AP18" s="27"/>
      <c r="AQ18" s="27"/>
    </row>
    <row r="19" spans="1:43" ht="20.100000000000001" customHeight="1" thickBot="1">
      <c r="A19" s="342" t="str">
        <f>'[2]2'!A19</f>
        <v>janeiro-dezembro</v>
      </c>
      <c r="B19" s="155">
        <f>SUM(B7:B18)</f>
        <v>1816262.9199999997</v>
      </c>
      <c r="C19" s="156">
        <f t="shared" ref="C19:L19" si="5">SUM(C7:C18)</f>
        <v>1636088.4299999995</v>
      </c>
      <c r="D19" s="156">
        <f t="shared" si="5"/>
        <v>1296144.57</v>
      </c>
      <c r="E19" s="156">
        <f t="shared" si="5"/>
        <v>1599529.9399999997</v>
      </c>
      <c r="F19" s="156">
        <f t="shared" si="5"/>
        <v>2330198.42</v>
      </c>
      <c r="G19" s="156">
        <f t="shared" si="5"/>
        <v>2161091.4399999995</v>
      </c>
      <c r="H19" s="156">
        <f t="shared" si="5"/>
        <v>1804450.2999999998</v>
      </c>
      <c r="I19" s="156">
        <f t="shared" si="5"/>
        <v>2155820.8899999992</v>
      </c>
      <c r="J19" s="156">
        <f t="shared" si="5"/>
        <v>1977201.2999999996</v>
      </c>
      <c r="K19" s="156">
        <f t="shared" si="5"/>
        <v>2935261.1400000011</v>
      </c>
      <c r="L19" s="303">
        <f t="shared" si="5"/>
        <v>2745238.3199999994</v>
      </c>
      <c r="M19" s="343">
        <f t="shared" si="1"/>
        <v>-6.4737960589088039E-2</v>
      </c>
      <c r="N19" s="141"/>
      <c r="O19" s="169"/>
      <c r="P19" s="155">
        <f>SUM(P7:P18)</f>
        <v>89493.365000000005</v>
      </c>
      <c r="Q19" s="156">
        <f t="shared" ref="Q19:Z19" si="6">SUM(Q7:Q18)</f>
        <v>81914.569000000003</v>
      </c>
      <c r="R19" s="156">
        <f t="shared" si="6"/>
        <v>86371.3</v>
      </c>
      <c r="S19" s="156">
        <f t="shared" si="6"/>
        <v>122399.001</v>
      </c>
      <c r="T19" s="156">
        <f t="shared" si="6"/>
        <v>125153.99099999999</v>
      </c>
      <c r="U19" s="156">
        <f t="shared" si="6"/>
        <v>116754.90900000001</v>
      </c>
      <c r="V19" s="156">
        <f t="shared" si="6"/>
        <v>110190.53600000002</v>
      </c>
      <c r="W19" s="156">
        <f t="shared" si="6"/>
        <v>137205.92600000004</v>
      </c>
      <c r="X19" s="156">
        <f t="shared" si="6"/>
        <v>154727.05100000001</v>
      </c>
      <c r="Y19" s="156">
        <f t="shared" si="6"/>
        <v>169208.33800000002</v>
      </c>
      <c r="Z19" s="303">
        <f t="shared" si="6"/>
        <v>166254.71300000002</v>
      </c>
      <c r="AA19" s="333">
        <f t="shared" si="2"/>
        <v>-1.7455552338088681E-2</v>
      </c>
      <c r="AC19" s="159">
        <f t="shared" si="0"/>
        <v>0.49273353551698351</v>
      </c>
      <c r="AD19" s="160">
        <f t="shared" si="0"/>
        <v>0.50067323683720466</v>
      </c>
      <c r="AE19" s="160">
        <f t="shared" si="4"/>
        <v>0.66637088176051229</v>
      </c>
      <c r="AF19" s="160">
        <f t="shared" si="4"/>
        <v>0.76521856790001697</v>
      </c>
      <c r="AG19" s="160">
        <f t="shared" si="4"/>
        <v>0.53709585383720237</v>
      </c>
      <c r="AH19" s="160">
        <f t="shared" si="4"/>
        <v>0.5402589952417749</v>
      </c>
      <c r="AI19" s="160">
        <f t="shared" si="0"/>
        <v>0.61065985580206916</v>
      </c>
      <c r="AJ19" s="160">
        <f t="shared" si="0"/>
        <v>0.63644399512243377</v>
      </c>
      <c r="AK19" s="160">
        <f t="shared" si="0"/>
        <v>0.78255588340954474</v>
      </c>
      <c r="AL19" s="160">
        <f t="shared" si="0"/>
        <v>0.57646774828354774</v>
      </c>
      <c r="AM19" s="160">
        <f t="shared" si="0"/>
        <v>0.60561122066808415</v>
      </c>
      <c r="AN19" s="333">
        <f t="shared" si="3"/>
        <v>5.0555252173798242E-2</v>
      </c>
      <c r="AP19" s="27"/>
      <c r="AQ19" s="27"/>
    </row>
    <row r="20" spans="1:43" ht="20.100000000000001" customHeight="1">
      <c r="A20" s="168" t="s">
        <v>15</v>
      </c>
      <c r="B20" s="37">
        <f>SUM(B7:B9)</f>
        <v>383996.99999999988</v>
      </c>
      <c r="C20" s="61">
        <f>SUM(C7:C9)</f>
        <v>360761.51999999996</v>
      </c>
      <c r="D20" s="61">
        <f>SUM(D7:D9)</f>
        <v>338161.04999999993</v>
      </c>
      <c r="E20" s="61">
        <f t="shared" ref="E20:L20" si="7">SUM(E7:E9)</f>
        <v>270933.47000000003</v>
      </c>
      <c r="F20" s="61">
        <f t="shared" si="7"/>
        <v>519508.35</v>
      </c>
      <c r="G20" s="61">
        <f t="shared" si="7"/>
        <v>534624.43999999983</v>
      </c>
      <c r="H20" s="61">
        <f t="shared" si="7"/>
        <v>446773.26</v>
      </c>
      <c r="I20" s="61">
        <f t="shared" si="7"/>
        <v>530786.49</v>
      </c>
      <c r="J20" s="61">
        <f t="shared" si="7"/>
        <v>340453.22</v>
      </c>
      <c r="K20" s="61">
        <f t="shared" si="7"/>
        <v>649895.34000000008</v>
      </c>
      <c r="L20" s="61">
        <f t="shared" si="7"/>
        <v>640920.42999999993</v>
      </c>
      <c r="M20" s="334">
        <f t="shared" si="1"/>
        <v>-1.3809777432778865E-2</v>
      </c>
      <c r="O20" s="2" t="s">
        <v>15</v>
      </c>
      <c r="P20" s="37">
        <f>SUM(P7:P9)</f>
        <v>17386.603999999999</v>
      </c>
      <c r="Q20" s="61">
        <f t="shared" ref="Q20" si="8">SUM(Q7:Q9)</f>
        <v>16187.608</v>
      </c>
      <c r="R20" s="61">
        <f>SUM(R7:R9)</f>
        <v>17207.878999999994</v>
      </c>
      <c r="S20" s="61">
        <f t="shared" ref="S20:Y20" si="9">SUM(S7:S9)</f>
        <v>22973.369000000002</v>
      </c>
      <c r="T20" s="61">
        <f t="shared" si="9"/>
        <v>26551.153999999995</v>
      </c>
      <c r="U20" s="61">
        <f t="shared" si="9"/>
        <v>26243.759999999998</v>
      </c>
      <c r="V20" s="61">
        <f t="shared" si="9"/>
        <v>24497.342000000004</v>
      </c>
      <c r="W20" s="61">
        <f t="shared" si="9"/>
        <v>29314.421999999999</v>
      </c>
      <c r="X20" s="61">
        <f t="shared" si="9"/>
        <v>28198.834000000003</v>
      </c>
      <c r="Y20" s="61">
        <f t="shared" si="9"/>
        <v>37842.870999999999</v>
      </c>
      <c r="Z20" s="290">
        <f>IF(Z9="","",SUM(Z7:Z9))</f>
        <v>40547.094000000005</v>
      </c>
      <c r="AA20" s="333">
        <f t="shared" si="2"/>
        <v>7.1459245256524154E-2</v>
      </c>
      <c r="AC20" s="167">
        <f t="shared" si="0"/>
        <v>0.45277968317460826</v>
      </c>
      <c r="AD20" s="161">
        <f t="shared" si="0"/>
        <v>0.44870661372088694</v>
      </c>
      <c r="AE20" s="161">
        <f t="shared" si="0"/>
        <v>0.50886638186154198</v>
      </c>
      <c r="AF20" s="161">
        <f t="shared" si="0"/>
        <v>0.84793395958055684</v>
      </c>
      <c r="AG20" s="161">
        <f t="shared" si="0"/>
        <v>0.51108233390281399</v>
      </c>
      <c r="AH20" s="161">
        <f t="shared" si="0"/>
        <v>0.49088216019454722</v>
      </c>
      <c r="AI20" s="161">
        <f t="shared" si="0"/>
        <v>0.54831710384815791</v>
      </c>
      <c r="AJ20" s="161">
        <f t="shared" si="0"/>
        <v>0.55228274555367829</v>
      </c>
      <c r="AK20" s="161">
        <f t="shared" si="0"/>
        <v>0.82827338216980306</v>
      </c>
      <c r="AL20" s="161">
        <f t="shared" si="0"/>
        <v>0.5822917733184545</v>
      </c>
      <c r="AM20" s="161">
        <f t="shared" si="0"/>
        <v>0.63263850085103401</v>
      </c>
      <c r="AN20" s="333">
        <f t="shared" si="3"/>
        <v>8.6463058280311589E-2</v>
      </c>
      <c r="AP20" s="27"/>
      <c r="AQ20" s="27"/>
    </row>
    <row r="21" spans="1:43" ht="20.100000000000001" customHeight="1">
      <c r="A21" s="168" t="s">
        <v>16</v>
      </c>
      <c r="B21" s="37">
        <f>SUM(B10:B12)</f>
        <v>449195.80000000005</v>
      </c>
      <c r="C21" s="61">
        <f>SUM(C10:C12)</f>
        <v>360855.57999999996</v>
      </c>
      <c r="D21" s="61">
        <f>SUM(D10:D12)</f>
        <v>358400.06000000006</v>
      </c>
      <c r="E21" s="61">
        <f t="shared" ref="E21:K21" si="10">SUM(E10:E12)</f>
        <v>410436.21999999991</v>
      </c>
      <c r="F21" s="61">
        <f t="shared" si="10"/>
        <v>511451.39999999991</v>
      </c>
      <c r="G21" s="61">
        <f t="shared" si="10"/>
        <v>582701.47000000009</v>
      </c>
      <c r="H21" s="61">
        <f t="shared" si="10"/>
        <v>438564.12</v>
      </c>
      <c r="I21" s="61">
        <f t="shared" si="10"/>
        <v>651591.7899999998</v>
      </c>
      <c r="J21" s="61">
        <f t="shared" si="10"/>
        <v>433350.24</v>
      </c>
      <c r="K21" s="61">
        <f t="shared" si="10"/>
        <v>722229.66999999993</v>
      </c>
      <c r="L21" s="61">
        <f>IF(L12="","",SUM(L10:L12))</f>
        <v>641359.03999999992</v>
      </c>
      <c r="M21" s="334">
        <f t="shared" si="1"/>
        <v>-0.11197356375569563</v>
      </c>
      <c r="O21" s="2" t="s">
        <v>16</v>
      </c>
      <c r="P21" s="37">
        <f>SUM(P10:P12)</f>
        <v>20822.173999999999</v>
      </c>
      <c r="Q21" s="61">
        <f t="shared" ref="Q21" si="11">SUM(Q10:Q12)</f>
        <v>16993.961000000003</v>
      </c>
      <c r="R21" s="61">
        <f>SUM(R10:R12)</f>
        <v>20306.538000000008</v>
      </c>
      <c r="S21" s="61">
        <f t="shared" ref="S21:Y21" si="12">SUM(S10:S12)</f>
        <v>32580.996999999992</v>
      </c>
      <c r="T21" s="61">
        <f t="shared" si="12"/>
        <v>26623.229000000007</v>
      </c>
      <c r="U21" s="61">
        <f t="shared" si="12"/>
        <v>30060.606000000007</v>
      </c>
      <c r="V21" s="61">
        <f t="shared" si="12"/>
        <v>25330.112999999998</v>
      </c>
      <c r="W21" s="61">
        <f t="shared" si="12"/>
        <v>36181.829000000005</v>
      </c>
      <c r="X21" s="61">
        <f t="shared" si="12"/>
        <v>36659.758999999998</v>
      </c>
      <c r="Y21" s="61">
        <f t="shared" si="12"/>
        <v>39251.351000000017</v>
      </c>
      <c r="Z21" s="290">
        <f>IF(Z12="","",SUM(Z10:Z12))</f>
        <v>36974.112000000001</v>
      </c>
      <c r="AA21" s="334">
        <f t="shared" si="2"/>
        <v>-5.8016831063980825E-2</v>
      </c>
      <c r="AC21" s="121">
        <f t="shared" si="0"/>
        <v>0.4635433813049899</v>
      </c>
      <c r="AD21" s="122">
        <f t="shared" si="0"/>
        <v>0.4709352422927755</v>
      </c>
      <c r="AE21" s="122">
        <f t="shared" si="0"/>
        <v>0.56658857702200172</v>
      </c>
      <c r="AF21" s="122">
        <f t="shared" si="0"/>
        <v>0.7938138841645116</v>
      </c>
      <c r="AG21" s="122">
        <f t="shared" si="0"/>
        <v>0.52054269477021697</v>
      </c>
      <c r="AH21" s="122">
        <f t="shared" si="0"/>
        <v>0.51588347631935783</v>
      </c>
      <c r="AI21" s="122">
        <f t="shared" si="0"/>
        <v>0.57756920470374995</v>
      </c>
      <c r="AJ21" s="122">
        <f t="shared" si="0"/>
        <v>0.55528368459031718</v>
      </c>
      <c r="AK21" s="122">
        <f t="shared" si="0"/>
        <v>0.84596143295086201</v>
      </c>
      <c r="AL21" s="122">
        <f t="shared" si="0"/>
        <v>0.54347464013767288</v>
      </c>
      <c r="AM21" s="122">
        <f t="shared" si="0"/>
        <v>0.57649631008553348</v>
      </c>
      <c r="AN21" s="334">
        <f t="shared" si="3"/>
        <v>6.0760277497944624E-2</v>
      </c>
      <c r="AP21" s="27"/>
      <c r="AQ21" s="27"/>
    </row>
    <row r="22" spans="1:43" ht="20.100000000000001" customHeight="1">
      <c r="A22" s="168" t="s">
        <v>17</v>
      </c>
      <c r="B22" s="37">
        <f>SUM(B13:B15)</f>
        <v>511455.04000000004</v>
      </c>
      <c r="C22" s="61">
        <f>SUM(C13:C15)</f>
        <v>488477.77999999991</v>
      </c>
      <c r="D22" s="61">
        <f>SUM(D13:D15)</f>
        <v>318578.32999999984</v>
      </c>
      <c r="E22" s="61">
        <f t="shared" ref="E22:K22" si="13">SUM(E13:E15)</f>
        <v>431446.86999999988</v>
      </c>
      <c r="F22" s="61">
        <f t="shared" si="13"/>
        <v>682723.02999999991</v>
      </c>
      <c r="G22" s="61">
        <f t="shared" si="13"/>
        <v>626913.08999999985</v>
      </c>
      <c r="H22" s="61">
        <f t="shared" si="13"/>
        <v>458823.13999999961</v>
      </c>
      <c r="I22" s="61">
        <f t="shared" si="13"/>
        <v>516420.31999999972</v>
      </c>
      <c r="J22" s="61">
        <f t="shared" si="13"/>
        <v>514480.41000000003</v>
      </c>
      <c r="K22" s="61">
        <f t="shared" si="13"/>
        <v>823375.22000000055</v>
      </c>
      <c r="L22" s="290">
        <f>IF(L13="","",SUM(L13:L15))</f>
        <v>766069.49</v>
      </c>
      <c r="M22" s="334">
        <f t="shared" si="1"/>
        <v>-6.9598560423035957E-2</v>
      </c>
      <c r="O22" s="2" t="s">
        <v>17</v>
      </c>
      <c r="P22" s="37">
        <f>SUM(P13:P15)</f>
        <v>25135.716000000004</v>
      </c>
      <c r="Q22" s="61">
        <f t="shared" ref="Q22" si="14">SUM(Q13:Q15)</f>
        <v>23908.640999999996</v>
      </c>
      <c r="R22" s="61">
        <f>SUM(R13:R15)</f>
        <v>23069.980999999996</v>
      </c>
      <c r="S22" s="61">
        <f t="shared" ref="S22:Y22" si="15">SUM(S13:S15)</f>
        <v>32504.29800000001</v>
      </c>
      <c r="T22" s="61">
        <f t="shared" si="15"/>
        <v>33772.178999999996</v>
      </c>
      <c r="U22" s="61">
        <f t="shared" si="15"/>
        <v>31879.368999999995</v>
      </c>
      <c r="V22" s="61">
        <f t="shared" si="15"/>
        <v>27356.271000000008</v>
      </c>
      <c r="W22" s="61">
        <f t="shared" si="15"/>
        <v>32668.917000000012</v>
      </c>
      <c r="X22" s="61">
        <f t="shared" si="15"/>
        <v>41788.728000000003</v>
      </c>
      <c r="Y22" s="61">
        <f t="shared" si="15"/>
        <v>42542.01</v>
      </c>
      <c r="Z22" s="290">
        <f>IF(Z15="","",SUM(Z13:Z15))</f>
        <v>45356.519000000008</v>
      </c>
      <c r="AA22" s="334">
        <f t="shared" si="2"/>
        <v>6.6158345597681106E-2</v>
      </c>
      <c r="AC22" s="121">
        <f t="shared" si="0"/>
        <v>0.49145504558914899</v>
      </c>
      <c r="AD22" s="122">
        <f t="shared" si="0"/>
        <v>0.48945196647429901</v>
      </c>
      <c r="AE22" s="122">
        <f t="shared" si="0"/>
        <v>0.72415411933385454</v>
      </c>
      <c r="AF22" s="122">
        <f t="shared" si="0"/>
        <v>0.75337892705074017</v>
      </c>
      <c r="AG22" s="122">
        <f t="shared" si="0"/>
        <v>0.49466881174346788</v>
      </c>
      <c r="AH22" s="122">
        <f t="shared" si="0"/>
        <v>0.50851337304186772</v>
      </c>
      <c r="AI22" s="122">
        <f t="shared" si="0"/>
        <v>0.59622692525926291</v>
      </c>
      <c r="AJ22" s="122">
        <f t="shared" si="0"/>
        <v>0.63260324458185591</v>
      </c>
      <c r="AK22" s="122">
        <f t="shared" si="0"/>
        <v>0.8122511020390456</v>
      </c>
      <c r="AL22" s="122">
        <f t="shared" si="0"/>
        <v>0.5166782891523013</v>
      </c>
      <c r="AM22" s="122">
        <f t="shared" si="0"/>
        <v>0.59206794673417951</v>
      </c>
      <c r="AN22" s="334">
        <f t="shared" si="3"/>
        <v>0.14591218397345043</v>
      </c>
      <c r="AP22" s="27"/>
      <c r="AQ22" s="27"/>
    </row>
    <row r="23" spans="1:43" ht="20.100000000000001" customHeight="1" thickBot="1">
      <c r="A23" s="171" t="s">
        <v>18</v>
      </c>
      <c r="B23" s="117">
        <f>SUM(B16:B18)</f>
        <v>471615.07999999996</v>
      </c>
      <c r="C23" s="67">
        <f>SUM(C16:C18)</f>
        <v>425993.55</v>
      </c>
      <c r="D23" s="67">
        <f>SUM(D16:D18)</f>
        <v>281005.13</v>
      </c>
      <c r="E23" s="67">
        <f t="shared" ref="E23:K23" si="16">SUM(E16:E18)</f>
        <v>486713.37999999966</v>
      </c>
      <c r="F23" s="67">
        <f t="shared" si="16"/>
        <v>616515.64000000025</v>
      </c>
      <c r="G23" s="67">
        <f t="shared" si="16"/>
        <v>416852.43999999983</v>
      </c>
      <c r="H23" s="67">
        <f t="shared" si="16"/>
        <v>460289.7799999998</v>
      </c>
      <c r="I23" s="67">
        <f t="shared" si="16"/>
        <v>457022.28999999969</v>
      </c>
      <c r="J23" s="67">
        <f t="shared" si="16"/>
        <v>688917.43</v>
      </c>
      <c r="K23" s="67">
        <f t="shared" si="16"/>
        <v>739760.91000000038</v>
      </c>
      <c r="L23" s="291">
        <f>IF(L16="","",SUM(L16:L18))</f>
        <v>696889.35999999987</v>
      </c>
      <c r="M23" s="338">
        <f t="shared" si="1"/>
        <v>-5.7953251409297211E-2</v>
      </c>
      <c r="O23" s="3" t="s">
        <v>18</v>
      </c>
      <c r="P23" s="117">
        <f>SUM(P16:P18)</f>
        <v>26148.870999999992</v>
      </c>
      <c r="Q23" s="67">
        <f t="shared" ref="Q23" si="17">SUM(Q16:Q18)</f>
        <v>24824.359</v>
      </c>
      <c r="R23" s="67">
        <f>SUM(R16:R18)</f>
        <v>25786.902000000006</v>
      </c>
      <c r="S23" s="67">
        <f t="shared" ref="S23:Y23" si="18">SUM(S16:S18)</f>
        <v>34340.337000000007</v>
      </c>
      <c r="T23" s="67">
        <f t="shared" si="18"/>
        <v>38207.429000000004</v>
      </c>
      <c r="U23" s="67">
        <f t="shared" si="18"/>
        <v>28571.173999999999</v>
      </c>
      <c r="V23" s="67">
        <f t="shared" si="18"/>
        <v>33006.81</v>
      </c>
      <c r="W23" s="67">
        <f t="shared" si="18"/>
        <v>39040.758000000002</v>
      </c>
      <c r="X23" s="67">
        <f t="shared" si="18"/>
        <v>48079.73</v>
      </c>
      <c r="Y23" s="67">
        <f t="shared" si="18"/>
        <v>49572.105999999992</v>
      </c>
      <c r="Z23" s="291">
        <f>IF(Z18="","",SUM(Z16:Z18))</f>
        <v>43376.988000000005</v>
      </c>
      <c r="AA23" s="338">
        <f t="shared" si="2"/>
        <v>-0.12497185413103064</v>
      </c>
      <c r="AC23" s="126">
        <f t="shared" ref="AC23:AD23" si="19">(P23/B23)*10</f>
        <v>0.55445366590058986</v>
      </c>
      <c r="AD23" s="127">
        <f t="shared" si="19"/>
        <v>0.58274025510480154</v>
      </c>
      <c r="AE23" s="127">
        <f t="shared" ref="AE23:AM23" si="20">IF(AE18="","",(R23/D23)*10)</f>
        <v>0.91766659206541912</v>
      </c>
      <c r="AF23" s="127">
        <f t="shared" si="20"/>
        <v>0.70555563933746857</v>
      </c>
      <c r="AG23" s="127">
        <f t="shared" si="20"/>
        <v>0.61973170704963765</v>
      </c>
      <c r="AH23" s="127">
        <f t="shared" si="20"/>
        <v>0.68540258514499786</v>
      </c>
      <c r="AI23" s="127">
        <f t="shared" si="20"/>
        <v>0.71708761380711117</v>
      </c>
      <c r="AJ23" s="127">
        <f t="shared" si="20"/>
        <v>0.85424187953721087</v>
      </c>
      <c r="AK23" s="127">
        <f t="shared" si="20"/>
        <v>0.69790264995908136</v>
      </c>
      <c r="AL23" s="127">
        <f t="shared" si="20"/>
        <v>0.67010983318921202</v>
      </c>
      <c r="AM23" s="127">
        <f t="shared" si="20"/>
        <v>0.62243722590340611</v>
      </c>
      <c r="AN23" s="338">
        <f t="shared" si="3"/>
        <v>-7.1141482969919484E-2</v>
      </c>
      <c r="AP23" s="27"/>
      <c r="AQ23" s="27"/>
    </row>
    <row r="24" spans="1:43">
      <c r="O24" s="15">
        <f>SUM(P7:P18)</f>
        <v>89493.365000000005</v>
      </c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P24" s="27"/>
      <c r="AQ24" s="27"/>
    </row>
    <row r="25" spans="1:43" ht="15.75" thickBot="1">
      <c r="M25" s="346" t="s">
        <v>19</v>
      </c>
      <c r="AA25" s="327">
        <v>1000</v>
      </c>
      <c r="AN25" s="327" t="s">
        <v>44</v>
      </c>
      <c r="AP25" s="27"/>
      <c r="AQ25" s="27"/>
    </row>
    <row r="26" spans="1:43" ht="20.100000000000001" customHeight="1">
      <c r="A26" s="489" t="s">
        <v>20</v>
      </c>
      <c r="B26" s="491" t="s">
        <v>0</v>
      </c>
      <c r="C26" s="485"/>
      <c r="D26" s="485"/>
      <c r="E26" s="485"/>
      <c r="F26" s="485"/>
      <c r="G26" s="485"/>
      <c r="H26" s="485"/>
      <c r="I26" s="485"/>
      <c r="J26" s="485"/>
      <c r="K26" s="485"/>
      <c r="L26" s="486"/>
      <c r="M26" s="494" t="str">
        <f>M4</f>
        <v>D       2020/2019</v>
      </c>
      <c r="O26" s="492" t="s">
        <v>21</v>
      </c>
      <c r="P26" s="484" t="s">
        <v>0</v>
      </c>
      <c r="Q26" s="485"/>
      <c r="R26" s="485"/>
      <c r="S26" s="485"/>
      <c r="T26" s="485"/>
      <c r="U26" s="485"/>
      <c r="V26" s="485"/>
      <c r="W26" s="485"/>
      <c r="X26" s="485"/>
      <c r="Y26" s="485"/>
      <c r="Z26" s="486"/>
      <c r="AA26" s="494" t="s">
        <v>118</v>
      </c>
      <c r="AC26" s="484" t="s">
        <v>0</v>
      </c>
      <c r="AD26" s="485"/>
      <c r="AE26" s="485"/>
      <c r="AF26" s="485"/>
      <c r="AG26" s="485"/>
      <c r="AH26" s="485"/>
      <c r="AI26" s="485"/>
      <c r="AJ26" s="485"/>
      <c r="AK26" s="485"/>
      <c r="AL26" s="485"/>
      <c r="AM26" s="486"/>
      <c r="AN26" s="494" t="s">
        <v>118</v>
      </c>
      <c r="AP26" s="27"/>
      <c r="AQ26" s="27"/>
    </row>
    <row r="27" spans="1:43" ht="20.100000000000001" customHeight="1" thickBot="1">
      <c r="A27" s="490"/>
      <c r="B27" s="31">
        <v>2010</v>
      </c>
      <c r="C27" s="164">
        <v>2011</v>
      </c>
      <c r="D27" s="164">
        <v>2012</v>
      </c>
      <c r="E27" s="164">
        <v>2013</v>
      </c>
      <c r="F27" s="164">
        <v>2014</v>
      </c>
      <c r="G27" s="164">
        <v>2015</v>
      </c>
      <c r="H27" s="164">
        <v>2016</v>
      </c>
      <c r="I27" s="164">
        <v>2017</v>
      </c>
      <c r="J27" s="164">
        <v>2018</v>
      </c>
      <c r="K27" s="164">
        <v>2019</v>
      </c>
      <c r="L27" s="30">
        <v>2020</v>
      </c>
      <c r="M27" s="495"/>
      <c r="O27" s="493"/>
      <c r="P27" s="51">
        <v>2010</v>
      </c>
      <c r="Q27" s="164">
        <v>2011</v>
      </c>
      <c r="R27" s="164">
        <v>2012</v>
      </c>
      <c r="S27" s="164">
        <v>2013</v>
      </c>
      <c r="T27" s="164">
        <v>2014</v>
      </c>
      <c r="U27" s="164">
        <v>2015</v>
      </c>
      <c r="V27" s="164">
        <v>2016</v>
      </c>
      <c r="W27" s="164">
        <v>2017</v>
      </c>
      <c r="X27" s="164">
        <v>2018</v>
      </c>
      <c r="Y27" s="164">
        <v>2019</v>
      </c>
      <c r="Z27" s="30">
        <v>2020</v>
      </c>
      <c r="AA27" s="495"/>
      <c r="AC27" s="51">
        <v>2010</v>
      </c>
      <c r="AD27" s="164">
        <v>2011</v>
      </c>
      <c r="AE27" s="164">
        <v>2012</v>
      </c>
      <c r="AF27" s="164">
        <v>2013</v>
      </c>
      <c r="AG27" s="164">
        <v>2014</v>
      </c>
      <c r="AH27" s="164">
        <v>2015</v>
      </c>
      <c r="AI27" s="164">
        <v>2016</v>
      </c>
      <c r="AJ27" s="164">
        <v>2017</v>
      </c>
      <c r="AK27" s="29">
        <v>2018</v>
      </c>
      <c r="AL27" s="164">
        <v>2019</v>
      </c>
      <c r="AM27" s="292">
        <v>2020</v>
      </c>
      <c r="AN27" s="495"/>
      <c r="AP27" s="27"/>
      <c r="AQ27" s="27"/>
    </row>
    <row r="28" spans="1:43" ht="3" customHeight="1" thickBot="1">
      <c r="A28" s="329" t="s">
        <v>62</v>
      </c>
      <c r="B28" s="331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2"/>
      <c r="O28" s="329"/>
      <c r="P28" s="331">
        <v>2010</v>
      </c>
      <c r="Q28" s="331">
        <v>2011</v>
      </c>
      <c r="R28" s="331">
        <v>2012</v>
      </c>
      <c r="S28" s="331"/>
      <c r="T28" s="331"/>
      <c r="U28" s="331"/>
      <c r="V28" s="331"/>
      <c r="W28" s="331"/>
      <c r="X28" s="331"/>
      <c r="Y28" s="331"/>
      <c r="Z28" s="331"/>
      <c r="AA28" s="332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  <c r="AN28" s="330"/>
      <c r="AP28" s="27"/>
      <c r="AQ28" s="27"/>
    </row>
    <row r="29" spans="1:43" ht="20.100000000000001" customHeight="1">
      <c r="A29" s="165" t="s">
        <v>1</v>
      </c>
      <c r="B29" s="35">
        <v>112112.93</v>
      </c>
      <c r="C29" s="60">
        <v>124900.3</v>
      </c>
      <c r="D29" s="60">
        <v>111319.11999999998</v>
      </c>
      <c r="E29" s="60">
        <v>99935.37</v>
      </c>
      <c r="F29" s="60">
        <v>181139.11</v>
      </c>
      <c r="G29" s="60">
        <v>165328.64999999985</v>
      </c>
      <c r="H29" s="60">
        <v>127338.22000000003</v>
      </c>
      <c r="I29" s="60">
        <v>165367.62</v>
      </c>
      <c r="J29" s="60">
        <v>107872.66</v>
      </c>
      <c r="K29" s="60">
        <v>201062.91000000003</v>
      </c>
      <c r="L29" s="166">
        <v>231082.81999999995</v>
      </c>
      <c r="M29" s="333">
        <f>IF(L29="","",(L29-K29)/K29)</f>
        <v>0.14930605550272755</v>
      </c>
      <c r="O29" s="2" t="s">
        <v>1</v>
      </c>
      <c r="P29" s="35">
        <v>5016.9969999999994</v>
      </c>
      <c r="Q29" s="60">
        <v>5270.674</v>
      </c>
      <c r="R29" s="60">
        <v>5254.5140000000001</v>
      </c>
      <c r="S29" s="60">
        <v>8076.4090000000024</v>
      </c>
      <c r="T29" s="60">
        <v>9156.59</v>
      </c>
      <c r="U29" s="60">
        <v>7918.5499999999993</v>
      </c>
      <c r="V29" s="60">
        <v>7480.9960000000019</v>
      </c>
      <c r="W29" s="60">
        <v>9138.478000000001</v>
      </c>
      <c r="X29" s="60">
        <v>8324.8559999999998</v>
      </c>
      <c r="Y29" s="60">
        <v>11927.749</v>
      </c>
      <c r="Z29" s="166">
        <v>14184.974</v>
      </c>
      <c r="AA29" s="333">
        <f>IF(Z29="","",(Z29-Y29)/Y29)</f>
        <v>0.18924149057797918</v>
      </c>
      <c r="AC29" s="167">
        <f t="shared" ref="AC29:AL44" si="21">(P29/B29)*10</f>
        <v>0.44749494995804673</v>
      </c>
      <c r="AD29" s="161">
        <f t="shared" si="21"/>
        <v>0.42199049962249885</v>
      </c>
      <c r="AE29" s="161">
        <f t="shared" si="21"/>
        <v>0.47202259593859536</v>
      </c>
      <c r="AF29" s="161">
        <f t="shared" si="21"/>
        <v>0.8081632158864277</v>
      </c>
      <c r="AG29" s="161">
        <f t="shared" si="21"/>
        <v>0.50550044106984959</v>
      </c>
      <c r="AH29" s="161">
        <f t="shared" si="21"/>
        <v>0.47895812371298058</v>
      </c>
      <c r="AI29" s="161">
        <f t="shared" si="21"/>
        <v>0.58749022877813117</v>
      </c>
      <c r="AJ29" s="161">
        <f t="shared" si="21"/>
        <v>0.55261592323817688</v>
      </c>
      <c r="AK29" s="161">
        <f t="shared" si="21"/>
        <v>0.77172992674881657</v>
      </c>
      <c r="AL29" s="161">
        <f t="shared" si="21"/>
        <v>0.59323467465978674</v>
      </c>
      <c r="AM29" s="347">
        <f t="shared" ref="AM29:AM45" si="22">IF(Z29="","",(Z29/L29)*10)</f>
        <v>0.61384805672702125</v>
      </c>
      <c r="AN29" s="333">
        <f>IF(AM29="","",(AM29-AL29)/AL29)</f>
        <v>3.4747432926195768E-2</v>
      </c>
      <c r="AP29" s="27"/>
      <c r="AQ29" s="27"/>
    </row>
    <row r="30" spans="1:43" ht="20.100000000000001" customHeight="1">
      <c r="A30" s="168" t="s">
        <v>2</v>
      </c>
      <c r="B30" s="37">
        <v>103555.23</v>
      </c>
      <c r="C30" s="61">
        <v>109603.07999999999</v>
      </c>
      <c r="D30" s="61">
        <v>90618.02</v>
      </c>
      <c r="E30" s="61">
        <v>91080.090000000011</v>
      </c>
      <c r="F30" s="61">
        <v>178641.27</v>
      </c>
      <c r="G30" s="61">
        <v>189277.91000000003</v>
      </c>
      <c r="H30" s="61">
        <v>160923.91</v>
      </c>
      <c r="I30" s="61">
        <v>180001.23</v>
      </c>
      <c r="J30" s="61">
        <v>100965.82</v>
      </c>
      <c r="K30" s="61">
        <v>238795.00999999998</v>
      </c>
      <c r="L30" s="15">
        <v>200191.73000000007</v>
      </c>
      <c r="M30" s="334">
        <f t="shared" ref="M30:M45" si="23">IF(L30="","",(L30-K30)/K30)</f>
        <v>-0.16165865442498115</v>
      </c>
      <c r="O30" s="2" t="s">
        <v>2</v>
      </c>
      <c r="P30" s="37">
        <v>4768.4190000000008</v>
      </c>
      <c r="Q30" s="61">
        <v>5015.1330000000007</v>
      </c>
      <c r="R30" s="61">
        <v>4911.1499999999996</v>
      </c>
      <c r="S30" s="61">
        <v>7549.5049999999992</v>
      </c>
      <c r="T30" s="61">
        <v>9045.7329999999984</v>
      </c>
      <c r="U30" s="61">
        <v>9256.7200000000012</v>
      </c>
      <c r="V30" s="61">
        <v>8296.7439999999988</v>
      </c>
      <c r="W30" s="61">
        <v>9856.137999999999</v>
      </c>
      <c r="X30" s="61">
        <v>9306.1540000000005</v>
      </c>
      <c r="Y30" s="61">
        <v>13709.666999999996</v>
      </c>
      <c r="Z30" s="15">
        <v>12449.266999999993</v>
      </c>
      <c r="AA30" s="334">
        <f t="shared" ref="AA30:AA45" si="24">IF(Z30="","",(Z30-Y30)/Y30)</f>
        <v>-9.1935128694227486E-2</v>
      </c>
      <c r="AC30" s="121">
        <f t="shared" si="21"/>
        <v>0.46047109354109889</v>
      </c>
      <c r="AD30" s="122">
        <f t="shared" si="21"/>
        <v>0.45757226895448566</v>
      </c>
      <c r="AE30" s="122">
        <f t="shared" si="21"/>
        <v>0.5419617422671561</v>
      </c>
      <c r="AF30" s="122">
        <f t="shared" si="21"/>
        <v>0.82888642292733761</v>
      </c>
      <c r="AG30" s="122">
        <f t="shared" si="21"/>
        <v>0.50636300335303253</v>
      </c>
      <c r="AH30" s="122">
        <f t="shared" si="21"/>
        <v>0.48905442795728249</v>
      </c>
      <c r="AI30" s="122">
        <f t="shared" si="21"/>
        <v>0.51556937685642856</v>
      </c>
      <c r="AJ30" s="122">
        <f t="shared" si="21"/>
        <v>0.54755948056577153</v>
      </c>
      <c r="AK30" s="122">
        <f t="shared" si="21"/>
        <v>0.92171330852361721</v>
      </c>
      <c r="AL30" s="122">
        <f t="shared" si="21"/>
        <v>0.57411865515950256</v>
      </c>
      <c r="AM30" s="348">
        <f t="shared" si="22"/>
        <v>0.62186719701158422</v>
      </c>
      <c r="AN30" s="334">
        <f t="shared" ref="AN30:AN45" si="25">IF(AM30="","",(AM30-AL30)/AL30)</f>
        <v>8.3168420714035296E-2</v>
      </c>
      <c r="AP30" s="27"/>
      <c r="AQ30" s="27"/>
    </row>
    <row r="31" spans="1:43" ht="20.100000000000001" customHeight="1">
      <c r="A31" s="168" t="s">
        <v>3</v>
      </c>
      <c r="B31" s="37">
        <v>167818.00999999992</v>
      </c>
      <c r="C31" s="61">
        <v>125233.35</v>
      </c>
      <c r="D31" s="61">
        <v>135773.26999999996</v>
      </c>
      <c r="E31" s="61">
        <v>78339.37000000001</v>
      </c>
      <c r="F31" s="61">
        <v>159104.78000000003</v>
      </c>
      <c r="G31" s="61">
        <v>179761.25999999998</v>
      </c>
      <c r="H31" s="61">
        <v>158233.01999999999</v>
      </c>
      <c r="I31" s="61">
        <v>184735.59</v>
      </c>
      <c r="J31" s="61">
        <v>131251.34</v>
      </c>
      <c r="K31" s="61">
        <v>209712.58</v>
      </c>
      <c r="L31" s="15">
        <v>208979.28999999986</v>
      </c>
      <c r="M31" s="334">
        <f t="shared" si="23"/>
        <v>-3.4966428814147657E-3</v>
      </c>
      <c r="O31" s="2" t="s">
        <v>3</v>
      </c>
      <c r="P31" s="37">
        <v>7424.4470000000001</v>
      </c>
      <c r="Q31" s="61">
        <v>5510.3540000000003</v>
      </c>
      <c r="R31" s="61">
        <v>6830.2309999999961</v>
      </c>
      <c r="S31" s="61">
        <v>7114.5390000000007</v>
      </c>
      <c r="T31" s="61">
        <v>8082.2549999999983</v>
      </c>
      <c r="U31" s="61">
        <v>8938.91</v>
      </c>
      <c r="V31" s="61">
        <v>8489.652</v>
      </c>
      <c r="W31" s="61">
        <v>9926.7349999999988</v>
      </c>
      <c r="X31" s="61">
        <v>10260.373</v>
      </c>
      <c r="Y31" s="61">
        <v>11780.022999999999</v>
      </c>
      <c r="Z31" s="15">
        <v>12880.835000000003</v>
      </c>
      <c r="AA31" s="334">
        <f t="shared" si="24"/>
        <v>9.3447355747947491E-2</v>
      </c>
      <c r="AC31" s="121">
        <f t="shared" si="21"/>
        <v>0.44241062088628053</v>
      </c>
      <c r="AD31" s="122">
        <f t="shared" si="21"/>
        <v>0.44000691509090828</v>
      </c>
      <c r="AE31" s="122">
        <f t="shared" si="21"/>
        <v>0.50306153781226581</v>
      </c>
      <c r="AF31" s="122">
        <f t="shared" si="21"/>
        <v>0.908169034292719</v>
      </c>
      <c r="AG31" s="122">
        <f t="shared" si="21"/>
        <v>0.50798316681623246</v>
      </c>
      <c r="AH31" s="122">
        <f t="shared" si="21"/>
        <v>0.49726565111971294</v>
      </c>
      <c r="AI31" s="122">
        <f t="shared" si="21"/>
        <v>0.53652846921584385</v>
      </c>
      <c r="AJ31" s="122">
        <f t="shared" si="21"/>
        <v>0.5373482716568041</v>
      </c>
      <c r="AK31" s="122">
        <f t="shared" si="21"/>
        <v>0.78173472362263119</v>
      </c>
      <c r="AL31" s="122">
        <f t="shared" si="21"/>
        <v>0.56172228676028879</v>
      </c>
      <c r="AM31" s="348">
        <f t="shared" si="22"/>
        <v>0.61636897129854407</v>
      </c>
      <c r="AN31" s="334">
        <f t="shared" si="25"/>
        <v>9.7284166618041595E-2</v>
      </c>
      <c r="AP31" s="27"/>
      <c r="AQ31" s="27"/>
    </row>
    <row r="32" spans="1:43" ht="20.100000000000001" customHeight="1">
      <c r="A32" s="168" t="s">
        <v>4</v>
      </c>
      <c r="B32" s="37">
        <v>169960.15000000005</v>
      </c>
      <c r="C32" s="61">
        <v>125324.62</v>
      </c>
      <c r="D32" s="61">
        <v>131109.87</v>
      </c>
      <c r="E32" s="61">
        <v>110880.58</v>
      </c>
      <c r="F32" s="61">
        <v>139339.33000000002</v>
      </c>
      <c r="G32" s="61">
        <v>172769.00000000006</v>
      </c>
      <c r="H32" s="61">
        <v>120807.59000000001</v>
      </c>
      <c r="I32" s="61">
        <v>195865.48</v>
      </c>
      <c r="J32" s="61">
        <v>150352.84</v>
      </c>
      <c r="K32" s="61">
        <v>244663.81999999998</v>
      </c>
      <c r="L32" s="15">
        <v>232991.83999999994</v>
      </c>
      <c r="M32" s="334">
        <f t="shared" si="23"/>
        <v>-4.7706195382709385E-2</v>
      </c>
      <c r="O32" s="2" t="s">
        <v>4</v>
      </c>
      <c r="P32" s="37">
        <v>6997.9059999999999</v>
      </c>
      <c r="Q32" s="61">
        <v>5641.7790000000005</v>
      </c>
      <c r="R32" s="61">
        <v>6955.6630000000014</v>
      </c>
      <c r="S32" s="61">
        <v>8794.5019999999968</v>
      </c>
      <c r="T32" s="61">
        <v>7652.6419999999989</v>
      </c>
      <c r="U32" s="61">
        <v>8505.6460000000006</v>
      </c>
      <c r="V32" s="61">
        <v>6662.3990000000013</v>
      </c>
      <c r="W32" s="61">
        <v>10370.893000000004</v>
      </c>
      <c r="X32" s="61">
        <v>11386.056</v>
      </c>
      <c r="Y32" s="61">
        <v>12901.989000000001</v>
      </c>
      <c r="Z32" s="15">
        <v>14090.422</v>
      </c>
      <c r="AA32" s="334">
        <f t="shared" si="24"/>
        <v>9.2112386702546331E-2</v>
      </c>
      <c r="AC32" s="121">
        <f t="shared" si="21"/>
        <v>0.4117380456536428</v>
      </c>
      <c r="AD32" s="122">
        <f t="shared" si="21"/>
        <v>0.45017323810756427</v>
      </c>
      <c r="AE32" s="122">
        <f t="shared" si="21"/>
        <v>0.53052169146380823</v>
      </c>
      <c r="AF32" s="122">
        <f t="shared" si="21"/>
        <v>0.79315079340313666</v>
      </c>
      <c r="AG32" s="122">
        <f t="shared" si="21"/>
        <v>0.54920904241465762</v>
      </c>
      <c r="AH32" s="122">
        <f t="shared" si="21"/>
        <v>0.49231320433642595</v>
      </c>
      <c r="AI32" s="122">
        <f t="shared" si="21"/>
        <v>0.55148844538658548</v>
      </c>
      <c r="AJ32" s="122">
        <f t="shared" si="21"/>
        <v>0.52949059732220316</v>
      </c>
      <c r="AK32" s="122">
        <f t="shared" si="21"/>
        <v>0.75728905420077208</v>
      </c>
      <c r="AL32" s="122">
        <f t="shared" si="21"/>
        <v>0.52733538616375741</v>
      </c>
      <c r="AM32" s="348">
        <f t="shared" si="22"/>
        <v>0.60476032121983347</v>
      </c>
      <c r="AN32" s="334">
        <f t="shared" si="25"/>
        <v>0.14682294624550896</v>
      </c>
      <c r="AP32" s="27"/>
      <c r="AQ32" s="27"/>
    </row>
    <row r="33" spans="1:43" ht="20.100000000000001" customHeight="1">
      <c r="A33" s="168" t="s">
        <v>5</v>
      </c>
      <c r="B33" s="37">
        <v>105627.73999999999</v>
      </c>
      <c r="C33" s="61">
        <v>146684.46999999994</v>
      </c>
      <c r="D33" s="61">
        <v>105806.44999999998</v>
      </c>
      <c r="E33" s="61">
        <v>156736.06999999992</v>
      </c>
      <c r="F33" s="61">
        <v>207228.25</v>
      </c>
      <c r="G33" s="61">
        <v>181747.00999999995</v>
      </c>
      <c r="H33" s="61">
        <v>156060.43000000002</v>
      </c>
      <c r="I33" s="61">
        <v>208341.1999999999</v>
      </c>
      <c r="J33" s="61">
        <v>123112.9</v>
      </c>
      <c r="K33" s="61">
        <v>228011.36000000013</v>
      </c>
      <c r="L33" s="15">
        <v>207260.46000000002</v>
      </c>
      <c r="M33" s="334">
        <f t="shared" si="23"/>
        <v>-9.1008184855351504E-2</v>
      </c>
      <c r="O33" s="2" t="s">
        <v>5</v>
      </c>
      <c r="P33" s="37">
        <v>5233.5920000000015</v>
      </c>
      <c r="Q33" s="61">
        <v>6774.5830000000024</v>
      </c>
      <c r="R33" s="61">
        <v>6184.9250000000011</v>
      </c>
      <c r="S33" s="61">
        <v>12346.015000000001</v>
      </c>
      <c r="T33" s="61">
        <v>9823.5429999999997</v>
      </c>
      <c r="U33" s="61">
        <v>9567.4180000000015</v>
      </c>
      <c r="V33" s="61">
        <v>8927.2699999999986</v>
      </c>
      <c r="W33" s="61">
        <v>11110.941999999997</v>
      </c>
      <c r="X33" s="61">
        <v>11997.332</v>
      </c>
      <c r="Y33" s="61">
        <v>12224.240000000003</v>
      </c>
      <c r="Z33" s="15">
        <v>10503.531999999996</v>
      </c>
      <c r="AA33" s="334">
        <f t="shared" si="24"/>
        <v>-0.14076196147981448</v>
      </c>
      <c r="AC33" s="121">
        <f t="shared" si="21"/>
        <v>0.49547514696423517</v>
      </c>
      <c r="AD33" s="122">
        <f t="shared" si="21"/>
        <v>0.46184732439637305</v>
      </c>
      <c r="AE33" s="122">
        <f t="shared" si="21"/>
        <v>0.58455084732547036</v>
      </c>
      <c r="AF33" s="122">
        <f t="shared" si="21"/>
        <v>0.78769456194735565</v>
      </c>
      <c r="AG33" s="122">
        <f t="shared" si="21"/>
        <v>0.4740445861025222</v>
      </c>
      <c r="AH33" s="122">
        <f t="shared" si="21"/>
        <v>0.52641405214864356</v>
      </c>
      <c r="AI33" s="122">
        <f t="shared" si="21"/>
        <v>0.57203930554337168</v>
      </c>
      <c r="AJ33" s="122">
        <f t="shared" si="21"/>
        <v>0.53330507840023977</v>
      </c>
      <c r="AK33" s="122">
        <f t="shared" si="21"/>
        <v>0.97449836694611214</v>
      </c>
      <c r="AL33" s="122">
        <f t="shared" si="21"/>
        <v>0.53612416504160132</v>
      </c>
      <c r="AM33" s="348">
        <f t="shared" si="22"/>
        <v>0.50677934421259097</v>
      </c>
      <c r="AN33" s="334">
        <f t="shared" si="25"/>
        <v>-5.4735120597918394E-2</v>
      </c>
      <c r="AP33" s="27"/>
      <c r="AQ33" s="27"/>
    </row>
    <row r="34" spans="1:43" ht="20.100000000000001" customHeight="1">
      <c r="A34" s="168" t="s">
        <v>6</v>
      </c>
      <c r="B34" s="37">
        <v>172955.39000000004</v>
      </c>
      <c r="C34" s="61">
        <v>88363.709999999992</v>
      </c>
      <c r="D34" s="61">
        <v>120306.19000000003</v>
      </c>
      <c r="E34" s="61">
        <v>142180.06</v>
      </c>
      <c r="F34" s="61">
        <v>163672.61999999994</v>
      </c>
      <c r="G34" s="61">
        <v>227414.28000000014</v>
      </c>
      <c r="H34" s="61">
        <v>160527.01</v>
      </c>
      <c r="I34" s="61">
        <v>247253.33</v>
      </c>
      <c r="J34" s="61">
        <v>159193.67000000001</v>
      </c>
      <c r="K34" s="61">
        <v>248660.12999999995</v>
      </c>
      <c r="L34" s="15">
        <v>200913.27999999997</v>
      </c>
      <c r="M34" s="334">
        <f t="shared" si="23"/>
        <v>-0.19201650863771361</v>
      </c>
      <c r="O34" s="2" t="s">
        <v>6</v>
      </c>
      <c r="P34" s="37">
        <v>8418.2340000000022</v>
      </c>
      <c r="Q34" s="61">
        <v>4390.6889999999994</v>
      </c>
      <c r="R34" s="61">
        <v>6848.4070000000011</v>
      </c>
      <c r="S34" s="61">
        <v>11167.32799999999</v>
      </c>
      <c r="T34" s="61">
        <v>8872.2850000000017</v>
      </c>
      <c r="U34" s="61">
        <v>11662.620000000006</v>
      </c>
      <c r="V34" s="61">
        <v>9423.9899999999961</v>
      </c>
      <c r="W34" s="61">
        <v>14481.375000000004</v>
      </c>
      <c r="X34" s="61">
        <v>12803.287</v>
      </c>
      <c r="Y34" s="61">
        <v>13718.046000000006</v>
      </c>
      <c r="Z34" s="15">
        <v>12228.946999999995</v>
      </c>
      <c r="AA34" s="334">
        <f t="shared" si="24"/>
        <v>-0.10855037226147299</v>
      </c>
      <c r="AC34" s="121">
        <f t="shared" si="21"/>
        <v>0.48672862985073784</v>
      </c>
      <c r="AD34" s="122">
        <f t="shared" si="21"/>
        <v>0.49688825876595721</v>
      </c>
      <c r="AE34" s="122">
        <f t="shared" si="21"/>
        <v>0.56924809937044796</v>
      </c>
      <c r="AF34" s="122">
        <f t="shared" si="21"/>
        <v>0.78543559483657488</v>
      </c>
      <c r="AG34" s="122">
        <f t="shared" si="21"/>
        <v>0.54207508867396426</v>
      </c>
      <c r="AH34" s="122">
        <f t="shared" si="21"/>
        <v>0.51283586940978365</v>
      </c>
      <c r="AI34" s="122">
        <f t="shared" si="21"/>
        <v>0.58706569068968495</v>
      </c>
      <c r="AJ34" s="122">
        <f t="shared" si="21"/>
        <v>0.58568978626091728</v>
      </c>
      <c r="AK34" s="122">
        <f t="shared" si="21"/>
        <v>0.80425854872244606</v>
      </c>
      <c r="AL34" s="122">
        <f t="shared" si="21"/>
        <v>0.55167855015599043</v>
      </c>
      <c r="AM34" s="348">
        <f t="shared" si="22"/>
        <v>0.60866792877006426</v>
      </c>
      <c r="AN34" s="334">
        <f t="shared" si="25"/>
        <v>0.10330178434155132</v>
      </c>
      <c r="AP34" s="27"/>
      <c r="AQ34" s="27"/>
    </row>
    <row r="35" spans="1:43" ht="20.100000000000001" customHeight="1">
      <c r="A35" s="168" t="s">
        <v>7</v>
      </c>
      <c r="B35" s="37">
        <v>153575.38000000003</v>
      </c>
      <c r="C35" s="61">
        <v>146031.1</v>
      </c>
      <c r="D35" s="61">
        <v>129411.21999999994</v>
      </c>
      <c r="E35" s="61">
        <v>179559.8899999999</v>
      </c>
      <c r="F35" s="61">
        <v>269358.03999999998</v>
      </c>
      <c r="G35" s="61">
        <v>237433.11000000002</v>
      </c>
      <c r="H35" s="61">
        <v>147722.47000000009</v>
      </c>
      <c r="I35" s="61">
        <v>207140.0799999999</v>
      </c>
      <c r="J35" s="61">
        <v>176201.44</v>
      </c>
      <c r="K35" s="61">
        <v>278510.38</v>
      </c>
      <c r="L35" s="15">
        <v>285531.50000000006</v>
      </c>
      <c r="M35" s="334">
        <f t="shared" si="23"/>
        <v>2.5209545152320906E-2</v>
      </c>
      <c r="O35" s="2" t="s">
        <v>7</v>
      </c>
      <c r="P35" s="37">
        <v>8202.5570000000007</v>
      </c>
      <c r="Q35" s="61">
        <v>7142.6719999999987</v>
      </c>
      <c r="R35" s="61">
        <v>8489.8880000000008</v>
      </c>
      <c r="S35" s="61">
        <v>14058.68400000001</v>
      </c>
      <c r="T35" s="61">
        <v>13129.382000000001</v>
      </c>
      <c r="U35" s="61">
        <v>12275.063000000002</v>
      </c>
      <c r="V35" s="61">
        <v>8407.0900000000038</v>
      </c>
      <c r="W35" s="61">
        <v>11587.890000000009</v>
      </c>
      <c r="X35" s="61">
        <v>14215.772000000001</v>
      </c>
      <c r="Y35" s="61">
        <v>14177.262000000006</v>
      </c>
      <c r="Z35" s="15">
        <v>16500.630999999998</v>
      </c>
      <c r="AA35" s="334">
        <f t="shared" si="24"/>
        <v>0.16387995086780441</v>
      </c>
      <c r="AC35" s="121">
        <f t="shared" si="21"/>
        <v>0.53410624801970208</v>
      </c>
      <c r="AD35" s="122">
        <f t="shared" si="21"/>
        <v>0.48911992034573448</v>
      </c>
      <c r="AE35" s="122">
        <f t="shared" si="21"/>
        <v>0.65603956133015395</v>
      </c>
      <c r="AF35" s="122">
        <f t="shared" si="21"/>
        <v>0.7829523620224994</v>
      </c>
      <c r="AG35" s="122">
        <f t="shared" si="21"/>
        <v>0.48743234098377025</v>
      </c>
      <c r="AH35" s="122">
        <f t="shared" si="21"/>
        <v>0.51699036414929667</v>
      </c>
      <c r="AI35" s="122">
        <f t="shared" si="21"/>
        <v>0.56911382540516675</v>
      </c>
      <c r="AJ35" s="122">
        <f t="shared" si="21"/>
        <v>0.55942287943501878</v>
      </c>
      <c r="AK35" s="122">
        <f t="shared" si="21"/>
        <v>0.8067909093137946</v>
      </c>
      <c r="AL35" s="122">
        <f t="shared" si="21"/>
        <v>0.5090389090704629</v>
      </c>
      <c r="AM35" s="348">
        <f t="shared" si="22"/>
        <v>0.57789179127346701</v>
      </c>
      <c r="AN35" s="334">
        <f t="shared" si="25"/>
        <v>0.1352605488031039</v>
      </c>
      <c r="AP35" s="27"/>
      <c r="AQ35" s="27"/>
    </row>
    <row r="36" spans="1:43" ht="20.100000000000001" customHeight="1">
      <c r="A36" s="168" t="s">
        <v>8</v>
      </c>
      <c r="B36" s="37">
        <v>172174.69999999992</v>
      </c>
      <c r="C36" s="61">
        <v>197846.85999999996</v>
      </c>
      <c r="D36" s="61">
        <v>108041.16999999998</v>
      </c>
      <c r="E36" s="61">
        <v>128500.73000000004</v>
      </c>
      <c r="F36" s="61">
        <v>196762.29</v>
      </c>
      <c r="G36" s="61">
        <v>236160.21999999988</v>
      </c>
      <c r="H36" s="61">
        <v>161077.74999999983</v>
      </c>
      <c r="I36" s="61">
        <v>171433.78</v>
      </c>
      <c r="J36" s="61">
        <v>180051.81</v>
      </c>
      <c r="K36" s="61">
        <v>296230.03000000038</v>
      </c>
      <c r="L36" s="15">
        <v>286249.10999999993</v>
      </c>
      <c r="M36" s="334">
        <f t="shared" si="23"/>
        <v>-3.3693140428741934E-2</v>
      </c>
      <c r="O36" s="2" t="s">
        <v>8</v>
      </c>
      <c r="P36" s="37">
        <v>7606.0559999999978</v>
      </c>
      <c r="Q36" s="61">
        <v>8313.0869999999995</v>
      </c>
      <c r="R36" s="61">
        <v>6909.0559999999987</v>
      </c>
      <c r="S36" s="61">
        <v>9139.0069999999996</v>
      </c>
      <c r="T36" s="61">
        <v>8531.6860000000033</v>
      </c>
      <c r="U36" s="61">
        <v>10841.422999999999</v>
      </c>
      <c r="V36" s="61">
        <v>9653.1510000000035</v>
      </c>
      <c r="W36" s="61">
        <v>9956.3179999999975</v>
      </c>
      <c r="X36" s="61">
        <v>13765.152</v>
      </c>
      <c r="Y36" s="61">
        <v>14750.275999999996</v>
      </c>
      <c r="Z36" s="15">
        <v>15789.42300000001</v>
      </c>
      <c r="AA36" s="334">
        <f t="shared" si="24"/>
        <v>7.0449325829565076E-2</v>
      </c>
      <c r="AC36" s="121">
        <f t="shared" si="21"/>
        <v>0.44176385961468218</v>
      </c>
      <c r="AD36" s="122">
        <f t="shared" si="21"/>
        <v>0.42017785877420555</v>
      </c>
      <c r="AE36" s="122">
        <f t="shared" si="21"/>
        <v>0.63948363387771534</v>
      </c>
      <c r="AF36" s="122">
        <f t="shared" si="21"/>
        <v>0.71120273013234991</v>
      </c>
      <c r="AG36" s="122">
        <f t="shared" si="21"/>
        <v>0.43360371542738207</v>
      </c>
      <c r="AH36" s="122">
        <f t="shared" si="21"/>
        <v>0.45907066820991294</v>
      </c>
      <c r="AI36" s="122">
        <f t="shared" si="21"/>
        <v>0.59928518991605073</v>
      </c>
      <c r="AJ36" s="122">
        <f t="shared" si="21"/>
        <v>0.5807675710119673</v>
      </c>
      <c r="AK36" s="122">
        <f t="shared" si="21"/>
        <v>0.76451061502797446</v>
      </c>
      <c r="AL36" s="122">
        <f t="shared" si="21"/>
        <v>0.49793317713264845</v>
      </c>
      <c r="AM36" s="348">
        <f t="shared" si="22"/>
        <v>0.55159727832865624</v>
      </c>
      <c r="AN36" s="334">
        <f t="shared" si="25"/>
        <v>0.10777370069018673</v>
      </c>
      <c r="AP36" s="27"/>
      <c r="AQ36" s="27"/>
    </row>
    <row r="37" spans="1:43" ht="20.100000000000001" customHeight="1">
      <c r="A37" s="168" t="s">
        <v>9</v>
      </c>
      <c r="B37" s="37">
        <v>184593.24000000002</v>
      </c>
      <c r="C37" s="61">
        <v>144138.26999999993</v>
      </c>
      <c r="D37" s="61">
        <v>79979.249999999985</v>
      </c>
      <c r="E37" s="61">
        <v>122753.58</v>
      </c>
      <c r="F37" s="61">
        <v>216171.5800000001</v>
      </c>
      <c r="G37" s="61">
        <v>152140.34000000008</v>
      </c>
      <c r="H37" s="61">
        <v>149450.11999999976</v>
      </c>
      <c r="I37" s="61">
        <v>137515.64999999997</v>
      </c>
      <c r="J37" s="61">
        <v>157796.10999999999</v>
      </c>
      <c r="K37" s="61">
        <v>248422.98999999993</v>
      </c>
      <c r="L37" s="15">
        <v>193839.00999999995</v>
      </c>
      <c r="M37" s="334">
        <f t="shared" si="23"/>
        <v>-0.21972193475330121</v>
      </c>
      <c r="O37" s="2" t="s">
        <v>9</v>
      </c>
      <c r="P37" s="37">
        <v>8950.255000000001</v>
      </c>
      <c r="Q37" s="61">
        <v>8091.360999999999</v>
      </c>
      <c r="R37" s="61">
        <v>7317.6259999999966</v>
      </c>
      <c r="S37" s="61">
        <v>9009.7860000000001</v>
      </c>
      <c r="T37" s="61">
        <v>11821.654999999999</v>
      </c>
      <c r="U37" s="61">
        <v>8422.7539999999954</v>
      </c>
      <c r="V37" s="61">
        <v>8932.4599999999973</v>
      </c>
      <c r="W37" s="61">
        <v>10856.737000000006</v>
      </c>
      <c r="X37" s="61">
        <v>13503.767</v>
      </c>
      <c r="Y37" s="61">
        <v>13395.533000000005</v>
      </c>
      <c r="Z37" s="15">
        <v>12829.427999999996</v>
      </c>
      <c r="AA37" s="334">
        <f t="shared" si="24"/>
        <v>-4.2260729752224752E-2</v>
      </c>
      <c r="AC37" s="121">
        <f t="shared" si="21"/>
        <v>0.48486363856011194</v>
      </c>
      <c r="AD37" s="122">
        <f t="shared" si="21"/>
        <v>0.56136104589017211</v>
      </c>
      <c r="AE37" s="122">
        <f t="shared" si="21"/>
        <v>0.91494056270845225</v>
      </c>
      <c r="AF37" s="122">
        <f t="shared" si="21"/>
        <v>0.73397337983951261</v>
      </c>
      <c r="AG37" s="122">
        <f t="shared" si="21"/>
        <v>0.54686443981211563</v>
      </c>
      <c r="AH37" s="122">
        <f t="shared" si="21"/>
        <v>0.55361740351046873</v>
      </c>
      <c r="AI37" s="122">
        <f t="shared" si="21"/>
        <v>0.59768837923984341</v>
      </c>
      <c r="AJ37" s="122">
        <f t="shared" si="21"/>
        <v>0.78949101429546453</v>
      </c>
      <c r="AK37" s="122">
        <f t="shared" si="21"/>
        <v>0.85577312393822647</v>
      </c>
      <c r="AL37" s="122">
        <f t="shared" si="21"/>
        <v>0.5392227587309858</v>
      </c>
      <c r="AM37" s="348">
        <f t="shared" si="22"/>
        <v>0.66185996306935324</v>
      </c>
      <c r="AN37" s="334">
        <f t="shared" si="25"/>
        <v>0.22743328680522223</v>
      </c>
      <c r="AP37" s="27"/>
      <c r="AQ37" s="27"/>
    </row>
    <row r="38" spans="1:43" ht="20.100000000000001" customHeight="1">
      <c r="A38" s="168" t="s">
        <v>10</v>
      </c>
      <c r="B38" s="37">
        <v>174808.49999999997</v>
      </c>
      <c r="C38" s="61">
        <v>100779.39000000001</v>
      </c>
      <c r="D38" s="61">
        <v>69029.49000000002</v>
      </c>
      <c r="E38" s="61">
        <v>154336.00999999978</v>
      </c>
      <c r="F38" s="61">
        <v>191835.92000000007</v>
      </c>
      <c r="G38" s="61">
        <v>123373.27999999998</v>
      </c>
      <c r="H38" s="61">
        <v>139248.31999999989</v>
      </c>
      <c r="I38" s="61">
        <v>159507.64999999994</v>
      </c>
      <c r="J38" s="61">
        <v>217628.21</v>
      </c>
      <c r="K38" s="61">
        <v>280094.85000000021</v>
      </c>
      <c r="L38" s="15">
        <v>221001.43999999986</v>
      </c>
      <c r="M38" s="334">
        <f t="shared" si="23"/>
        <v>-0.21097642459331298</v>
      </c>
      <c r="O38" s="2" t="s">
        <v>10</v>
      </c>
      <c r="P38" s="37">
        <v>8836.2159999999967</v>
      </c>
      <c r="Q38" s="61">
        <v>6184.2449999999999</v>
      </c>
      <c r="R38" s="61">
        <v>6843.8590000000013</v>
      </c>
      <c r="S38" s="61">
        <v>12325.401000000003</v>
      </c>
      <c r="T38" s="61">
        <v>11790.632999999998</v>
      </c>
      <c r="U38" s="61">
        <v>8857.4580000000024</v>
      </c>
      <c r="V38" s="61">
        <v>10603.755000000001</v>
      </c>
      <c r="W38" s="61">
        <v>13090.348000000009</v>
      </c>
      <c r="X38" s="61">
        <v>16694.899000000001</v>
      </c>
      <c r="Y38" s="61">
        <v>17343.396999999994</v>
      </c>
      <c r="Z38" s="15">
        <v>14141.986999999999</v>
      </c>
      <c r="AA38" s="334">
        <f t="shared" si="24"/>
        <v>-0.18458955878136191</v>
      </c>
      <c r="AC38" s="121">
        <f t="shared" si="21"/>
        <v>0.50547976786025839</v>
      </c>
      <c r="AD38" s="122">
        <f t="shared" si="21"/>
        <v>0.61364183688748253</v>
      </c>
      <c r="AE38" s="122">
        <f t="shared" si="21"/>
        <v>0.99143989040046498</v>
      </c>
      <c r="AF38" s="122">
        <f t="shared" si="21"/>
        <v>0.79860824444016809</v>
      </c>
      <c r="AG38" s="122">
        <f t="shared" si="21"/>
        <v>0.61462071336796531</v>
      </c>
      <c r="AH38" s="122">
        <f t="shared" si="21"/>
        <v>0.7179397354111039</v>
      </c>
      <c r="AI38" s="122">
        <f t="shared" si="21"/>
        <v>0.76149967195295487</v>
      </c>
      <c r="AJ38" s="122">
        <f t="shared" si="21"/>
        <v>0.82067211196453671</v>
      </c>
      <c r="AK38" s="122">
        <f t="shared" si="21"/>
        <v>0.76712936250314256</v>
      </c>
      <c r="AL38" s="122">
        <f t="shared" si="21"/>
        <v>0.61919728263479246</v>
      </c>
      <c r="AM38" s="348">
        <f t="shared" si="22"/>
        <v>0.63990474451207224</v>
      </c>
      <c r="AN38" s="334">
        <f t="shared" si="25"/>
        <v>3.3442430155968907E-2</v>
      </c>
      <c r="AP38" s="27"/>
      <c r="AQ38" s="27"/>
    </row>
    <row r="39" spans="1:43" ht="20.100000000000001" customHeight="1">
      <c r="A39" s="168" t="s">
        <v>11</v>
      </c>
      <c r="B39" s="37">
        <v>143517.88</v>
      </c>
      <c r="C39" s="61">
        <v>108144.17000000003</v>
      </c>
      <c r="D39" s="61">
        <v>125852.90000000002</v>
      </c>
      <c r="E39" s="61">
        <v>102029.78999999992</v>
      </c>
      <c r="F39" s="61">
        <v>191064.2</v>
      </c>
      <c r="G39" s="61">
        <v>143527.37999999992</v>
      </c>
      <c r="H39" s="61">
        <v>151132.13000000012</v>
      </c>
      <c r="I39" s="61">
        <v>135712.65999999989</v>
      </c>
      <c r="J39" s="61">
        <v>269199.01</v>
      </c>
      <c r="K39" s="61">
        <v>227951.96000000008</v>
      </c>
      <c r="L39" s="15">
        <v>225932.47000000003</v>
      </c>
      <c r="M39" s="334">
        <f t="shared" si="23"/>
        <v>-8.8592789463185495E-3</v>
      </c>
      <c r="O39" s="2" t="s">
        <v>11</v>
      </c>
      <c r="P39" s="37">
        <v>8561.616</v>
      </c>
      <c r="Q39" s="61">
        <v>7679.9049999999988</v>
      </c>
      <c r="R39" s="61">
        <v>10402.912</v>
      </c>
      <c r="S39" s="61">
        <v>7707.6290000000035</v>
      </c>
      <c r="T39" s="61">
        <v>12654.747000000003</v>
      </c>
      <c r="U39" s="61">
        <v>9979.3469999999979</v>
      </c>
      <c r="V39" s="61">
        <v>10712.686999999996</v>
      </c>
      <c r="W39" s="61">
        <v>11080.005999999999</v>
      </c>
      <c r="X39" s="61">
        <v>17646.002</v>
      </c>
      <c r="Y39" s="61">
        <v>15712.195000000003</v>
      </c>
      <c r="Z39" s="15">
        <v>14615.516000000009</v>
      </c>
      <c r="AA39" s="334">
        <f t="shared" si="24"/>
        <v>-6.9797949936338907E-2</v>
      </c>
      <c r="AC39" s="121">
        <f t="shared" si="21"/>
        <v>0.59655396247491954</v>
      </c>
      <c r="AD39" s="122">
        <f t="shared" si="21"/>
        <v>0.7101543245465749</v>
      </c>
      <c r="AE39" s="122">
        <f t="shared" ref="AE39:AL41" si="26">IF(R39="","",(R39/D39)*10)</f>
        <v>0.82659295097689434</v>
      </c>
      <c r="AF39" s="122">
        <f t="shared" si="26"/>
        <v>0.75542927217629385</v>
      </c>
      <c r="AG39" s="122">
        <f t="shared" si="26"/>
        <v>0.66232957299169615</v>
      </c>
      <c r="AH39" s="122">
        <f t="shared" si="26"/>
        <v>0.69529221532504837</v>
      </c>
      <c r="AI39" s="122">
        <f t="shared" si="26"/>
        <v>0.70882922115899427</v>
      </c>
      <c r="AJ39" s="122">
        <f t="shared" si="26"/>
        <v>0.81643127472411259</v>
      </c>
      <c r="AK39" s="122">
        <f t="shared" si="26"/>
        <v>0.6555002561116402</v>
      </c>
      <c r="AL39" s="122">
        <f t="shared" si="26"/>
        <v>0.68927659143619546</v>
      </c>
      <c r="AM39" s="348">
        <f t="shared" si="22"/>
        <v>0.64689754420867462</v>
      </c>
      <c r="AN39" s="334">
        <f t="shared" si="25"/>
        <v>-6.1483369309290922E-2</v>
      </c>
      <c r="AP39" s="27"/>
      <c r="AQ39" s="27"/>
    </row>
    <row r="40" spans="1:43" ht="20.100000000000001" customHeight="1" thickBot="1">
      <c r="A40" s="168" t="s">
        <v>12</v>
      </c>
      <c r="B40" s="37">
        <v>152820.21000000002</v>
      </c>
      <c r="C40" s="61">
        <v>216465.13999999996</v>
      </c>
      <c r="D40" s="61">
        <v>85804.429999999964</v>
      </c>
      <c r="E40" s="61">
        <v>229961.75</v>
      </c>
      <c r="F40" s="61">
        <v>233293.19000000015</v>
      </c>
      <c r="G40" s="61">
        <v>149139.44999999995</v>
      </c>
      <c r="H40" s="61">
        <v>169639.46999999994</v>
      </c>
      <c r="I40" s="61">
        <v>161502.75000000003</v>
      </c>
      <c r="J40" s="61">
        <v>201567.8</v>
      </c>
      <c r="K40" s="61">
        <v>231272.66000000015</v>
      </c>
      <c r="L40" s="15">
        <v>249366.14000000007</v>
      </c>
      <c r="M40" s="334">
        <f t="shared" si="23"/>
        <v>7.8234409549316861E-2</v>
      </c>
      <c r="O40" s="3" t="s">
        <v>12</v>
      </c>
      <c r="P40" s="37">
        <v>8577.6339999999964</v>
      </c>
      <c r="Q40" s="61">
        <v>10729.738000000001</v>
      </c>
      <c r="R40" s="61">
        <v>8400.3320000000022</v>
      </c>
      <c r="S40" s="61">
        <v>14080.129999999997</v>
      </c>
      <c r="T40" s="61">
        <v>13582.820000000003</v>
      </c>
      <c r="U40" s="61">
        <v>9345.7980000000007</v>
      </c>
      <c r="V40" s="61">
        <v>11478.792000000003</v>
      </c>
      <c r="W40" s="61">
        <v>14722.865999999998</v>
      </c>
      <c r="X40" s="61">
        <v>13500.736999999999</v>
      </c>
      <c r="Y40" s="61">
        <v>16104.085999999999</v>
      </c>
      <c r="Z40" s="15">
        <v>14131.660999999996</v>
      </c>
      <c r="AA40" s="334">
        <f t="shared" si="24"/>
        <v>-0.1224797855649804</v>
      </c>
      <c r="AC40" s="121">
        <f t="shared" si="21"/>
        <v>0.56128924309160388</v>
      </c>
      <c r="AD40" s="122">
        <f t="shared" si="21"/>
        <v>0.49567972006947647</v>
      </c>
      <c r="AE40" s="122">
        <f t="shared" si="26"/>
        <v>0.9790091257525988</v>
      </c>
      <c r="AF40" s="122">
        <f t="shared" si="26"/>
        <v>0.61228139027468687</v>
      </c>
      <c r="AG40" s="122">
        <f t="shared" si="26"/>
        <v>0.5822210241113337</v>
      </c>
      <c r="AH40" s="122">
        <f t="shared" si="26"/>
        <v>0.62664828118918259</v>
      </c>
      <c r="AI40" s="122">
        <f t="shared" si="26"/>
        <v>0.67665809142176681</v>
      </c>
      <c r="AJ40" s="122">
        <f t="shared" si="26"/>
        <v>0.91161704676855315</v>
      </c>
      <c r="AK40" s="122">
        <f t="shared" si="26"/>
        <v>0.66978639445387611</v>
      </c>
      <c r="AL40" s="122">
        <f t="shared" si="26"/>
        <v>0.69632467581771174</v>
      </c>
      <c r="AM40" s="337">
        <f t="shared" si="22"/>
        <v>0.56670328216974419</v>
      </c>
      <c r="AN40" s="334">
        <f t="shared" si="25"/>
        <v>-0.18615079739311241</v>
      </c>
      <c r="AP40" s="27"/>
      <c r="AQ40" s="27"/>
    </row>
    <row r="41" spans="1:43" ht="20.100000000000001" customHeight="1" thickBot="1">
      <c r="A41" s="342" t="str">
        <f>A19</f>
        <v>janeiro-dezembro</v>
      </c>
      <c r="B41" s="155">
        <f>SUM(B29:B40)</f>
        <v>1813519.3599999999</v>
      </c>
      <c r="C41" s="156">
        <f t="shared" ref="C41:L41" si="27">SUM(C29:C40)</f>
        <v>1633514.4599999997</v>
      </c>
      <c r="D41" s="156">
        <f t="shared" si="27"/>
        <v>1293051.3799999997</v>
      </c>
      <c r="E41" s="156">
        <f t="shared" si="27"/>
        <v>1596293.2899999996</v>
      </c>
      <c r="F41" s="156">
        <f t="shared" si="27"/>
        <v>2327610.58</v>
      </c>
      <c r="G41" s="156">
        <f t="shared" si="27"/>
        <v>2158071.8899999997</v>
      </c>
      <c r="H41" s="156">
        <f t="shared" si="27"/>
        <v>1802160.4399999995</v>
      </c>
      <c r="I41" s="156">
        <f t="shared" si="27"/>
        <v>2154377.0199999996</v>
      </c>
      <c r="J41" s="156">
        <f t="shared" si="27"/>
        <v>1975193.6100000003</v>
      </c>
      <c r="K41" s="156">
        <f t="shared" si="27"/>
        <v>2933388.68</v>
      </c>
      <c r="L41" s="303">
        <f t="shared" si="27"/>
        <v>2743339.09</v>
      </c>
      <c r="M41" s="333">
        <f t="shared" si="23"/>
        <v>-6.4788410515036254E-2</v>
      </c>
      <c r="O41" s="2"/>
      <c r="P41" s="155">
        <f>SUM(P29:P40)</f>
        <v>88593.928999999989</v>
      </c>
      <c r="Q41" s="156">
        <f t="shared" ref="Q41:Z41" si="28">SUM(Q29:Q40)</f>
        <v>80744.22</v>
      </c>
      <c r="R41" s="156">
        <f t="shared" si="28"/>
        <v>85348.562999999995</v>
      </c>
      <c r="S41" s="156">
        <f t="shared" si="28"/>
        <v>121368.935</v>
      </c>
      <c r="T41" s="156">
        <f t="shared" si="28"/>
        <v>124143.97100000001</v>
      </c>
      <c r="U41" s="156">
        <f t="shared" si="28"/>
        <v>115571.70700000001</v>
      </c>
      <c r="V41" s="156">
        <f t="shared" si="28"/>
        <v>109068.98599999999</v>
      </c>
      <c r="W41" s="156">
        <f t="shared" si="28"/>
        <v>136178.72600000002</v>
      </c>
      <c r="X41" s="156">
        <f t="shared" si="28"/>
        <v>153404.38700000002</v>
      </c>
      <c r="Y41" s="156">
        <f t="shared" si="28"/>
        <v>167744.46300000002</v>
      </c>
      <c r="Z41" s="303">
        <f t="shared" si="28"/>
        <v>164346.62299999999</v>
      </c>
      <c r="AA41" s="333">
        <f t="shared" si="24"/>
        <v>-2.0256048630350472E-2</v>
      </c>
      <c r="AC41" s="159">
        <f t="shared" si="21"/>
        <v>0.48851934505954209</v>
      </c>
      <c r="AD41" s="160">
        <f t="shared" si="21"/>
        <v>0.49429755277464771</v>
      </c>
      <c r="AE41" s="160">
        <f t="shared" si="26"/>
        <v>0.66005546508136448</v>
      </c>
      <c r="AF41" s="160">
        <f t="shared" si="26"/>
        <v>0.76031726600817851</v>
      </c>
      <c r="AG41" s="160">
        <f t="shared" si="26"/>
        <v>0.53335369785095244</v>
      </c>
      <c r="AH41" s="160">
        <f t="shared" si="26"/>
        <v>0.53553223845568942</v>
      </c>
      <c r="AI41" s="160">
        <f t="shared" si="26"/>
        <v>0.60521240828036382</v>
      </c>
      <c r="AJ41" s="160">
        <f t="shared" si="26"/>
        <v>0.63210257413532966</v>
      </c>
      <c r="AK41" s="160">
        <f t="shared" si="26"/>
        <v>0.77665493763925242</v>
      </c>
      <c r="AL41" s="160">
        <f t="shared" si="26"/>
        <v>0.5718453341818992</v>
      </c>
      <c r="AM41" s="347">
        <f t="shared" si="22"/>
        <v>0.59907513292496417</v>
      </c>
      <c r="AN41" s="333">
        <f t="shared" si="25"/>
        <v>4.7617418758904136E-2</v>
      </c>
      <c r="AP41" s="27"/>
      <c r="AQ41" s="27"/>
    </row>
    <row r="42" spans="1:43" ht="20.100000000000001" customHeight="1">
      <c r="A42" s="168" t="s">
        <v>15</v>
      </c>
      <c r="B42" s="37">
        <f>SUM(B29:B31)</f>
        <v>383486.16999999993</v>
      </c>
      <c r="C42" s="61">
        <f>SUM(C29:C31)</f>
        <v>359736.73</v>
      </c>
      <c r="D42" s="61">
        <f>SUM(D29:D31)</f>
        <v>337710.40999999992</v>
      </c>
      <c r="E42" s="61">
        <f t="shared" ref="E42:K42" si="29">SUM(E29:E31)</f>
        <v>269354.83</v>
      </c>
      <c r="F42" s="61">
        <f t="shared" si="29"/>
        <v>518885.16000000003</v>
      </c>
      <c r="G42" s="61">
        <f t="shared" si="29"/>
        <v>534367.81999999983</v>
      </c>
      <c r="H42" s="61">
        <f t="shared" si="29"/>
        <v>446495.15</v>
      </c>
      <c r="I42" s="61">
        <f t="shared" si="29"/>
        <v>530104.43999999994</v>
      </c>
      <c r="J42" s="61">
        <f t="shared" si="29"/>
        <v>340089.82</v>
      </c>
      <c r="K42" s="61">
        <f t="shared" si="29"/>
        <v>649570.5</v>
      </c>
      <c r="L42" s="15">
        <f>IF(L31="","",SUM(L29:L31))</f>
        <v>640253.83999999985</v>
      </c>
      <c r="M42" s="333">
        <f t="shared" si="23"/>
        <v>-1.4342800358082993E-2</v>
      </c>
      <c r="O42" s="4" t="s">
        <v>15</v>
      </c>
      <c r="P42" s="37">
        <f>SUM(P29:P31)</f>
        <v>17209.863000000001</v>
      </c>
      <c r="Q42" s="61">
        <f>SUM(Q29:Q31)</f>
        <v>15796.161</v>
      </c>
      <c r="R42" s="61">
        <f>SUM(R29:R31)</f>
        <v>16995.894999999997</v>
      </c>
      <c r="S42" s="61">
        <f t="shared" ref="S42:Y42" si="30">SUM(S29:S31)</f>
        <v>22740.453000000001</v>
      </c>
      <c r="T42" s="61">
        <f t="shared" si="30"/>
        <v>26284.577999999994</v>
      </c>
      <c r="U42" s="61">
        <f t="shared" si="30"/>
        <v>26114.18</v>
      </c>
      <c r="V42" s="61">
        <f t="shared" si="30"/>
        <v>24267.392</v>
      </c>
      <c r="W42" s="61">
        <f t="shared" si="30"/>
        <v>28921.351000000002</v>
      </c>
      <c r="X42" s="61">
        <f t="shared" si="30"/>
        <v>27891.383000000002</v>
      </c>
      <c r="Y42" s="61">
        <f t="shared" si="30"/>
        <v>37417.438999999998</v>
      </c>
      <c r="Z42" s="15">
        <f>IF(Z31="","",SUM(Z29:Z31))</f>
        <v>39515.076000000001</v>
      </c>
      <c r="AA42" s="333">
        <f t="shared" si="24"/>
        <v>5.6060410761944519E-2</v>
      </c>
      <c r="AC42" s="167">
        <f t="shared" si="21"/>
        <v>0.44877401967325198</v>
      </c>
      <c r="AD42" s="161">
        <f t="shared" si="21"/>
        <v>0.43910336873301764</v>
      </c>
      <c r="AE42" s="161">
        <f t="shared" si="21"/>
        <v>0.50326831796508742</v>
      </c>
      <c r="AF42" s="161">
        <f t="shared" si="21"/>
        <v>0.84425636622146327</v>
      </c>
      <c r="AG42" s="161">
        <f t="shared" si="21"/>
        <v>0.50655867668290977</v>
      </c>
      <c r="AH42" s="161">
        <f t="shared" si="21"/>
        <v>0.48869297556129054</v>
      </c>
      <c r="AI42" s="161">
        <f t="shared" si="21"/>
        <v>0.54350852411274786</v>
      </c>
      <c r="AJ42" s="161">
        <f t="shared" si="21"/>
        <v>0.54557835810618771</v>
      </c>
      <c r="AK42" s="161">
        <f t="shared" si="21"/>
        <v>0.8201181382024314</v>
      </c>
      <c r="AL42" s="161">
        <f t="shared" si="21"/>
        <v>0.57603353292675696</v>
      </c>
      <c r="AM42" s="349">
        <f t="shared" si="22"/>
        <v>0.61717827416700866</v>
      </c>
      <c r="AN42" s="333">
        <f t="shared" si="25"/>
        <v>7.1427684133595876E-2</v>
      </c>
      <c r="AP42" s="27"/>
      <c r="AQ42" s="27"/>
    </row>
    <row r="43" spans="1:43" ht="20.100000000000001" customHeight="1">
      <c r="A43" s="168" t="s">
        <v>16</v>
      </c>
      <c r="B43" s="37">
        <f>SUM(B32:B34)</f>
        <v>448543.28</v>
      </c>
      <c r="C43" s="61">
        <f>SUM(C32:C34)</f>
        <v>360372.79999999993</v>
      </c>
      <c r="D43" s="61">
        <f>SUM(D32:D34)</f>
        <v>357222.51</v>
      </c>
      <c r="E43" s="61">
        <f t="shared" ref="E43:K43" si="31">SUM(E32:E34)</f>
        <v>409796.7099999999</v>
      </c>
      <c r="F43" s="61">
        <f t="shared" si="31"/>
        <v>510240.19999999995</v>
      </c>
      <c r="G43" s="61">
        <f t="shared" si="31"/>
        <v>581930.29000000015</v>
      </c>
      <c r="H43" s="61">
        <f t="shared" si="31"/>
        <v>437395.03</v>
      </c>
      <c r="I43" s="61">
        <f t="shared" si="31"/>
        <v>651460.00999999989</v>
      </c>
      <c r="J43" s="61">
        <f t="shared" si="31"/>
        <v>432659.41000000003</v>
      </c>
      <c r="K43" s="61">
        <f t="shared" si="31"/>
        <v>721335.31</v>
      </c>
      <c r="L43" s="15">
        <f>IF(L34="","",SUM(L32:L34))</f>
        <v>641165.57999999984</v>
      </c>
      <c r="M43" s="334">
        <f t="shared" si="23"/>
        <v>-0.11114072594061727</v>
      </c>
      <c r="O43" s="2" t="s">
        <v>16</v>
      </c>
      <c r="P43" s="37">
        <f>SUM(P32:P34)</f>
        <v>20649.732000000004</v>
      </c>
      <c r="Q43" s="61">
        <f>SUM(Q32:Q34)</f>
        <v>16807.051000000003</v>
      </c>
      <c r="R43" s="61">
        <f>SUM(R32:R34)</f>
        <v>19988.995000000003</v>
      </c>
      <c r="S43" s="61">
        <f t="shared" ref="S43:Y43" si="32">SUM(S32:S34)</f>
        <v>32307.84499999999</v>
      </c>
      <c r="T43" s="61">
        <f t="shared" si="32"/>
        <v>26348.47</v>
      </c>
      <c r="U43" s="61">
        <f t="shared" si="32"/>
        <v>29735.684000000008</v>
      </c>
      <c r="V43" s="61">
        <f t="shared" si="32"/>
        <v>25013.658999999996</v>
      </c>
      <c r="W43" s="61">
        <f t="shared" si="32"/>
        <v>35963.210000000006</v>
      </c>
      <c r="X43" s="61">
        <f t="shared" si="32"/>
        <v>36186.675000000003</v>
      </c>
      <c r="Y43" s="61">
        <f t="shared" si="32"/>
        <v>38844.275000000009</v>
      </c>
      <c r="Z43" s="15">
        <f>IF(Z34="","",SUM(Z32:Z34))</f>
        <v>36822.900999999991</v>
      </c>
      <c r="AA43" s="334">
        <f t="shared" si="24"/>
        <v>-5.2037887178999161E-2</v>
      </c>
      <c r="AC43" s="121">
        <f t="shared" si="21"/>
        <v>0.46037323310250017</v>
      </c>
      <c r="AD43" s="122">
        <f t="shared" si="21"/>
        <v>0.46637956582738782</v>
      </c>
      <c r="AE43" s="122">
        <f t="shared" si="21"/>
        <v>0.55956706087754671</v>
      </c>
      <c r="AF43" s="122">
        <f t="shared" si="21"/>
        <v>0.78838712492347729</v>
      </c>
      <c r="AG43" s="122">
        <f t="shared" si="21"/>
        <v>0.51639345547450011</v>
      </c>
      <c r="AH43" s="122">
        <f t="shared" si="21"/>
        <v>0.51098360939417675</v>
      </c>
      <c r="AI43" s="122">
        <f t="shared" si="21"/>
        <v>0.57187798864564132</v>
      </c>
      <c r="AJ43" s="122">
        <f t="shared" si="21"/>
        <v>0.55204017818376927</v>
      </c>
      <c r="AK43" s="122">
        <f t="shared" si="21"/>
        <v>0.83637785666097031</v>
      </c>
      <c r="AL43" s="122">
        <f t="shared" si="21"/>
        <v>0.53850510936446472</v>
      </c>
      <c r="AM43" s="348">
        <f t="shared" si="22"/>
        <v>0.57431188055977678</v>
      </c>
      <c r="AN43" s="334">
        <f t="shared" si="25"/>
        <v>6.6492908930001884E-2</v>
      </c>
      <c r="AP43" s="27"/>
      <c r="AQ43" s="27"/>
    </row>
    <row r="44" spans="1:43" ht="20.100000000000001" customHeight="1">
      <c r="A44" s="168" t="s">
        <v>17</v>
      </c>
      <c r="B44" s="37">
        <f>SUM(B35:B37)</f>
        <v>510343.31999999995</v>
      </c>
      <c r="C44" s="61">
        <f>SUM(C35:C37)</f>
        <v>488016.22999999986</v>
      </c>
      <c r="D44" s="61">
        <f>SUM(D35:D37)</f>
        <v>317431.6399999999</v>
      </c>
      <c r="E44" s="61">
        <f t="shared" ref="E44:K44" si="33">SUM(E35:E37)</f>
        <v>430814.19999999995</v>
      </c>
      <c r="F44" s="61">
        <f t="shared" si="33"/>
        <v>682291.91</v>
      </c>
      <c r="G44" s="61">
        <f t="shared" si="33"/>
        <v>625733.66999999993</v>
      </c>
      <c r="H44" s="61">
        <f t="shared" si="33"/>
        <v>458250.33999999968</v>
      </c>
      <c r="I44" s="61">
        <f t="shared" si="33"/>
        <v>516089.50999999983</v>
      </c>
      <c r="J44" s="61">
        <f t="shared" si="33"/>
        <v>514049.36</v>
      </c>
      <c r="K44" s="61">
        <f t="shared" si="33"/>
        <v>823163.40000000037</v>
      </c>
      <c r="L44" s="15">
        <f>IF(L37="","",SUM(L35:L37))</f>
        <v>765619.61999999988</v>
      </c>
      <c r="M44" s="334">
        <f t="shared" si="23"/>
        <v>-6.9905659070848475E-2</v>
      </c>
      <c r="O44" s="2" t="s">
        <v>17</v>
      </c>
      <c r="P44" s="37">
        <f>SUM(P35:P37)</f>
        <v>24758.867999999999</v>
      </c>
      <c r="Q44" s="61">
        <f>SUM(Q35:Q37)</f>
        <v>23547.119999999995</v>
      </c>
      <c r="R44" s="61">
        <f>SUM(R35:R37)</f>
        <v>22716.569999999996</v>
      </c>
      <c r="S44" s="61">
        <f t="shared" ref="S44:Y44" si="34">SUM(S35:S37)</f>
        <v>32207.47700000001</v>
      </c>
      <c r="T44" s="61">
        <f t="shared" si="34"/>
        <v>33482.723000000005</v>
      </c>
      <c r="U44" s="61">
        <f t="shared" si="34"/>
        <v>31539.239999999998</v>
      </c>
      <c r="V44" s="61">
        <f t="shared" si="34"/>
        <v>26992.701000000008</v>
      </c>
      <c r="W44" s="61">
        <f t="shared" si="34"/>
        <v>32400.945000000014</v>
      </c>
      <c r="X44" s="61">
        <f t="shared" si="34"/>
        <v>41484.690999999999</v>
      </c>
      <c r="Y44" s="61">
        <f t="shared" si="34"/>
        <v>42323.071000000004</v>
      </c>
      <c r="Z44" s="15">
        <f>IF(Z37="","",SUM(Z35:Z37))</f>
        <v>45119.482000000004</v>
      </c>
      <c r="AA44" s="334">
        <f t="shared" si="24"/>
        <v>6.6072969988401828E-2</v>
      </c>
      <c r="AC44" s="121">
        <f t="shared" si="21"/>
        <v>0.48514141421504259</v>
      </c>
      <c r="AD44" s="122">
        <f t="shared" si="21"/>
        <v>0.48250690351015585</v>
      </c>
      <c r="AE44" s="122">
        <f t="shared" si="21"/>
        <v>0.71563660131674345</v>
      </c>
      <c r="AF44" s="122">
        <f t="shared" si="21"/>
        <v>0.74759552958096576</v>
      </c>
      <c r="AG44" s="122">
        <f t="shared" si="21"/>
        <v>0.49073897124179594</v>
      </c>
      <c r="AH44" s="122">
        <f t="shared" si="21"/>
        <v>0.50403616605767754</v>
      </c>
      <c r="AI44" s="122">
        <f t="shared" si="21"/>
        <v>0.58903831909868365</v>
      </c>
      <c r="AJ44" s="122">
        <f t="shared" si="21"/>
        <v>0.62781638402222173</v>
      </c>
      <c r="AK44" s="122">
        <f t="shared" si="21"/>
        <v>0.80701765682579585</v>
      </c>
      <c r="AL44" s="122">
        <f t="shared" si="21"/>
        <v>0.5141515159687613</v>
      </c>
      <c r="AM44" s="348">
        <f t="shared" si="22"/>
        <v>0.58931982437963137</v>
      </c>
      <c r="AN44" s="334">
        <f t="shared" si="25"/>
        <v>0.14619874896068016</v>
      </c>
      <c r="AP44" s="27"/>
      <c r="AQ44" s="27"/>
    </row>
    <row r="45" spans="1:43" ht="20.100000000000001" customHeight="1" thickBot="1">
      <c r="A45" s="171" t="s">
        <v>18</v>
      </c>
      <c r="B45" s="117">
        <f>SUM(B38:B40)</f>
        <v>471146.59</v>
      </c>
      <c r="C45" s="67">
        <f>SUM(C38:C40)</f>
        <v>425388.7</v>
      </c>
      <c r="D45" s="67">
        <f>IF(D40="","",SUM(D38:D40))</f>
        <v>280686.82</v>
      </c>
      <c r="E45" s="67">
        <f t="shared" ref="E45:L45" si="35">IF(E40="","",SUM(E38:E40))</f>
        <v>486327.5499999997</v>
      </c>
      <c r="F45" s="67">
        <f t="shared" si="35"/>
        <v>616193.31000000029</v>
      </c>
      <c r="G45" s="67">
        <f t="shared" si="35"/>
        <v>416040.10999999987</v>
      </c>
      <c r="H45" s="67">
        <f t="shared" si="35"/>
        <v>460019.91999999993</v>
      </c>
      <c r="I45" s="67">
        <f t="shared" si="35"/>
        <v>456723.05999999982</v>
      </c>
      <c r="J45" s="67">
        <f t="shared" si="35"/>
        <v>688395.02</v>
      </c>
      <c r="K45" s="67">
        <f t="shared" si="35"/>
        <v>739319.47000000044</v>
      </c>
      <c r="L45" s="106">
        <f t="shared" si="35"/>
        <v>696300.05</v>
      </c>
      <c r="M45" s="338">
        <f t="shared" si="23"/>
        <v>-5.8187862954563289E-2</v>
      </c>
      <c r="O45" s="3" t="s">
        <v>18</v>
      </c>
      <c r="P45" s="117">
        <f>SUM(P38:P40)</f>
        <v>25975.465999999993</v>
      </c>
      <c r="Q45" s="67">
        <f>SUM(Q38:Q40)</f>
        <v>24593.887999999999</v>
      </c>
      <c r="R45" s="67">
        <f>IF(R40="","",SUM(R38:R40))</f>
        <v>25647.103000000003</v>
      </c>
      <c r="S45" s="67">
        <f t="shared" ref="S45:Z45" si="36">IF(S40="","",SUM(S38:S40))</f>
        <v>34113.160000000003</v>
      </c>
      <c r="T45" s="67">
        <f t="shared" si="36"/>
        <v>38028.200000000004</v>
      </c>
      <c r="U45" s="67">
        <f t="shared" si="36"/>
        <v>28182.603000000003</v>
      </c>
      <c r="V45" s="67">
        <f t="shared" si="36"/>
        <v>32795.233999999997</v>
      </c>
      <c r="W45" s="67">
        <f t="shared" si="36"/>
        <v>38893.22</v>
      </c>
      <c r="X45" s="67">
        <f t="shared" si="36"/>
        <v>47841.637999999999</v>
      </c>
      <c r="Y45" s="67">
        <f t="shared" si="36"/>
        <v>49159.678</v>
      </c>
      <c r="Z45" s="106">
        <f t="shared" si="36"/>
        <v>42889.164000000004</v>
      </c>
      <c r="AA45" s="338">
        <f t="shared" si="24"/>
        <v>-0.12755400879558235</v>
      </c>
      <c r="AC45" s="126">
        <f t="shared" ref="AC45:AD45" si="37">(P45/B45)*10</f>
        <v>0.5513245039086454</v>
      </c>
      <c r="AD45" s="127">
        <f t="shared" si="37"/>
        <v>0.5781509475921669</v>
      </c>
      <c r="AE45" s="127">
        <f t="shared" ref="AE45:AL45" si="38">IF(R40="","",(R45/D45)*10)</f>
        <v>0.91372665805968378</v>
      </c>
      <c r="AF45" s="127">
        <f t="shared" si="38"/>
        <v>0.70144411929778661</v>
      </c>
      <c r="AG45" s="127">
        <f t="shared" si="38"/>
        <v>0.61714723907015456</v>
      </c>
      <c r="AH45" s="127">
        <f t="shared" si="38"/>
        <v>0.67740110442716717</v>
      </c>
      <c r="AI45" s="127">
        <f t="shared" si="38"/>
        <v>0.7129089975060211</v>
      </c>
      <c r="AJ45" s="127">
        <f t="shared" si="38"/>
        <v>0.85157119064669118</v>
      </c>
      <c r="AK45" s="127">
        <f t="shared" si="38"/>
        <v>0.69497362139545982</v>
      </c>
      <c r="AL45" s="127">
        <f t="shared" si="38"/>
        <v>0.66493146731277042</v>
      </c>
      <c r="AM45" s="350">
        <f t="shared" si="22"/>
        <v>0.61595807726855689</v>
      </c>
      <c r="AN45" s="338">
        <f t="shared" si="25"/>
        <v>-7.3651785863184951E-2</v>
      </c>
      <c r="AP45" s="27"/>
      <c r="AQ45" s="27"/>
    </row>
    <row r="46" spans="1:43"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P46" s="27"/>
      <c r="AQ46" s="27"/>
    </row>
    <row r="47" spans="1:43" ht="15.75" thickBot="1">
      <c r="M47" s="346" t="s">
        <v>19</v>
      </c>
      <c r="AA47" s="327">
        <v>1000</v>
      </c>
      <c r="AN47" s="327" t="s">
        <v>44</v>
      </c>
      <c r="AP47" s="27"/>
      <c r="AQ47" s="27"/>
    </row>
    <row r="48" spans="1:43" ht="20.100000000000001" customHeight="1">
      <c r="A48" s="489" t="s">
        <v>31</v>
      </c>
      <c r="B48" s="491" t="s">
        <v>0</v>
      </c>
      <c r="C48" s="485"/>
      <c r="D48" s="485"/>
      <c r="E48" s="485"/>
      <c r="F48" s="485"/>
      <c r="G48" s="485"/>
      <c r="H48" s="485"/>
      <c r="I48" s="485"/>
      <c r="J48" s="485"/>
      <c r="K48" s="485"/>
      <c r="L48" s="486"/>
      <c r="M48" s="494" t="str">
        <f>M26</f>
        <v>D       2020/2019</v>
      </c>
      <c r="O48" s="492" t="s">
        <v>21</v>
      </c>
      <c r="P48" s="484" t="s">
        <v>0</v>
      </c>
      <c r="Q48" s="485"/>
      <c r="R48" s="485"/>
      <c r="S48" s="485"/>
      <c r="T48" s="485"/>
      <c r="U48" s="485"/>
      <c r="V48" s="485"/>
      <c r="W48" s="485"/>
      <c r="X48" s="485"/>
      <c r="Y48" s="485"/>
      <c r="Z48" s="486"/>
      <c r="AA48" s="496" t="str">
        <f>M48</f>
        <v>D       2020/2019</v>
      </c>
      <c r="AC48" s="484" t="s">
        <v>0</v>
      </c>
      <c r="AD48" s="485"/>
      <c r="AE48" s="485"/>
      <c r="AF48" s="485"/>
      <c r="AG48" s="485"/>
      <c r="AH48" s="485"/>
      <c r="AI48" s="485"/>
      <c r="AJ48" s="485"/>
      <c r="AK48" s="485"/>
      <c r="AL48" s="485"/>
      <c r="AM48" s="486"/>
      <c r="AN48" s="494" t="s">
        <v>118</v>
      </c>
      <c r="AP48" s="27"/>
      <c r="AQ48" s="27"/>
    </row>
    <row r="49" spans="1:43" ht="20.100000000000001" customHeight="1" thickBot="1">
      <c r="A49" s="490"/>
      <c r="B49" s="31">
        <v>2010</v>
      </c>
      <c r="C49" s="164">
        <v>2011</v>
      </c>
      <c r="D49" s="164">
        <v>2012</v>
      </c>
      <c r="E49" s="164">
        <v>2013</v>
      </c>
      <c r="F49" s="164">
        <v>2014</v>
      </c>
      <c r="G49" s="164">
        <v>2015</v>
      </c>
      <c r="H49" s="164">
        <v>2016</v>
      </c>
      <c r="I49" s="164">
        <v>2017</v>
      </c>
      <c r="J49" s="164">
        <v>2018</v>
      </c>
      <c r="K49" s="164">
        <v>2019</v>
      </c>
      <c r="L49" s="30">
        <v>2020</v>
      </c>
      <c r="M49" s="495"/>
      <c r="O49" s="493"/>
      <c r="P49" s="51">
        <v>2010</v>
      </c>
      <c r="Q49" s="164">
        <v>2011</v>
      </c>
      <c r="R49" s="164">
        <v>2012</v>
      </c>
      <c r="S49" s="164">
        <v>2013</v>
      </c>
      <c r="T49" s="164">
        <v>2014</v>
      </c>
      <c r="U49" s="164">
        <v>2015</v>
      </c>
      <c r="V49" s="164">
        <v>2016</v>
      </c>
      <c r="W49" s="164">
        <v>2017</v>
      </c>
      <c r="X49" s="164">
        <v>2018</v>
      </c>
      <c r="Y49" s="164">
        <v>2019</v>
      </c>
      <c r="Z49" s="30">
        <v>2020</v>
      </c>
      <c r="AA49" s="497"/>
      <c r="AC49" s="51">
        <v>2010</v>
      </c>
      <c r="AD49" s="164">
        <v>2011</v>
      </c>
      <c r="AE49" s="164">
        <v>2012</v>
      </c>
      <c r="AF49" s="164">
        <v>2013</v>
      </c>
      <c r="AG49" s="164">
        <v>2014</v>
      </c>
      <c r="AH49" s="164">
        <v>2015</v>
      </c>
      <c r="AI49" s="164">
        <v>2016</v>
      </c>
      <c r="AJ49" s="164">
        <v>2017</v>
      </c>
      <c r="AK49" s="29">
        <v>2018</v>
      </c>
      <c r="AL49" s="164">
        <v>2019</v>
      </c>
      <c r="AM49" s="30">
        <v>2020</v>
      </c>
      <c r="AN49" s="495"/>
      <c r="AP49" s="27"/>
      <c r="AQ49" s="27"/>
    </row>
    <row r="50" spans="1:43" ht="3" customHeight="1" thickBot="1">
      <c r="A50" s="329" t="s">
        <v>63</v>
      </c>
      <c r="B50" s="331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O50" s="329"/>
      <c r="P50" s="331">
        <v>2010</v>
      </c>
      <c r="Q50" s="331">
        <v>2011</v>
      </c>
      <c r="R50" s="331">
        <v>2012</v>
      </c>
      <c r="S50" s="331"/>
      <c r="T50" s="331"/>
      <c r="U50" s="331"/>
      <c r="V50" s="331"/>
      <c r="W50" s="331"/>
      <c r="X50" s="331"/>
      <c r="Y50" s="331"/>
      <c r="Z50" s="331"/>
      <c r="AA50" s="332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30"/>
      <c r="AP50" s="27"/>
      <c r="AQ50" s="27"/>
    </row>
    <row r="51" spans="1:43" ht="20.100000000000001" customHeight="1">
      <c r="A51" s="165" t="s">
        <v>1</v>
      </c>
      <c r="B51" s="35">
        <v>95.28</v>
      </c>
      <c r="C51" s="60">
        <v>512.16999999999996</v>
      </c>
      <c r="D51" s="60">
        <v>329.39</v>
      </c>
      <c r="E51" s="60">
        <v>1097.1199999999999</v>
      </c>
      <c r="F51" s="60">
        <v>359.98</v>
      </c>
      <c r="G51" s="60">
        <v>186.74000000000004</v>
      </c>
      <c r="H51" s="60">
        <v>103.10999999999999</v>
      </c>
      <c r="I51" s="60">
        <v>197.02</v>
      </c>
      <c r="J51" s="60">
        <v>149.85</v>
      </c>
      <c r="K51" s="60">
        <v>70.15000000000002</v>
      </c>
      <c r="L51" s="166">
        <v>335.64999999999986</v>
      </c>
      <c r="M51" s="333">
        <f>IF(L51="","",(L51-K51)/K51)</f>
        <v>3.784746970776903</v>
      </c>
      <c r="O51" s="2" t="s">
        <v>1</v>
      </c>
      <c r="P51" s="35">
        <v>29.815000000000005</v>
      </c>
      <c r="Q51" s="60">
        <v>149.20400000000001</v>
      </c>
      <c r="R51" s="60">
        <v>122.17799999999998</v>
      </c>
      <c r="S51" s="60">
        <v>109.56100000000001</v>
      </c>
      <c r="T51" s="60">
        <v>97.120999999999995</v>
      </c>
      <c r="U51" s="60">
        <v>99.907999999999987</v>
      </c>
      <c r="V51" s="60">
        <v>68.53</v>
      </c>
      <c r="W51" s="60">
        <v>118.282</v>
      </c>
      <c r="X51" s="60">
        <v>104.797</v>
      </c>
      <c r="Y51" s="60">
        <v>234.49399999999994</v>
      </c>
      <c r="Z51" s="166">
        <v>210.21300000000002</v>
      </c>
      <c r="AA51" s="333">
        <f>IF(Z51="","",(Z51-Y51)/Y51)</f>
        <v>-0.1035463593951228</v>
      </c>
      <c r="AC51" s="167">
        <f t="shared" ref="AC51:AM66" si="39">(P51/B51)*10</f>
        <v>3.1291981528127626</v>
      </c>
      <c r="AD51" s="161">
        <f t="shared" si="39"/>
        <v>2.9131733604076775</v>
      </c>
      <c r="AE51" s="161">
        <f t="shared" si="39"/>
        <v>3.7092200734691394</v>
      </c>
      <c r="AF51" s="161">
        <f t="shared" si="39"/>
        <v>0.99862366924310941</v>
      </c>
      <c r="AG51" s="161">
        <f t="shared" si="39"/>
        <v>2.6979554419689982</v>
      </c>
      <c r="AH51" s="161">
        <f t="shared" si="39"/>
        <v>5.3501124558209252</v>
      </c>
      <c r="AI51" s="161">
        <f t="shared" si="39"/>
        <v>6.6463000678886637</v>
      </c>
      <c r="AJ51" s="161">
        <f t="shared" si="39"/>
        <v>6.0035529387879389</v>
      </c>
      <c r="AK51" s="161">
        <f t="shared" si="39"/>
        <v>6.99346012679346</v>
      </c>
      <c r="AL51" s="161">
        <f t="shared" si="39"/>
        <v>33.427512473271541</v>
      </c>
      <c r="AM51" s="161">
        <f t="shared" si="39"/>
        <v>6.2628631014449612</v>
      </c>
      <c r="AN51" s="333">
        <f>IF(AM51="","",(AM51-AL51)/AL51)</f>
        <v>-0.81264345929261972</v>
      </c>
      <c r="AP51" s="27"/>
      <c r="AQ51" s="27"/>
    </row>
    <row r="52" spans="1:43" ht="20.100000000000001" customHeight="1">
      <c r="A52" s="168" t="s">
        <v>2</v>
      </c>
      <c r="B52" s="37">
        <v>321.11</v>
      </c>
      <c r="C52" s="61">
        <v>100.60000000000001</v>
      </c>
      <c r="D52" s="61">
        <v>100.41000000000001</v>
      </c>
      <c r="E52" s="61">
        <v>382.40000000000003</v>
      </c>
      <c r="F52" s="61">
        <v>109.25</v>
      </c>
      <c r="G52" s="61">
        <v>49.88</v>
      </c>
      <c r="H52" s="61">
        <v>109.05999999999999</v>
      </c>
      <c r="I52" s="61">
        <v>459.19</v>
      </c>
      <c r="J52" s="61">
        <v>210.03</v>
      </c>
      <c r="K52" s="61">
        <v>217.20000000000002</v>
      </c>
      <c r="L52" s="15">
        <v>194.14</v>
      </c>
      <c r="M52" s="334">
        <f t="shared" ref="M52:M67" si="40">IF(L52="","",(L52-K52)/K52)</f>
        <v>-0.10616942909760603</v>
      </c>
      <c r="O52" s="2" t="s">
        <v>2</v>
      </c>
      <c r="P52" s="37">
        <v>106.98100000000001</v>
      </c>
      <c r="Q52" s="61">
        <v>32.087000000000003</v>
      </c>
      <c r="R52" s="61">
        <v>68.099000000000004</v>
      </c>
      <c r="S52" s="61">
        <v>95.572999999999993</v>
      </c>
      <c r="T52" s="61">
        <v>79.214999999999989</v>
      </c>
      <c r="U52" s="61">
        <v>14.875999999999999</v>
      </c>
      <c r="V52" s="61">
        <v>102.047</v>
      </c>
      <c r="W52" s="61">
        <v>223.39400000000003</v>
      </c>
      <c r="X52" s="61">
        <v>153.98099999999999</v>
      </c>
      <c r="Y52" s="61">
        <v>117.78500000000003</v>
      </c>
      <c r="Z52" s="15">
        <v>729.51499999999976</v>
      </c>
      <c r="AA52" s="334">
        <f t="shared" ref="AA52:AA67" si="41">IF(Z52="","",(Z52-Y52)/Y52)</f>
        <v>5.1936154858428463</v>
      </c>
      <c r="AC52" s="121">
        <f t="shared" si="39"/>
        <v>3.3315997633209804</v>
      </c>
      <c r="AD52" s="122">
        <f t="shared" si="39"/>
        <v>3.1895626242544735</v>
      </c>
      <c r="AE52" s="122">
        <f t="shared" si="39"/>
        <v>6.7820934169903389</v>
      </c>
      <c r="AF52" s="122">
        <f t="shared" si="39"/>
        <v>2.4992939330543926</v>
      </c>
      <c r="AG52" s="122">
        <f t="shared" si="39"/>
        <v>7.2508009153318067</v>
      </c>
      <c r="AH52" s="122">
        <f t="shared" si="39"/>
        <v>2.9823576583801121</v>
      </c>
      <c r="AI52" s="122">
        <f t="shared" si="39"/>
        <v>9.3569594718503577</v>
      </c>
      <c r="AJ52" s="122">
        <f t="shared" si="39"/>
        <v>4.8649578605805885</v>
      </c>
      <c r="AK52" s="122">
        <f t="shared" si="39"/>
        <v>7.3313812312526778</v>
      </c>
      <c r="AL52" s="122">
        <f t="shared" si="39"/>
        <v>5.4228821362799273</v>
      </c>
      <c r="AM52" s="122">
        <f t="shared" si="39"/>
        <v>37.576748738024094</v>
      </c>
      <c r="AN52" s="334">
        <f t="shared" ref="AN52:AN67" si="42">IF(AM52="","",(AM52-AL52)/AL52)</f>
        <v>5.929294753915042</v>
      </c>
      <c r="AP52" s="27"/>
      <c r="AQ52" s="27"/>
    </row>
    <row r="53" spans="1:43" ht="20.100000000000001" customHeight="1">
      <c r="A53" s="168" t="s">
        <v>3</v>
      </c>
      <c r="B53" s="37">
        <v>94.44</v>
      </c>
      <c r="C53" s="61">
        <v>412.02000000000004</v>
      </c>
      <c r="D53" s="61">
        <v>20.839999999999996</v>
      </c>
      <c r="E53" s="61">
        <v>99.119999999999976</v>
      </c>
      <c r="F53" s="61">
        <v>153.96</v>
      </c>
      <c r="G53" s="61">
        <v>19.999999999999996</v>
      </c>
      <c r="H53" s="61">
        <v>65.94</v>
      </c>
      <c r="I53" s="61">
        <v>25.840000000000003</v>
      </c>
      <c r="J53" s="61">
        <v>3.52</v>
      </c>
      <c r="K53" s="61">
        <v>37.489999999999995</v>
      </c>
      <c r="L53" s="15">
        <v>136.80000000000004</v>
      </c>
      <c r="M53" s="334">
        <f t="shared" si="40"/>
        <v>2.6489730594825303</v>
      </c>
      <c r="O53" s="2" t="s">
        <v>3</v>
      </c>
      <c r="P53" s="37">
        <v>39.945</v>
      </c>
      <c r="Q53" s="61">
        <v>210.15600000000001</v>
      </c>
      <c r="R53" s="61">
        <v>21.706999999999997</v>
      </c>
      <c r="S53" s="61">
        <v>27.781999999999996</v>
      </c>
      <c r="T53" s="61">
        <v>90.24</v>
      </c>
      <c r="U53" s="61">
        <v>14.796000000000001</v>
      </c>
      <c r="V53" s="61">
        <v>59.37299999999999</v>
      </c>
      <c r="W53" s="61">
        <v>51.395000000000003</v>
      </c>
      <c r="X53" s="61">
        <v>48.673000000000002</v>
      </c>
      <c r="Y53" s="61">
        <v>73.152999999999977</v>
      </c>
      <c r="Z53" s="15">
        <v>92.289999999999978</v>
      </c>
      <c r="AA53" s="334">
        <f t="shared" si="41"/>
        <v>0.26160239498038368</v>
      </c>
      <c r="AC53" s="121">
        <f t="shared" si="39"/>
        <v>4.2296696315120714</v>
      </c>
      <c r="AD53" s="122">
        <f t="shared" si="39"/>
        <v>5.1006261831949908</v>
      </c>
      <c r="AE53" s="122">
        <f t="shared" si="39"/>
        <v>10.416026871401151</v>
      </c>
      <c r="AF53" s="122">
        <f t="shared" si="39"/>
        <v>2.8028652138821637</v>
      </c>
      <c r="AG53" s="122">
        <f t="shared" si="39"/>
        <v>5.8612626656274349</v>
      </c>
      <c r="AH53" s="122">
        <f t="shared" si="39"/>
        <v>7.3980000000000024</v>
      </c>
      <c r="AI53" s="122">
        <f t="shared" si="39"/>
        <v>9.0040946314831647</v>
      </c>
      <c r="AJ53" s="122">
        <f t="shared" si="39"/>
        <v>19.889705882352938</v>
      </c>
      <c r="AK53" s="122">
        <f t="shared" si="39"/>
        <v>138.27556818181819</v>
      </c>
      <c r="AL53" s="122">
        <f t="shared" si="39"/>
        <v>19.512670045345423</v>
      </c>
      <c r="AM53" s="122">
        <f t="shared" si="39"/>
        <v>6.7463450292397624</v>
      </c>
      <c r="AN53" s="334">
        <f t="shared" si="42"/>
        <v>-0.6542582325452152</v>
      </c>
      <c r="AP53" s="27"/>
      <c r="AQ53" s="27"/>
    </row>
    <row r="54" spans="1:43" ht="20.100000000000001" customHeight="1">
      <c r="A54" s="168" t="s">
        <v>4</v>
      </c>
      <c r="B54" s="37">
        <v>449.70000000000005</v>
      </c>
      <c r="C54" s="61">
        <v>201.03000000000003</v>
      </c>
      <c r="D54" s="61">
        <v>32.190000000000005</v>
      </c>
      <c r="E54" s="61">
        <v>433.89999999999986</v>
      </c>
      <c r="F54" s="61">
        <v>116.07000000000001</v>
      </c>
      <c r="G54" s="61">
        <v>102.54</v>
      </c>
      <c r="H54" s="61">
        <v>105.56000000000002</v>
      </c>
      <c r="I54" s="61">
        <v>10.379999999999999</v>
      </c>
      <c r="J54" s="61">
        <v>20.22</v>
      </c>
      <c r="K54" s="61">
        <v>269.05999999999989</v>
      </c>
      <c r="L54" s="15">
        <v>11.549999999999999</v>
      </c>
      <c r="M54" s="334">
        <f t="shared" si="40"/>
        <v>-0.95707277187244477</v>
      </c>
      <c r="O54" s="2" t="s">
        <v>4</v>
      </c>
      <c r="P54" s="37">
        <v>85.614000000000019</v>
      </c>
      <c r="Q54" s="61">
        <v>92.996999999999986</v>
      </c>
      <c r="R54" s="61">
        <v>30.552</v>
      </c>
      <c r="S54" s="61">
        <v>154.78400000000005</v>
      </c>
      <c r="T54" s="61">
        <v>82.786999999999978</v>
      </c>
      <c r="U54" s="61">
        <v>74.756</v>
      </c>
      <c r="V54" s="61">
        <v>80.057000000000002</v>
      </c>
      <c r="W54" s="61">
        <v>55.018000000000008</v>
      </c>
      <c r="X54" s="61">
        <v>24.623000000000001</v>
      </c>
      <c r="Y54" s="61">
        <v>122.39999999999998</v>
      </c>
      <c r="Z54" s="15">
        <v>30.440999999999995</v>
      </c>
      <c r="AA54" s="334">
        <f t="shared" si="41"/>
        <v>-0.75129901960784307</v>
      </c>
      <c r="AC54" s="121">
        <f t="shared" si="39"/>
        <v>1.9038025350233492</v>
      </c>
      <c r="AD54" s="122">
        <f t="shared" si="39"/>
        <v>4.6260259662736889</v>
      </c>
      <c r="AE54" s="122">
        <f t="shared" si="39"/>
        <v>9.4911463187325236</v>
      </c>
      <c r="AF54" s="122">
        <f t="shared" si="39"/>
        <v>3.5672735653376373</v>
      </c>
      <c r="AG54" s="122">
        <f t="shared" si="39"/>
        <v>7.1325062462307205</v>
      </c>
      <c r="AH54" s="122">
        <f t="shared" si="39"/>
        <v>7.2904232494636236</v>
      </c>
      <c r="AI54" s="122">
        <f t="shared" si="39"/>
        <v>7.5840280409245917</v>
      </c>
      <c r="AJ54" s="122">
        <f t="shared" si="39"/>
        <v>53.003853564547221</v>
      </c>
      <c r="AK54" s="122">
        <f t="shared" si="39"/>
        <v>12.177546983184966</v>
      </c>
      <c r="AL54" s="122">
        <f t="shared" si="39"/>
        <v>4.5491711885824735</v>
      </c>
      <c r="AM54" s="122">
        <f t="shared" si="39"/>
        <v>26.355844155844153</v>
      </c>
      <c r="AN54" s="334">
        <f t="shared" si="42"/>
        <v>4.7935485527544328</v>
      </c>
      <c r="AP54" s="27"/>
      <c r="AQ54" s="27"/>
    </row>
    <row r="55" spans="1:43" ht="20.100000000000001" customHeight="1">
      <c r="A55" s="168" t="s">
        <v>5</v>
      </c>
      <c r="B55" s="37">
        <v>115.13000000000001</v>
      </c>
      <c r="C55" s="61">
        <v>87.89</v>
      </c>
      <c r="D55" s="61">
        <v>385.15999999999991</v>
      </c>
      <c r="E55" s="61">
        <v>4.24</v>
      </c>
      <c r="F55" s="61">
        <v>1094.3</v>
      </c>
      <c r="G55" s="61">
        <v>355.73999999999995</v>
      </c>
      <c r="H55" s="61">
        <v>257.62</v>
      </c>
      <c r="I55" s="61">
        <v>23.620000000000005</v>
      </c>
      <c r="J55" s="61">
        <v>291.12</v>
      </c>
      <c r="K55" s="61">
        <v>420.21999999999991</v>
      </c>
      <c r="L55" s="15">
        <v>106.44999999999997</v>
      </c>
      <c r="M55" s="334">
        <f t="shared" si="40"/>
        <v>-0.74668031031364523</v>
      </c>
      <c r="O55" s="2" t="s">
        <v>5</v>
      </c>
      <c r="P55" s="37">
        <v>36.316000000000003</v>
      </c>
      <c r="Q55" s="61">
        <v>16.928000000000001</v>
      </c>
      <c r="R55" s="61">
        <v>146.25000000000003</v>
      </c>
      <c r="S55" s="61">
        <v>10.174000000000001</v>
      </c>
      <c r="T55" s="61">
        <v>189.64499999999995</v>
      </c>
      <c r="U55" s="61">
        <v>141.92499999999998</v>
      </c>
      <c r="V55" s="61">
        <v>147.154</v>
      </c>
      <c r="W55" s="61">
        <v>82.36399999999999</v>
      </c>
      <c r="X55" s="61">
        <v>196.86600000000001</v>
      </c>
      <c r="Y55" s="61">
        <v>168.61099999999996</v>
      </c>
      <c r="Z55" s="15">
        <v>50.588999999999999</v>
      </c>
      <c r="AA55" s="334">
        <f t="shared" si="41"/>
        <v>-0.69996619437640484</v>
      </c>
      <c r="AC55" s="121">
        <f t="shared" si="39"/>
        <v>3.1543472596195605</v>
      </c>
      <c r="AD55" s="122">
        <f t="shared" si="39"/>
        <v>1.9260439185345319</v>
      </c>
      <c r="AE55" s="122">
        <f t="shared" si="39"/>
        <v>3.7971232734448042</v>
      </c>
      <c r="AF55" s="122">
        <f t="shared" si="39"/>
        <v>23.995283018867926</v>
      </c>
      <c r="AG55" s="122">
        <f t="shared" si="39"/>
        <v>1.7330256785159459</v>
      </c>
      <c r="AH55" s="122">
        <f t="shared" si="39"/>
        <v>3.9895710350255804</v>
      </c>
      <c r="AI55" s="122">
        <f t="shared" si="39"/>
        <v>5.7120565173511375</v>
      </c>
      <c r="AJ55" s="122">
        <f t="shared" si="39"/>
        <v>34.870448772226915</v>
      </c>
      <c r="AK55" s="122">
        <f t="shared" si="39"/>
        <v>6.7623660346248968</v>
      </c>
      <c r="AL55" s="122">
        <f t="shared" si="39"/>
        <v>4.0124458616914946</v>
      </c>
      <c r="AM55" s="122">
        <f t="shared" si="39"/>
        <v>4.7523720056364498</v>
      </c>
      <c r="AN55" s="334">
        <f t="shared" si="42"/>
        <v>0.18440775762467992</v>
      </c>
      <c r="AP55" s="27"/>
      <c r="AQ55" s="27"/>
    </row>
    <row r="56" spans="1:43" ht="20.100000000000001" customHeight="1">
      <c r="A56" s="168" t="s">
        <v>6</v>
      </c>
      <c r="B56" s="37">
        <v>87.69</v>
      </c>
      <c r="C56" s="61">
        <v>193.86</v>
      </c>
      <c r="D56" s="61">
        <v>760.19999999999993</v>
      </c>
      <c r="E56" s="61">
        <v>201.37000000000003</v>
      </c>
      <c r="F56" s="61">
        <v>0.83</v>
      </c>
      <c r="G56" s="61">
        <v>312.90000000000003</v>
      </c>
      <c r="H56" s="61">
        <v>805.90999999999985</v>
      </c>
      <c r="I56" s="61">
        <v>97.779999999999973</v>
      </c>
      <c r="J56" s="61">
        <v>379.49</v>
      </c>
      <c r="K56" s="61">
        <v>205.07999999999998</v>
      </c>
      <c r="L56" s="15">
        <v>75.45999999999998</v>
      </c>
      <c r="M56" s="334">
        <f t="shared" si="40"/>
        <v>-0.63204603081724209</v>
      </c>
      <c r="O56" s="2" t="s">
        <v>6</v>
      </c>
      <c r="P56" s="37">
        <v>50.512</v>
      </c>
      <c r="Q56" s="61">
        <v>76.984999999999985</v>
      </c>
      <c r="R56" s="61">
        <v>140.74100000000001</v>
      </c>
      <c r="S56" s="61">
        <v>108.19399999999999</v>
      </c>
      <c r="T56" s="61">
        <v>2.327</v>
      </c>
      <c r="U56" s="61">
        <v>108.241</v>
      </c>
      <c r="V56" s="61">
        <v>89.242999999999995</v>
      </c>
      <c r="W56" s="61">
        <v>81.237000000000023</v>
      </c>
      <c r="X56" s="61">
        <v>251.595</v>
      </c>
      <c r="Y56" s="61">
        <v>116.065</v>
      </c>
      <c r="Z56" s="15">
        <v>70.181000000000012</v>
      </c>
      <c r="AA56" s="334">
        <f t="shared" si="41"/>
        <v>-0.39533020290354531</v>
      </c>
      <c r="AC56" s="121">
        <f t="shared" si="39"/>
        <v>5.7602919375071266</v>
      </c>
      <c r="AD56" s="122">
        <f t="shared" si="39"/>
        <v>3.9711647580728346</v>
      </c>
      <c r="AE56" s="122">
        <f t="shared" si="39"/>
        <v>1.8513680610365695</v>
      </c>
      <c r="AF56" s="122">
        <f t="shared" si="39"/>
        <v>5.3728956646968253</v>
      </c>
      <c r="AG56" s="122">
        <f t="shared" si="39"/>
        <v>28.036144578313255</v>
      </c>
      <c r="AH56" s="122">
        <f t="shared" si="39"/>
        <v>3.4592841163310957</v>
      </c>
      <c r="AI56" s="122">
        <f t="shared" si="39"/>
        <v>1.1073569008946409</v>
      </c>
      <c r="AJ56" s="122">
        <f t="shared" si="39"/>
        <v>8.3081407240744571</v>
      </c>
      <c r="AK56" s="122">
        <f t="shared" si="39"/>
        <v>6.629818967561727</v>
      </c>
      <c r="AL56" s="122">
        <f t="shared" si="39"/>
        <v>5.6594987322020671</v>
      </c>
      <c r="AM56" s="122">
        <f t="shared" si="39"/>
        <v>9.3004240657301924</v>
      </c>
      <c r="AN56" s="334">
        <f t="shared" si="42"/>
        <v>0.6433300024985551</v>
      </c>
      <c r="AP56" s="27"/>
      <c r="AQ56" s="27"/>
    </row>
    <row r="57" spans="1:43" ht="20.100000000000001" customHeight="1">
      <c r="A57" s="168" t="s">
        <v>7</v>
      </c>
      <c r="B57" s="37">
        <v>303.20000000000005</v>
      </c>
      <c r="C57" s="61">
        <v>239.99999999999997</v>
      </c>
      <c r="D57" s="61">
        <v>243.11000000000004</v>
      </c>
      <c r="E57" s="61">
        <v>240.37</v>
      </c>
      <c r="F57" s="61">
        <v>134.97000000000006</v>
      </c>
      <c r="G57" s="61">
        <v>337.20000000000005</v>
      </c>
      <c r="H57" s="61">
        <v>84.99</v>
      </c>
      <c r="I57" s="61">
        <v>171.96000000000004</v>
      </c>
      <c r="J57" s="61">
        <v>42.18</v>
      </c>
      <c r="K57" s="61">
        <v>176.78999999999996</v>
      </c>
      <c r="L57" s="15">
        <v>288.82999999999993</v>
      </c>
      <c r="M57" s="334">
        <f t="shared" si="40"/>
        <v>0.63374625261609807</v>
      </c>
      <c r="O57" s="2" t="s">
        <v>7</v>
      </c>
      <c r="P57" s="37">
        <v>101.88200000000002</v>
      </c>
      <c r="Q57" s="61">
        <v>208.25</v>
      </c>
      <c r="R57" s="61">
        <v>120.58900000000001</v>
      </c>
      <c r="S57" s="61">
        <v>63.236000000000004</v>
      </c>
      <c r="T57" s="61">
        <v>133.27200000000002</v>
      </c>
      <c r="U57" s="61">
        <v>88.903999999999996</v>
      </c>
      <c r="V57" s="61">
        <v>66.512999999999991</v>
      </c>
      <c r="W57" s="61">
        <v>161.839</v>
      </c>
      <c r="X57" s="61">
        <v>69.402000000000001</v>
      </c>
      <c r="Y57" s="61">
        <v>109.84300000000002</v>
      </c>
      <c r="Z57" s="15">
        <v>111.27</v>
      </c>
      <c r="AA57" s="334">
        <f t="shared" si="41"/>
        <v>1.2991269357173221E-2</v>
      </c>
      <c r="AC57" s="121">
        <f t="shared" si="39"/>
        <v>3.3602242744063329</v>
      </c>
      <c r="AD57" s="122">
        <f t="shared" si="39"/>
        <v>8.6770833333333339</v>
      </c>
      <c r="AE57" s="122">
        <f t="shared" si="39"/>
        <v>4.960264900662251</v>
      </c>
      <c r="AF57" s="122">
        <f t="shared" si="39"/>
        <v>2.6307775512751173</v>
      </c>
      <c r="AG57" s="122">
        <f t="shared" si="39"/>
        <v>9.8741942653923065</v>
      </c>
      <c r="AH57" s="122">
        <f t="shared" si="39"/>
        <v>2.636536180308422</v>
      </c>
      <c r="AI57" s="122">
        <f t="shared" si="39"/>
        <v>7.8259795270031765</v>
      </c>
      <c r="AJ57" s="122">
        <f t="shared" si="39"/>
        <v>9.4114328913700831</v>
      </c>
      <c r="AK57" s="122">
        <f t="shared" si="39"/>
        <v>16.453769559032718</v>
      </c>
      <c r="AL57" s="122">
        <f t="shared" si="39"/>
        <v>6.2131907913343545</v>
      </c>
      <c r="AM57" s="122">
        <f t="shared" si="39"/>
        <v>3.8524391510577165</v>
      </c>
      <c r="AN57" s="334">
        <f t="shared" si="42"/>
        <v>-0.37995801506195809</v>
      </c>
      <c r="AP57" s="27"/>
      <c r="AQ57" s="27"/>
    </row>
    <row r="58" spans="1:43" ht="20.100000000000001" customHeight="1">
      <c r="A58" s="168" t="s">
        <v>8</v>
      </c>
      <c r="B58" s="37">
        <v>733.11</v>
      </c>
      <c r="C58" s="61">
        <v>19</v>
      </c>
      <c r="D58" s="61">
        <v>777.31</v>
      </c>
      <c r="E58" s="61">
        <v>199.58</v>
      </c>
      <c r="F58" s="61">
        <v>112.44000000000001</v>
      </c>
      <c r="G58" s="61">
        <v>335.96999999999997</v>
      </c>
      <c r="H58" s="61">
        <v>208.92000000000002</v>
      </c>
      <c r="I58" s="61">
        <v>156.26000000000005</v>
      </c>
      <c r="J58" s="61">
        <v>103.26</v>
      </c>
      <c r="K58" s="61">
        <v>2.9099999999999993</v>
      </c>
      <c r="L58" s="15">
        <v>52.440000000000005</v>
      </c>
      <c r="M58" s="334">
        <f t="shared" si="40"/>
        <v>17.020618556701038</v>
      </c>
      <c r="O58" s="2" t="s">
        <v>8</v>
      </c>
      <c r="P58" s="37">
        <v>248.68200000000002</v>
      </c>
      <c r="Q58" s="61">
        <v>13.135</v>
      </c>
      <c r="R58" s="61">
        <v>170.39499999999998</v>
      </c>
      <c r="S58" s="61">
        <v>85.355999999999995</v>
      </c>
      <c r="T58" s="61">
        <v>57.158000000000001</v>
      </c>
      <c r="U58" s="61">
        <v>62.073999999999998</v>
      </c>
      <c r="V58" s="61">
        <v>182.14699999999996</v>
      </c>
      <c r="W58" s="61">
        <v>90.742000000000004</v>
      </c>
      <c r="X58" s="61">
        <v>92.774000000000001</v>
      </c>
      <c r="Y58" s="61">
        <v>20.315999999999999</v>
      </c>
      <c r="Z58" s="15">
        <v>52.984999999999999</v>
      </c>
      <c r="AA58" s="334">
        <f t="shared" si="41"/>
        <v>1.6080429218350067</v>
      </c>
      <c r="AC58" s="121">
        <f t="shared" si="39"/>
        <v>3.3921512460613008</v>
      </c>
      <c r="AD58" s="122">
        <f t="shared" si="39"/>
        <v>6.9131578947368419</v>
      </c>
      <c r="AE58" s="122">
        <f t="shared" si="39"/>
        <v>2.1921112554836548</v>
      </c>
      <c r="AF58" s="122">
        <f t="shared" si="39"/>
        <v>4.2767812406052705</v>
      </c>
      <c r="AG58" s="122">
        <f t="shared" si="39"/>
        <v>5.0834222696549265</v>
      </c>
      <c r="AH58" s="122">
        <f t="shared" si="39"/>
        <v>1.8476054409619906</v>
      </c>
      <c r="AI58" s="122">
        <f t="shared" si="39"/>
        <v>8.7185046907907306</v>
      </c>
      <c r="AJ58" s="122">
        <f t="shared" si="39"/>
        <v>5.8071163445539478</v>
      </c>
      <c r="AK58" s="122">
        <f t="shared" si="39"/>
        <v>8.9845051326748013</v>
      </c>
      <c r="AL58" s="122">
        <f t="shared" si="39"/>
        <v>69.814432989690744</v>
      </c>
      <c r="AM58" s="122">
        <f t="shared" si="39"/>
        <v>10.103928299008389</v>
      </c>
      <c r="AN58" s="334">
        <f t="shared" si="42"/>
        <v>-0.85527450605377831</v>
      </c>
      <c r="AP58" s="27"/>
      <c r="AQ58" s="27"/>
    </row>
    <row r="59" spans="1:43" ht="20.100000000000001" customHeight="1">
      <c r="A59" s="168" t="s">
        <v>9</v>
      </c>
      <c r="B59" s="37">
        <v>75.409999999999982</v>
      </c>
      <c r="C59" s="61">
        <v>202.55</v>
      </c>
      <c r="D59" s="61">
        <v>126.27000000000001</v>
      </c>
      <c r="E59" s="61">
        <v>192.72</v>
      </c>
      <c r="F59" s="61">
        <v>183.71</v>
      </c>
      <c r="G59" s="61">
        <v>506.25</v>
      </c>
      <c r="H59" s="61">
        <v>278.89</v>
      </c>
      <c r="I59" s="61">
        <v>2.5899999999999994</v>
      </c>
      <c r="J59" s="61">
        <v>285.61</v>
      </c>
      <c r="K59" s="61">
        <v>32.119999999999997</v>
      </c>
      <c r="L59" s="15">
        <v>108.60000000000004</v>
      </c>
      <c r="M59" s="334">
        <f t="shared" si="40"/>
        <v>2.3810709838107114</v>
      </c>
      <c r="O59" s="2" t="s">
        <v>9</v>
      </c>
      <c r="P59" s="37">
        <v>26.283999999999999</v>
      </c>
      <c r="Q59" s="61">
        <v>140.136</v>
      </c>
      <c r="R59" s="61">
        <v>62.427000000000007</v>
      </c>
      <c r="S59" s="61">
        <v>148.22899999999998</v>
      </c>
      <c r="T59" s="61">
        <v>99.02600000000001</v>
      </c>
      <c r="U59" s="61">
        <v>189.15099999999995</v>
      </c>
      <c r="V59" s="61">
        <v>114.91000000000001</v>
      </c>
      <c r="W59" s="61">
        <v>15.391</v>
      </c>
      <c r="X59" s="61">
        <v>141.86099999999999</v>
      </c>
      <c r="Y59" s="61">
        <v>88.779999999999987</v>
      </c>
      <c r="Z59" s="15">
        <v>72.782000000000011</v>
      </c>
      <c r="AA59" s="334">
        <f t="shared" si="41"/>
        <v>-0.18019824284748792</v>
      </c>
      <c r="AC59" s="121">
        <f t="shared" si="39"/>
        <v>3.485479379392654</v>
      </c>
      <c r="AD59" s="122">
        <f t="shared" si="39"/>
        <v>6.9185880029622302</v>
      </c>
      <c r="AE59" s="122">
        <f t="shared" si="39"/>
        <v>4.9439296745070092</v>
      </c>
      <c r="AF59" s="122">
        <f t="shared" si="39"/>
        <v>7.6914176006641757</v>
      </c>
      <c r="AG59" s="122">
        <f t="shared" si="39"/>
        <v>5.3903434761308588</v>
      </c>
      <c r="AH59" s="122">
        <f t="shared" si="39"/>
        <v>3.7363160493827152</v>
      </c>
      <c r="AI59" s="122">
        <f t="shared" si="39"/>
        <v>4.120262469073829</v>
      </c>
      <c r="AJ59" s="122">
        <f t="shared" si="39"/>
        <v>59.42471042471044</v>
      </c>
      <c r="AK59" s="122">
        <f t="shared" si="39"/>
        <v>4.9669479359966386</v>
      </c>
      <c r="AL59" s="122">
        <f t="shared" si="39"/>
        <v>27.640099626400993</v>
      </c>
      <c r="AM59" s="122">
        <f t="shared" si="39"/>
        <v>6.7018416206261495</v>
      </c>
      <c r="AN59" s="334">
        <f t="shared" si="42"/>
        <v>-0.75753192965249827</v>
      </c>
      <c r="AP59" s="27"/>
      <c r="AQ59" s="27"/>
    </row>
    <row r="60" spans="1:43" ht="20.100000000000001" customHeight="1">
      <c r="A60" s="168" t="s">
        <v>10</v>
      </c>
      <c r="B60" s="37">
        <v>240.72</v>
      </c>
      <c r="C60" s="61">
        <v>303.53000000000003</v>
      </c>
      <c r="D60" s="61">
        <v>1.4</v>
      </c>
      <c r="E60" s="61">
        <v>199.3</v>
      </c>
      <c r="F60" s="61">
        <v>162.61000000000001</v>
      </c>
      <c r="G60" s="61">
        <v>265.22999999999996</v>
      </c>
      <c r="H60" s="61">
        <v>74.89</v>
      </c>
      <c r="I60" s="61">
        <v>2.6999999999999997</v>
      </c>
      <c r="J60" s="61">
        <v>243.41</v>
      </c>
      <c r="K60" s="61">
        <v>162.79000000000005</v>
      </c>
      <c r="L60" s="15">
        <v>163.68000000000006</v>
      </c>
      <c r="M60" s="334">
        <f t="shared" si="40"/>
        <v>5.4671662878556081E-3</v>
      </c>
      <c r="O60" s="2" t="s">
        <v>10</v>
      </c>
      <c r="P60" s="37">
        <v>80.941000000000003</v>
      </c>
      <c r="Q60" s="61">
        <v>133.739</v>
      </c>
      <c r="R60" s="61">
        <v>0.89600000000000013</v>
      </c>
      <c r="S60" s="61">
        <v>99.911000000000001</v>
      </c>
      <c r="T60" s="61">
        <v>62.055999999999997</v>
      </c>
      <c r="U60" s="61">
        <v>42.978000000000009</v>
      </c>
      <c r="V60" s="61">
        <v>73.328000000000003</v>
      </c>
      <c r="W60" s="61">
        <v>7.7379999999999995</v>
      </c>
      <c r="X60" s="61">
        <v>45.496000000000002</v>
      </c>
      <c r="Y60" s="61">
        <v>116.032</v>
      </c>
      <c r="Z60" s="15">
        <v>123.81899999999997</v>
      </c>
      <c r="AA60" s="334">
        <f t="shared" si="41"/>
        <v>6.7110797021511112E-2</v>
      </c>
      <c r="AC60" s="121">
        <f t="shared" si="39"/>
        <v>3.3624543037554004</v>
      </c>
      <c r="AD60" s="122">
        <f t="shared" si="39"/>
        <v>4.4061213059664608</v>
      </c>
      <c r="AE60" s="122">
        <f t="shared" si="39"/>
        <v>6.4000000000000012</v>
      </c>
      <c r="AF60" s="122">
        <f t="shared" si="39"/>
        <v>5.0130958354239841</v>
      </c>
      <c r="AG60" s="122">
        <f t="shared" si="39"/>
        <v>3.816247463255642</v>
      </c>
      <c r="AH60" s="122">
        <f t="shared" si="39"/>
        <v>1.6204049315688276</v>
      </c>
      <c r="AI60" s="122">
        <f t="shared" si="39"/>
        <v>9.7914274268927759</v>
      </c>
      <c r="AJ60" s="122">
        <f t="shared" si="39"/>
        <v>28.659259259259258</v>
      </c>
      <c r="AK60" s="122">
        <f t="shared" si="39"/>
        <v>1.8691097325500186</v>
      </c>
      <c r="AL60" s="122">
        <f t="shared" si="39"/>
        <v>7.1277105473309144</v>
      </c>
      <c r="AM60" s="122">
        <f t="shared" si="39"/>
        <v>7.5646994134897314</v>
      </c>
      <c r="AN60" s="334">
        <f t="shared" si="42"/>
        <v>6.1308447257647766E-2</v>
      </c>
      <c r="AP60" s="27"/>
      <c r="AQ60" s="27"/>
    </row>
    <row r="61" spans="1:43" ht="20.100000000000001" customHeight="1">
      <c r="A61" s="168" t="s">
        <v>11</v>
      </c>
      <c r="B61" s="37">
        <v>134.53000000000003</v>
      </c>
      <c r="C61" s="61">
        <v>176.85999999999999</v>
      </c>
      <c r="D61" s="61">
        <v>203.78999999999996</v>
      </c>
      <c r="E61" s="61">
        <v>75.959999999999994</v>
      </c>
      <c r="F61" s="61">
        <v>86.76</v>
      </c>
      <c r="G61" s="61">
        <v>338.64999999999992</v>
      </c>
      <c r="H61" s="61">
        <v>107.72999999999999</v>
      </c>
      <c r="I61" s="61">
        <v>189.56000000000003</v>
      </c>
      <c r="J61" s="61">
        <v>163.63999999999999</v>
      </c>
      <c r="K61" s="61">
        <v>115.14999999999999</v>
      </c>
      <c r="L61" s="15">
        <v>280.90999999999991</v>
      </c>
      <c r="M61" s="334">
        <f t="shared" si="40"/>
        <v>1.4395136778115496</v>
      </c>
      <c r="O61" s="2" t="s">
        <v>11</v>
      </c>
      <c r="P61" s="37">
        <v>62.047999999999995</v>
      </c>
      <c r="Q61" s="61">
        <v>49.418999999999997</v>
      </c>
      <c r="R61" s="61">
        <v>115.30700000000002</v>
      </c>
      <c r="S61" s="61">
        <v>48.548999999999999</v>
      </c>
      <c r="T61" s="61">
        <v>60.350999999999999</v>
      </c>
      <c r="U61" s="61">
        <v>250.62000000000003</v>
      </c>
      <c r="V61" s="61">
        <v>66.029999999999987</v>
      </c>
      <c r="W61" s="61">
        <v>58.631000000000007</v>
      </c>
      <c r="X61" s="61">
        <v>111.59399999999999</v>
      </c>
      <c r="Y61" s="61">
        <v>193.00300000000004</v>
      </c>
      <c r="Z61" s="15">
        <v>285.58600000000001</v>
      </c>
      <c r="AA61" s="334">
        <f t="shared" si="41"/>
        <v>0.47969720677916899</v>
      </c>
      <c r="AC61" s="121">
        <f t="shared" si="39"/>
        <v>4.6122054560321102</v>
      </c>
      <c r="AD61" s="122">
        <f t="shared" si="39"/>
        <v>2.7942440348298092</v>
      </c>
      <c r="AE61" s="122">
        <f t="shared" ref="AE61:AM63" si="43">IF(R61="","",(R61/D61)*10)</f>
        <v>5.6581284655773123</v>
      </c>
      <c r="AF61" s="122">
        <f t="shared" si="43"/>
        <v>6.3913902053712492</v>
      </c>
      <c r="AG61" s="122">
        <f t="shared" si="43"/>
        <v>6.9560857538035954</v>
      </c>
      <c r="AH61" s="122">
        <f t="shared" si="43"/>
        <v>7.400561051232839</v>
      </c>
      <c r="AI61" s="122">
        <f t="shared" si="43"/>
        <v>6.129211918685602</v>
      </c>
      <c r="AJ61" s="122">
        <f t="shared" si="43"/>
        <v>3.0930048533445875</v>
      </c>
      <c r="AK61" s="122">
        <f t="shared" si="43"/>
        <v>6.8194817892935706</v>
      </c>
      <c r="AL61" s="122">
        <f t="shared" si="43"/>
        <v>16.76100738167608</v>
      </c>
      <c r="AM61" s="122">
        <f t="shared" si="43"/>
        <v>10.166459008223278</v>
      </c>
      <c r="AN61" s="334">
        <f t="shared" si="42"/>
        <v>-0.39344582478152668</v>
      </c>
      <c r="AP61" s="27"/>
      <c r="AQ61" s="27"/>
    </row>
    <row r="62" spans="1:43" ht="20.100000000000001" customHeight="1" thickBot="1">
      <c r="A62" s="171" t="s">
        <v>12</v>
      </c>
      <c r="B62" s="117">
        <v>93.24</v>
      </c>
      <c r="C62" s="67">
        <v>124.46000000000001</v>
      </c>
      <c r="D62" s="67">
        <v>113.12</v>
      </c>
      <c r="E62" s="67">
        <v>110.57000000000001</v>
      </c>
      <c r="F62" s="67">
        <v>72.960000000000008</v>
      </c>
      <c r="G62" s="67">
        <v>208.45</v>
      </c>
      <c r="H62" s="67">
        <v>87.240000000000009</v>
      </c>
      <c r="I62" s="67">
        <v>106.97</v>
      </c>
      <c r="J62" s="67">
        <v>115.36</v>
      </c>
      <c r="K62" s="67">
        <v>163.49999999999997</v>
      </c>
      <c r="L62" s="106">
        <v>144.71999999999991</v>
      </c>
      <c r="M62" s="334">
        <f t="shared" si="40"/>
        <v>-0.1148623853211013</v>
      </c>
      <c r="O62" s="3" t="s">
        <v>12</v>
      </c>
      <c r="P62" s="117">
        <v>30.416</v>
      </c>
      <c r="Q62" s="67">
        <v>47.312999999999995</v>
      </c>
      <c r="R62" s="67">
        <v>23.595999999999997</v>
      </c>
      <c r="S62" s="67">
        <v>78.717000000000013</v>
      </c>
      <c r="T62" s="67">
        <v>56.821999999999996</v>
      </c>
      <c r="U62" s="67">
        <v>94.972999999999999</v>
      </c>
      <c r="V62" s="67">
        <v>72.218000000000018</v>
      </c>
      <c r="W62" s="67">
        <v>81.169000000000011</v>
      </c>
      <c r="X62" s="67">
        <v>81.001999999999995</v>
      </c>
      <c r="Y62" s="67">
        <v>103.39299999999999</v>
      </c>
      <c r="Z62" s="106">
        <v>78.418999999999969</v>
      </c>
      <c r="AA62" s="334">
        <f t="shared" si="41"/>
        <v>-0.24154439855696247</v>
      </c>
      <c r="AC62" s="121">
        <f t="shared" si="39"/>
        <v>3.2621192621192625</v>
      </c>
      <c r="AD62" s="122">
        <f t="shared" si="39"/>
        <v>3.8014623172103477</v>
      </c>
      <c r="AE62" s="122">
        <f t="shared" si="43"/>
        <v>2.0859264497878356</v>
      </c>
      <c r="AF62" s="122">
        <f t="shared" si="43"/>
        <v>7.1192005064664921</v>
      </c>
      <c r="AG62" s="122">
        <f t="shared" si="43"/>
        <v>7.7881030701754375</v>
      </c>
      <c r="AH62" s="122">
        <f t="shared" si="43"/>
        <v>4.5561525545694419</v>
      </c>
      <c r="AI62" s="122">
        <f t="shared" si="43"/>
        <v>8.2780834479596539</v>
      </c>
      <c r="AJ62" s="122">
        <f t="shared" si="43"/>
        <v>7.588015331401329</v>
      </c>
      <c r="AK62" s="122">
        <f t="shared" si="43"/>
        <v>7.0216712898751732</v>
      </c>
      <c r="AL62" s="122">
        <f t="shared" si="43"/>
        <v>6.3237308868501527</v>
      </c>
      <c r="AM62" s="122">
        <f t="shared" si="43"/>
        <v>5.4186705362078502</v>
      </c>
      <c r="AN62" s="334">
        <f t="shared" si="42"/>
        <v>-0.14312126288048171</v>
      </c>
      <c r="AP62" s="27"/>
      <c r="AQ62" s="27"/>
    </row>
    <row r="63" spans="1:43" ht="20.100000000000001" customHeight="1" thickBot="1">
      <c r="A63" s="342" t="str">
        <f>A19</f>
        <v>janeiro-dezembro</v>
      </c>
      <c r="B63" s="155">
        <f>SUM(B51:B62)</f>
        <v>2743.56</v>
      </c>
      <c r="C63" s="156">
        <f t="shared" ref="C63:L63" si="44">SUM(C51:C62)</f>
        <v>2573.9700000000003</v>
      </c>
      <c r="D63" s="156">
        <f t="shared" si="44"/>
        <v>3093.1899999999996</v>
      </c>
      <c r="E63" s="156">
        <f t="shared" si="44"/>
        <v>3236.6499999999996</v>
      </c>
      <c r="F63" s="156">
        <f t="shared" si="44"/>
        <v>2587.84</v>
      </c>
      <c r="G63" s="156">
        <f t="shared" si="44"/>
        <v>3019.55</v>
      </c>
      <c r="H63" s="156">
        <f t="shared" si="44"/>
        <v>2289.8599999999997</v>
      </c>
      <c r="I63" s="156">
        <f t="shared" si="44"/>
        <v>1443.8700000000001</v>
      </c>
      <c r="J63" s="156">
        <f t="shared" si="44"/>
        <v>2007.6900000000003</v>
      </c>
      <c r="K63" s="156">
        <f t="shared" si="44"/>
        <v>1872.4599999999998</v>
      </c>
      <c r="L63" s="303">
        <f t="shared" si="44"/>
        <v>1899.2299999999996</v>
      </c>
      <c r="M63" s="333">
        <f t="shared" si="40"/>
        <v>1.4296700597075376E-2</v>
      </c>
      <c r="O63" s="2"/>
      <c r="P63" s="155">
        <f>SUM(P51:P62)</f>
        <v>899.43600000000015</v>
      </c>
      <c r="Q63" s="156">
        <f t="shared" ref="Q63:Z63" si="45">SUM(Q51:Q62)</f>
        <v>1170.3490000000002</v>
      </c>
      <c r="R63" s="156">
        <f t="shared" si="45"/>
        <v>1022.7370000000001</v>
      </c>
      <c r="S63" s="156">
        <f t="shared" si="45"/>
        <v>1030.066</v>
      </c>
      <c r="T63" s="156">
        <f t="shared" si="45"/>
        <v>1010.02</v>
      </c>
      <c r="U63" s="156">
        <f t="shared" si="45"/>
        <v>1183.202</v>
      </c>
      <c r="V63" s="156">
        <f t="shared" si="45"/>
        <v>1121.55</v>
      </c>
      <c r="W63" s="156">
        <f t="shared" si="45"/>
        <v>1027.1999999999998</v>
      </c>
      <c r="X63" s="156">
        <f t="shared" si="45"/>
        <v>1322.6640000000002</v>
      </c>
      <c r="Y63" s="156">
        <f t="shared" si="45"/>
        <v>1463.875</v>
      </c>
      <c r="Z63" s="303">
        <f t="shared" si="45"/>
        <v>1908.0899999999995</v>
      </c>
      <c r="AA63" s="333">
        <f t="shared" si="41"/>
        <v>0.30345145589616562</v>
      </c>
      <c r="AC63" s="159">
        <f t="shared" si="39"/>
        <v>3.2783536718715833</v>
      </c>
      <c r="AD63" s="160">
        <f t="shared" si="39"/>
        <v>4.5468634055563975</v>
      </c>
      <c r="AE63" s="160">
        <f t="shared" si="43"/>
        <v>3.3064150601805906</v>
      </c>
      <c r="AF63" s="160">
        <f t="shared" si="43"/>
        <v>3.1825066040504844</v>
      </c>
      <c r="AG63" s="160">
        <f t="shared" si="43"/>
        <v>3.9029460863113634</v>
      </c>
      <c r="AH63" s="160">
        <f t="shared" si="43"/>
        <v>3.9184712953916971</v>
      </c>
      <c r="AI63" s="160">
        <f t="shared" si="43"/>
        <v>4.8978976880682668</v>
      </c>
      <c r="AJ63" s="160">
        <f t="shared" si="43"/>
        <v>7.1142138835213675</v>
      </c>
      <c r="AK63" s="160">
        <f t="shared" si="43"/>
        <v>6.5879891815967611</v>
      </c>
      <c r="AL63" s="160">
        <f t="shared" si="43"/>
        <v>7.8179240143981721</v>
      </c>
      <c r="AM63" s="160">
        <f t="shared" si="43"/>
        <v>10.046650484670103</v>
      </c>
      <c r="AN63" s="333">
        <f t="shared" si="42"/>
        <v>0.28507906525662224</v>
      </c>
      <c r="AP63" s="27"/>
      <c r="AQ63" s="27"/>
    </row>
    <row r="64" spans="1:43" ht="20.100000000000001" customHeight="1">
      <c r="A64" s="168" t="s">
        <v>15</v>
      </c>
      <c r="B64" s="37">
        <f>SUM(B51:B53)</f>
        <v>510.83</v>
      </c>
      <c r="C64" s="61">
        <f>SUM(C51:C53)</f>
        <v>1024.79</v>
      </c>
      <c r="D64" s="61">
        <f>SUM(D51:D53)</f>
        <v>450.64</v>
      </c>
      <c r="E64" s="61">
        <f t="shared" ref="E64:K64" si="46">SUM(E51:E53)</f>
        <v>1578.6399999999999</v>
      </c>
      <c r="F64" s="61">
        <f t="shared" si="46"/>
        <v>623.19000000000005</v>
      </c>
      <c r="G64" s="61">
        <f t="shared" si="46"/>
        <v>256.62</v>
      </c>
      <c r="H64" s="61">
        <f t="shared" si="46"/>
        <v>278.10999999999996</v>
      </c>
      <c r="I64" s="61">
        <f t="shared" si="46"/>
        <v>682.05000000000007</v>
      </c>
      <c r="J64" s="61">
        <f t="shared" si="46"/>
        <v>363.4</v>
      </c>
      <c r="K64" s="61">
        <f t="shared" si="46"/>
        <v>324.84000000000003</v>
      </c>
      <c r="L64" s="15">
        <f>IF(L53="","",SUM(L51:L53))</f>
        <v>666.58999999999992</v>
      </c>
      <c r="M64" s="333">
        <f t="shared" si="40"/>
        <v>1.0520563969954435</v>
      </c>
      <c r="O64" s="4" t="s">
        <v>15</v>
      </c>
      <c r="P64" s="37">
        <f>SUM(P51:P53)</f>
        <v>176.74100000000001</v>
      </c>
      <c r="Q64" s="60">
        <f t="shared" ref="Q64:Y64" si="47">SUM(Q51:Q53)</f>
        <v>391.447</v>
      </c>
      <c r="R64" s="60">
        <f t="shared" si="47"/>
        <v>211.98399999999998</v>
      </c>
      <c r="S64" s="60">
        <f t="shared" si="47"/>
        <v>232.916</v>
      </c>
      <c r="T64" s="60">
        <f t="shared" si="47"/>
        <v>266.57599999999996</v>
      </c>
      <c r="U64" s="60">
        <f t="shared" si="47"/>
        <v>129.57999999999998</v>
      </c>
      <c r="V64" s="60">
        <f t="shared" si="47"/>
        <v>229.95</v>
      </c>
      <c r="W64" s="60">
        <f t="shared" si="47"/>
        <v>393.07100000000003</v>
      </c>
      <c r="X64" s="60">
        <f t="shared" si="47"/>
        <v>307.45100000000002</v>
      </c>
      <c r="Y64" s="60">
        <f t="shared" si="47"/>
        <v>425.43199999999996</v>
      </c>
      <c r="Z64" s="15">
        <f>IF(Z53="","",SUM(Z51:Z53))</f>
        <v>1032.0179999999998</v>
      </c>
      <c r="AA64" s="333">
        <f t="shared" si="41"/>
        <v>1.4258118806295714</v>
      </c>
      <c r="AC64" s="167">
        <f t="shared" si="39"/>
        <v>3.4598790204177519</v>
      </c>
      <c r="AD64" s="161">
        <f t="shared" si="39"/>
        <v>3.819777710555333</v>
      </c>
      <c r="AE64" s="161">
        <f t="shared" si="39"/>
        <v>4.7040653293094268</v>
      </c>
      <c r="AF64" s="161">
        <f t="shared" si="39"/>
        <v>1.4754218821263874</v>
      </c>
      <c r="AG64" s="161">
        <f t="shared" si="39"/>
        <v>4.2776039410131732</v>
      </c>
      <c r="AH64" s="161">
        <f t="shared" si="39"/>
        <v>5.0494895175746235</v>
      </c>
      <c r="AI64" s="161">
        <f t="shared" si="39"/>
        <v>8.2683110999244906</v>
      </c>
      <c r="AJ64" s="161">
        <f t="shared" si="39"/>
        <v>5.7630818854922659</v>
      </c>
      <c r="AK64" s="161">
        <f t="shared" si="39"/>
        <v>8.4604017611447464</v>
      </c>
      <c r="AL64" s="161">
        <f t="shared" si="39"/>
        <v>13.096662972540326</v>
      </c>
      <c r="AM64" s="161">
        <f t="shared" si="39"/>
        <v>15.482050435800117</v>
      </c>
      <c r="AN64" s="333">
        <f t="shared" si="42"/>
        <v>0.18213704271547759</v>
      </c>
    </row>
    <row r="65" spans="1:40" ht="20.100000000000001" customHeight="1">
      <c r="A65" s="168" t="s">
        <v>16</v>
      </c>
      <c r="B65" s="37">
        <f>SUM(B54:B56)</f>
        <v>652.52</v>
      </c>
      <c r="C65" s="61">
        <f>SUM(C54:C56)</f>
        <v>482.78000000000003</v>
      </c>
      <c r="D65" s="61">
        <f>SUM(D54:D56)</f>
        <v>1177.5499999999997</v>
      </c>
      <c r="E65" s="61">
        <f t="shared" ref="E65:K65" si="48">SUM(E54:E56)</f>
        <v>639.50999999999988</v>
      </c>
      <c r="F65" s="61">
        <f t="shared" si="48"/>
        <v>1211.1999999999998</v>
      </c>
      <c r="G65" s="61">
        <f t="shared" si="48"/>
        <v>771.18000000000006</v>
      </c>
      <c r="H65" s="61">
        <f t="shared" si="48"/>
        <v>1169.0899999999999</v>
      </c>
      <c r="I65" s="61">
        <f t="shared" si="48"/>
        <v>131.77999999999997</v>
      </c>
      <c r="J65" s="61">
        <f t="shared" si="48"/>
        <v>690.83</v>
      </c>
      <c r="K65" s="61">
        <f t="shared" si="48"/>
        <v>894.35999999999967</v>
      </c>
      <c r="L65" s="15">
        <f>IF(L56="","",SUM(L54:L56))</f>
        <v>193.45999999999995</v>
      </c>
      <c r="M65" s="334">
        <f t="shared" si="40"/>
        <v>-0.78368889485218485</v>
      </c>
      <c r="O65" s="2" t="s">
        <v>16</v>
      </c>
      <c r="P65" s="37">
        <f>SUM(P54:P56)</f>
        <v>172.44200000000001</v>
      </c>
      <c r="Q65" s="61">
        <f t="shared" ref="Q65:Y65" si="49">SUM(Q54:Q56)</f>
        <v>186.90999999999997</v>
      </c>
      <c r="R65" s="61">
        <f t="shared" si="49"/>
        <v>317.54300000000001</v>
      </c>
      <c r="S65" s="61">
        <f t="shared" si="49"/>
        <v>273.15200000000004</v>
      </c>
      <c r="T65" s="61">
        <f t="shared" si="49"/>
        <v>274.7589999999999</v>
      </c>
      <c r="U65" s="61">
        <f t="shared" si="49"/>
        <v>324.92199999999997</v>
      </c>
      <c r="V65" s="61">
        <f t="shared" si="49"/>
        <v>316.45400000000001</v>
      </c>
      <c r="W65" s="61">
        <f t="shared" si="49"/>
        <v>218.61900000000003</v>
      </c>
      <c r="X65" s="61">
        <f t="shared" si="49"/>
        <v>473.084</v>
      </c>
      <c r="Y65" s="61">
        <f t="shared" si="49"/>
        <v>407.07599999999996</v>
      </c>
      <c r="Z65" s="15">
        <f>IF(Z56="","",SUM(Z54:Z56))</f>
        <v>151.21100000000001</v>
      </c>
      <c r="AA65" s="334">
        <f t="shared" si="41"/>
        <v>-0.62854356434670666</v>
      </c>
      <c r="AC65" s="121">
        <f t="shared" si="39"/>
        <v>2.6427082694783306</v>
      </c>
      <c r="AD65" s="122">
        <f t="shared" si="39"/>
        <v>3.8715356891337658</v>
      </c>
      <c r="AE65" s="122">
        <f t="shared" si="39"/>
        <v>2.6966413315782778</v>
      </c>
      <c r="AF65" s="122">
        <f t="shared" si="39"/>
        <v>4.2712701912401698</v>
      </c>
      <c r="AG65" s="122">
        <f t="shared" si="39"/>
        <v>2.2684857992073972</v>
      </c>
      <c r="AH65" s="122">
        <f t="shared" si="39"/>
        <v>4.2133094737934069</v>
      </c>
      <c r="AI65" s="122">
        <f t="shared" si="39"/>
        <v>2.7068403630173901</v>
      </c>
      <c r="AJ65" s="122">
        <f t="shared" si="39"/>
        <v>16.589694946122332</v>
      </c>
      <c r="AK65" s="122">
        <f t="shared" si="39"/>
        <v>6.8480523428339826</v>
      </c>
      <c r="AL65" s="122">
        <f t="shared" si="39"/>
        <v>4.5515899637729786</v>
      </c>
      <c r="AM65" s="122">
        <f t="shared" si="39"/>
        <v>7.8161377028843191</v>
      </c>
      <c r="AN65" s="334">
        <f t="shared" si="42"/>
        <v>0.71723238804341638</v>
      </c>
    </row>
    <row r="66" spans="1:40" ht="20.100000000000001" customHeight="1">
      <c r="A66" s="168" t="s">
        <v>17</v>
      </c>
      <c r="B66" s="37">
        <f>SUM(B57:B59)</f>
        <v>1111.72</v>
      </c>
      <c r="C66" s="61">
        <f>SUM(C57:C59)</f>
        <v>461.55</v>
      </c>
      <c r="D66" s="61">
        <f>SUM(D57:D59)</f>
        <v>1146.69</v>
      </c>
      <c r="E66" s="61">
        <f t="shared" ref="E66:K66" si="50">SUM(E57:E59)</f>
        <v>632.67000000000007</v>
      </c>
      <c r="F66" s="61">
        <f t="shared" si="50"/>
        <v>431.12000000000012</v>
      </c>
      <c r="G66" s="61">
        <f t="shared" si="50"/>
        <v>1179.42</v>
      </c>
      <c r="H66" s="61">
        <f t="shared" si="50"/>
        <v>572.79999999999995</v>
      </c>
      <c r="I66" s="61">
        <f t="shared" si="50"/>
        <v>330.81000000000006</v>
      </c>
      <c r="J66" s="61">
        <f t="shared" si="50"/>
        <v>431.05</v>
      </c>
      <c r="K66" s="61">
        <f t="shared" si="50"/>
        <v>211.81999999999996</v>
      </c>
      <c r="L66" s="15">
        <f>IF(L59="","",SUM(L57:L59))</f>
        <v>449.86999999999995</v>
      </c>
      <c r="M66" s="334">
        <f t="shared" si="40"/>
        <v>1.1238315550939477</v>
      </c>
      <c r="O66" s="2" t="s">
        <v>17</v>
      </c>
      <c r="P66" s="37">
        <f>SUM(P57:P59)</f>
        <v>376.84800000000001</v>
      </c>
      <c r="Q66" s="61">
        <f t="shared" ref="Q66:Y66" si="51">SUM(Q57:Q59)</f>
        <v>361.52099999999996</v>
      </c>
      <c r="R66" s="61">
        <f t="shared" si="51"/>
        <v>353.411</v>
      </c>
      <c r="S66" s="61">
        <f t="shared" si="51"/>
        <v>296.82099999999997</v>
      </c>
      <c r="T66" s="61">
        <f t="shared" si="51"/>
        <v>289.45600000000002</v>
      </c>
      <c r="U66" s="61">
        <f t="shared" si="51"/>
        <v>340.12899999999996</v>
      </c>
      <c r="V66" s="61">
        <f t="shared" si="51"/>
        <v>363.57</v>
      </c>
      <c r="W66" s="61">
        <f t="shared" si="51"/>
        <v>267.97200000000004</v>
      </c>
      <c r="X66" s="61">
        <f t="shared" si="51"/>
        <v>304.03699999999998</v>
      </c>
      <c r="Y66" s="61">
        <f t="shared" si="51"/>
        <v>218.93900000000002</v>
      </c>
      <c r="Z66" s="15">
        <f>IF(Z59="","",SUM(Z57:Z59))</f>
        <v>237.03700000000001</v>
      </c>
      <c r="AA66" s="334">
        <f t="shared" si="41"/>
        <v>8.2662294063643227E-2</v>
      </c>
      <c r="AC66" s="121">
        <f t="shared" si="39"/>
        <v>3.3897744036268125</v>
      </c>
      <c r="AD66" s="122">
        <f t="shared" si="39"/>
        <v>7.8327591810204735</v>
      </c>
      <c r="AE66" s="122">
        <f t="shared" si="39"/>
        <v>3.0820099590996692</v>
      </c>
      <c r="AF66" s="122">
        <f t="shared" si="39"/>
        <v>4.691561161426967</v>
      </c>
      <c r="AG66" s="122">
        <f t="shared" si="39"/>
        <v>6.7140471330488012</v>
      </c>
      <c r="AH66" s="122">
        <f t="shared" si="39"/>
        <v>2.883866646317681</v>
      </c>
      <c r="AI66" s="122">
        <f t="shared" si="39"/>
        <v>6.3472416201117321</v>
      </c>
      <c r="AJ66" s="122">
        <f t="shared" si="39"/>
        <v>8.1004806384329378</v>
      </c>
      <c r="AK66" s="122">
        <f t="shared" si="39"/>
        <v>7.0534044774388116</v>
      </c>
      <c r="AL66" s="122">
        <f t="shared" si="39"/>
        <v>10.33608724388632</v>
      </c>
      <c r="AM66" s="122">
        <f t="shared" si="39"/>
        <v>5.2690110476359839</v>
      </c>
      <c r="AN66" s="334">
        <f t="shared" si="42"/>
        <v>-0.49023156216560138</v>
      </c>
    </row>
    <row r="67" spans="1:40" ht="20.100000000000001" customHeight="1" thickBot="1">
      <c r="A67" s="171" t="s">
        <v>18</v>
      </c>
      <c r="B67" s="117">
        <f>SUM(B60:B62)</f>
        <v>468.49</v>
      </c>
      <c r="C67" s="67">
        <f>SUM(C60:C62)</f>
        <v>604.85</v>
      </c>
      <c r="D67" s="67">
        <f>IF(D62="","",SUM(D60:D62))</f>
        <v>318.30999999999995</v>
      </c>
      <c r="E67" s="67">
        <f t="shared" ref="E67:L67" si="52">IF(E62="","",SUM(E60:E62))</f>
        <v>385.83</v>
      </c>
      <c r="F67" s="67">
        <f t="shared" si="52"/>
        <v>322.33000000000004</v>
      </c>
      <c r="G67" s="67">
        <f t="shared" si="52"/>
        <v>812.32999999999993</v>
      </c>
      <c r="H67" s="67">
        <f t="shared" si="52"/>
        <v>269.86</v>
      </c>
      <c r="I67" s="67">
        <f t="shared" si="52"/>
        <v>299.23</v>
      </c>
      <c r="J67" s="67">
        <f t="shared" si="52"/>
        <v>522.41</v>
      </c>
      <c r="K67" s="67">
        <f t="shared" si="52"/>
        <v>441.44000000000005</v>
      </c>
      <c r="L67" s="106">
        <f t="shared" si="52"/>
        <v>589.30999999999995</v>
      </c>
      <c r="M67" s="338">
        <f t="shared" si="40"/>
        <v>0.33497191011235927</v>
      </c>
      <c r="O67" s="3" t="s">
        <v>18</v>
      </c>
      <c r="P67" s="117">
        <f>SUM(P60:P62)</f>
        <v>173.405</v>
      </c>
      <c r="Q67" s="67">
        <f t="shared" ref="Q67:Y67" si="53">SUM(Q60:Q62)</f>
        <v>230.471</v>
      </c>
      <c r="R67" s="67">
        <f t="shared" si="53"/>
        <v>139.79900000000001</v>
      </c>
      <c r="S67" s="67">
        <f t="shared" si="53"/>
        <v>227.17700000000002</v>
      </c>
      <c r="T67" s="67">
        <f t="shared" si="53"/>
        <v>179.22899999999998</v>
      </c>
      <c r="U67" s="67">
        <f t="shared" si="53"/>
        <v>388.57100000000008</v>
      </c>
      <c r="V67" s="67">
        <f t="shared" si="53"/>
        <v>211.57600000000002</v>
      </c>
      <c r="W67" s="67">
        <f t="shared" si="53"/>
        <v>147.53800000000001</v>
      </c>
      <c r="X67" s="67">
        <f t="shared" si="53"/>
        <v>238.09199999999998</v>
      </c>
      <c r="Y67" s="67">
        <f t="shared" si="53"/>
        <v>412.428</v>
      </c>
      <c r="Z67" s="106">
        <f>IF(Z62="","",SUM(Z60:Z62))</f>
        <v>487.82399999999996</v>
      </c>
      <c r="AA67" s="338">
        <f t="shared" si="41"/>
        <v>0.18281009048852154</v>
      </c>
      <c r="AC67" s="126">
        <f t="shared" ref="AC67:AD67" si="54">(P67/B67)*10</f>
        <v>3.7013596875066703</v>
      </c>
      <c r="AD67" s="127">
        <f t="shared" si="54"/>
        <v>3.8103827395221956</v>
      </c>
      <c r="AE67" s="127">
        <f t="shared" ref="AE67:AM67" si="55">IF(R62="","",(R67/D67)*10)</f>
        <v>4.3919135434010883</v>
      </c>
      <c r="AF67" s="127">
        <f t="shared" si="55"/>
        <v>5.8880076717725425</v>
      </c>
      <c r="AG67" s="127">
        <f t="shared" si="55"/>
        <v>5.5604194459094707</v>
      </c>
      <c r="AH67" s="127">
        <f t="shared" si="55"/>
        <v>4.7834131449041664</v>
      </c>
      <c r="AI67" s="127">
        <f t="shared" si="55"/>
        <v>7.840213444008004</v>
      </c>
      <c r="AJ67" s="127">
        <f t="shared" si="55"/>
        <v>4.9305885105103098</v>
      </c>
      <c r="AK67" s="127">
        <f t="shared" si="55"/>
        <v>4.5575697249286957</v>
      </c>
      <c r="AL67" s="127">
        <f t="shared" si="55"/>
        <v>9.3427872417542588</v>
      </c>
      <c r="AM67" s="127">
        <f t="shared" si="55"/>
        <v>8.2778843053740818</v>
      </c>
      <c r="AN67" s="338">
        <f t="shared" si="42"/>
        <v>-0.11398128939734095</v>
      </c>
    </row>
    <row r="69" spans="1:40"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40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</row>
  </sheetData>
  <mergeCells count="24">
    <mergeCell ref="AC4:AM4"/>
    <mergeCell ref="AN4:AN5"/>
    <mergeCell ref="A26:A27"/>
    <mergeCell ref="B26:L26"/>
    <mergeCell ref="M26:M27"/>
    <mergeCell ref="O26:O27"/>
    <mergeCell ref="P26:Z26"/>
    <mergeCell ref="AA26:AA27"/>
    <mergeCell ref="AC26:AM26"/>
    <mergeCell ref="AN26:AN27"/>
    <mergeCell ref="A4:A5"/>
    <mergeCell ref="B4:L4"/>
    <mergeCell ref="M4:M5"/>
    <mergeCell ref="O4:O5"/>
    <mergeCell ref="P4:Z4"/>
    <mergeCell ref="AA4:AA5"/>
    <mergeCell ref="AC48:AM48"/>
    <mergeCell ref="AN48:AN49"/>
    <mergeCell ref="A48:A49"/>
    <mergeCell ref="B48:L48"/>
    <mergeCell ref="M48:M49"/>
    <mergeCell ref="O48:O49"/>
    <mergeCell ref="P48:Z48"/>
    <mergeCell ref="AA48:AA49"/>
  </mergeCells>
  <pageMargins left="0.70866141732283472" right="0.70866141732283472" top="0.74803149606299213" bottom="0.74803149606299213" header="0.31496062992125984" footer="0.31496062992125984"/>
  <pageSetup paperSize="9" scale="40" fitToHeight="2" orientation="landscape" horizontalDpi="4294967292" r:id="rId1"/>
  <ignoredErrors>
    <ignoredError sqref="B20:L2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C2ED1B1D-88C9-4EAA-BAAC-6E754AC151B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M7:M23</xm:sqref>
        </x14:conditionalFormatting>
        <x14:conditionalFormatting xmlns:xm="http://schemas.microsoft.com/office/excel/2006/main">
          <x14:cfRule type="iconSet" priority="8" id="{6B7A9C62-3CA6-4319-950C-9E066E149C8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AN7:AN23</xm:sqref>
        </x14:conditionalFormatting>
        <x14:conditionalFormatting xmlns:xm="http://schemas.microsoft.com/office/excel/2006/main">
          <x14:cfRule type="iconSet" priority="7" id="{1F25CBAA-B52C-44FA-BBED-AC0BBEF8157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AA7:AA23</xm:sqref>
        </x14:conditionalFormatting>
        <x14:conditionalFormatting xmlns:xm="http://schemas.microsoft.com/office/excel/2006/main">
          <x14:cfRule type="iconSet" priority="6" id="{A044EAEF-227D-4139-9AA9-0EB00758903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M29:M45</xm:sqref>
        </x14:conditionalFormatting>
        <x14:conditionalFormatting xmlns:xm="http://schemas.microsoft.com/office/excel/2006/main">
          <x14:cfRule type="iconSet" priority="5" id="{68934EFA-A43A-4BE1-B00F-30CBFDD9D7A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AN29:AN45</xm:sqref>
        </x14:conditionalFormatting>
        <x14:conditionalFormatting xmlns:xm="http://schemas.microsoft.com/office/excel/2006/main">
          <x14:cfRule type="iconSet" priority="4" id="{85FF29F8-B08C-4C8A-81E3-CD01C633A39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AA29:AA45</xm:sqref>
        </x14:conditionalFormatting>
        <x14:conditionalFormatting xmlns:xm="http://schemas.microsoft.com/office/excel/2006/main">
          <x14:cfRule type="iconSet" priority="3" id="{16D3A508-5334-4D08-A502-2E5EB3B3584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M51:M67</xm:sqref>
        </x14:conditionalFormatting>
        <x14:conditionalFormatting xmlns:xm="http://schemas.microsoft.com/office/excel/2006/main">
          <x14:cfRule type="iconSet" priority="2" id="{8B227155-0065-499B-BD35-7368027EE4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AN51:AN67</xm:sqref>
        </x14:conditionalFormatting>
        <x14:conditionalFormatting xmlns:xm="http://schemas.microsoft.com/office/excel/2006/main">
          <x14:cfRule type="iconSet" priority="1" id="{08E9F6FD-B76B-41BD-B869-DCED8DA88EE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AA51:AA67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5">
    <pageSetUpPr fitToPage="1"/>
  </sheetPr>
  <dimension ref="A1:AX60"/>
  <sheetViews>
    <sheetView showGridLines="0" workbookViewId="0">
      <selection activeCell="AF49" sqref="AF49"/>
    </sheetView>
  </sheetViews>
  <sheetFormatPr defaultRowHeight="15"/>
  <cols>
    <col min="1" max="1" width="3.140625" customWidth="1"/>
    <col min="2" max="2" width="28.7109375" customWidth="1"/>
    <col min="3" max="3" width="9.140625" customWidth="1"/>
    <col min="14" max="14" width="10.42578125" customWidth="1"/>
    <col min="15" max="15" width="1.140625" customWidth="1"/>
    <col min="16" max="18" width="9.140625" customWidth="1"/>
    <col min="19" max="19" width="9" customWidth="1"/>
    <col min="20" max="20" width="1.85546875" customWidth="1"/>
    <col min="21" max="21" width="9.140625" customWidth="1"/>
    <col min="32" max="32" width="10.42578125" customWidth="1"/>
    <col min="33" max="33" width="1.140625" customWidth="1"/>
    <col min="34" max="37" width="9.140625" customWidth="1"/>
    <col min="38" max="38" width="1.85546875" customWidth="1"/>
    <col min="39" max="39" width="9.140625" customWidth="1"/>
    <col min="50" max="50" width="10.7109375" customWidth="1"/>
  </cols>
  <sheetData>
    <row r="1" spans="1:50" ht="15.75">
      <c r="A1" s="18" t="s">
        <v>60</v>
      </c>
    </row>
    <row r="3" spans="1:50" ht="8.25" customHeight="1" thickBot="1"/>
    <row r="4" spans="1:50" ht="15" customHeight="1">
      <c r="A4" s="489" t="s">
        <v>21</v>
      </c>
      <c r="B4" s="502"/>
      <c r="C4" s="505" t="s">
        <v>19</v>
      </c>
      <c r="D4" s="506"/>
      <c r="E4" s="506"/>
      <c r="F4" s="506"/>
      <c r="G4" s="506"/>
      <c r="H4" s="506"/>
      <c r="I4" s="506"/>
      <c r="J4" s="506"/>
      <c r="K4" s="506"/>
      <c r="L4" s="506"/>
      <c r="M4" s="507"/>
      <c r="N4" s="510" t="s">
        <v>121</v>
      </c>
      <c r="P4" s="513" t="s">
        <v>122</v>
      </c>
      <c r="Q4" s="514"/>
      <c r="R4" s="514"/>
      <c r="S4" s="515"/>
      <c r="U4" s="508">
        <v>1000</v>
      </c>
      <c r="V4" s="506"/>
      <c r="W4" s="506"/>
      <c r="X4" s="506"/>
      <c r="Y4" s="506"/>
      <c r="Z4" s="506"/>
      <c r="AA4" s="506"/>
      <c r="AB4" s="506"/>
      <c r="AC4" s="506"/>
      <c r="AD4" s="506"/>
      <c r="AE4" s="507"/>
      <c r="AF4" s="510" t="s">
        <v>123</v>
      </c>
      <c r="AH4" s="480" t="s">
        <v>122</v>
      </c>
      <c r="AI4" s="474"/>
      <c r="AJ4" s="474"/>
      <c r="AK4" s="519"/>
      <c r="AM4" s="509" t="s">
        <v>42</v>
      </c>
      <c r="AN4" s="506"/>
      <c r="AO4" s="506"/>
      <c r="AP4" s="506"/>
      <c r="AQ4" s="506"/>
      <c r="AR4" s="506"/>
      <c r="AS4" s="506"/>
      <c r="AT4" s="506"/>
      <c r="AU4" s="506"/>
      <c r="AV4" s="506"/>
      <c r="AW4" s="507"/>
      <c r="AX4" s="49" t="s">
        <v>14</v>
      </c>
    </row>
    <row r="5" spans="1:50" ht="15.75" thickBot="1">
      <c r="A5" s="503"/>
      <c r="B5" s="504"/>
      <c r="C5" s="501" t="s">
        <v>70</v>
      </c>
      <c r="D5" s="499"/>
      <c r="E5" s="499"/>
      <c r="F5" s="499"/>
      <c r="G5" s="499"/>
      <c r="H5" s="499"/>
      <c r="I5" s="499"/>
      <c r="J5" s="499"/>
      <c r="K5" s="499"/>
      <c r="L5" s="499"/>
      <c r="M5" s="500"/>
      <c r="N5" s="511"/>
      <c r="P5" s="516"/>
      <c r="Q5" s="517"/>
      <c r="R5" s="517"/>
      <c r="S5" s="518"/>
      <c r="U5" s="498" t="str">
        <f>C5</f>
        <v>jan-dez</v>
      </c>
      <c r="V5" s="499"/>
      <c r="W5" s="499"/>
      <c r="X5" s="499"/>
      <c r="Y5" s="499"/>
      <c r="Z5" s="499"/>
      <c r="AA5" s="499"/>
      <c r="AB5" s="499"/>
      <c r="AC5" s="499"/>
      <c r="AD5" s="499"/>
      <c r="AE5" s="500"/>
      <c r="AF5" s="511"/>
      <c r="AH5" s="520"/>
      <c r="AI5" s="521"/>
      <c r="AJ5" s="521"/>
      <c r="AK5" s="522"/>
      <c r="AM5" s="498" t="str">
        <f>C5</f>
        <v>jan-dez</v>
      </c>
      <c r="AN5" s="499"/>
      <c r="AO5" s="499"/>
      <c r="AP5" s="499"/>
      <c r="AQ5" s="499"/>
      <c r="AR5" s="499"/>
      <c r="AS5" s="499"/>
      <c r="AT5" s="499"/>
      <c r="AU5" s="499"/>
      <c r="AV5" s="499"/>
      <c r="AW5" s="500"/>
      <c r="AX5" s="50" t="s">
        <v>124</v>
      </c>
    </row>
    <row r="6" spans="1:50" ht="24.75" customHeight="1" thickBot="1">
      <c r="A6" s="490"/>
      <c r="B6" s="504"/>
      <c r="C6" s="428">
        <v>2010</v>
      </c>
      <c r="D6" s="132">
        <v>2011</v>
      </c>
      <c r="E6" s="132">
        <v>2012</v>
      </c>
      <c r="F6" s="132">
        <v>2013</v>
      </c>
      <c r="G6" s="132">
        <v>2014</v>
      </c>
      <c r="H6" s="132">
        <v>2015</v>
      </c>
      <c r="I6" s="132">
        <v>2016</v>
      </c>
      <c r="J6" s="133">
        <v>2017</v>
      </c>
      <c r="K6" s="133">
        <v>2018</v>
      </c>
      <c r="L6" s="132">
        <v>2019</v>
      </c>
      <c r="M6" s="137">
        <v>2020</v>
      </c>
      <c r="N6" s="512"/>
      <c r="P6" s="298">
        <v>2010</v>
      </c>
      <c r="Q6" s="299">
        <v>2015</v>
      </c>
      <c r="R6" s="360">
        <v>2019</v>
      </c>
      <c r="S6" s="302">
        <v>2020</v>
      </c>
      <c r="U6" s="432">
        <v>2010</v>
      </c>
      <c r="V6" s="433">
        <v>2011</v>
      </c>
      <c r="W6" s="433">
        <v>2012</v>
      </c>
      <c r="X6" s="433">
        <v>2013</v>
      </c>
      <c r="Y6" s="433">
        <v>2014</v>
      </c>
      <c r="Z6" s="433">
        <v>2015</v>
      </c>
      <c r="AA6" s="433">
        <v>2016</v>
      </c>
      <c r="AB6" s="434">
        <v>2017</v>
      </c>
      <c r="AC6" s="434">
        <v>2018</v>
      </c>
      <c r="AD6" s="433">
        <v>2019</v>
      </c>
      <c r="AE6" s="435">
        <v>2020</v>
      </c>
      <c r="AF6" s="512"/>
      <c r="AH6" s="298">
        <v>2010</v>
      </c>
      <c r="AI6" s="299">
        <v>2015</v>
      </c>
      <c r="AJ6" s="360">
        <v>2019</v>
      </c>
      <c r="AK6" s="302">
        <v>2020</v>
      </c>
      <c r="AM6" s="51">
        <v>2010</v>
      </c>
      <c r="AN6" s="70">
        <v>2011</v>
      </c>
      <c r="AO6" s="70">
        <v>2012</v>
      </c>
      <c r="AP6" s="70">
        <v>2013</v>
      </c>
      <c r="AQ6" s="70">
        <v>2014</v>
      </c>
      <c r="AR6" s="70">
        <v>2015</v>
      </c>
      <c r="AS6" s="70">
        <v>2016</v>
      </c>
      <c r="AT6" s="70">
        <v>2017</v>
      </c>
      <c r="AU6" s="70">
        <v>2018</v>
      </c>
      <c r="AV6" s="70">
        <v>2019</v>
      </c>
      <c r="AW6" s="30">
        <v>2020</v>
      </c>
      <c r="AX6" s="53" t="s">
        <v>43</v>
      </c>
    </row>
    <row r="7" spans="1:50" ht="19.5" customHeight="1">
      <c r="A7" s="431" t="s">
        <v>127</v>
      </c>
      <c r="B7" s="400"/>
      <c r="C7" s="43">
        <f>C8+C9</f>
        <v>753822.9999999993</v>
      </c>
      <c r="D7" s="63">
        <f t="shared" ref="D7:M7" si="0">D8+D9</f>
        <v>835938.64999999991</v>
      </c>
      <c r="E7" s="64">
        <f t="shared" si="0"/>
        <v>833671.32000000018</v>
      </c>
      <c r="F7" s="64">
        <f t="shared" si="0"/>
        <v>850478.7100000002</v>
      </c>
      <c r="G7" s="64">
        <f t="shared" si="0"/>
        <v>904231.68999999971</v>
      </c>
      <c r="H7" s="64">
        <f t="shared" si="0"/>
        <v>928490.42999999935</v>
      </c>
      <c r="I7" s="63">
        <f t="shared" si="0"/>
        <v>981167.02000000118</v>
      </c>
      <c r="J7" s="63">
        <f t="shared" si="0"/>
        <v>1105731.4800000009</v>
      </c>
      <c r="K7" s="63">
        <f t="shared" si="0"/>
        <v>1118729.9900000012</v>
      </c>
      <c r="L7" s="63">
        <f t="shared" si="0"/>
        <v>1155086.0300000003</v>
      </c>
      <c r="M7" s="429">
        <f t="shared" si="0"/>
        <v>1351795.9600000018</v>
      </c>
      <c r="N7" s="430">
        <f>(M7-L7)/L7</f>
        <v>0.17029894301466145</v>
      </c>
      <c r="P7" s="367">
        <f>C7/C20</f>
        <v>0.28270618141944992</v>
      </c>
      <c r="Q7" s="368">
        <f>H7/$H$20</f>
        <v>0.33181838423809168</v>
      </c>
      <c r="R7" s="368">
        <f>L7/L20</f>
        <v>0.38980906373763374</v>
      </c>
      <c r="S7" s="369">
        <f>M7/M20</f>
        <v>0.4289531089481739</v>
      </c>
      <c r="U7" s="43">
        <f>U8+U9</f>
        <v>183691.54199999996</v>
      </c>
      <c r="V7" s="63">
        <f t="shared" ref="V7:AE7" si="1">V8+V9</f>
        <v>210357.35199999987</v>
      </c>
      <c r="W7" s="64">
        <f t="shared" si="1"/>
        <v>222622.77400000015</v>
      </c>
      <c r="X7" s="64">
        <f t="shared" si="1"/>
        <v>233166.43300000019</v>
      </c>
      <c r="Y7" s="64">
        <f t="shared" si="1"/>
        <v>251914.91400000011</v>
      </c>
      <c r="Z7" s="64">
        <f t="shared" si="1"/>
        <v>262493.63099999988</v>
      </c>
      <c r="AA7" s="63">
        <f t="shared" si="1"/>
        <v>271562.05499999988</v>
      </c>
      <c r="AB7" s="63">
        <f t="shared" si="1"/>
        <v>313751.93400000012</v>
      </c>
      <c r="AC7" s="63">
        <f t="shared" si="1"/>
        <v>322001.05999999959</v>
      </c>
      <c r="AD7" s="63">
        <f t="shared" si="1"/>
        <v>331273.62300000002</v>
      </c>
      <c r="AE7" s="429">
        <f t="shared" si="1"/>
        <v>373369.39399999997</v>
      </c>
      <c r="AF7" s="430">
        <f>(AE7-AD7)/AD7</f>
        <v>0.12707251069005257</v>
      </c>
      <c r="AH7" s="367">
        <f>U7/U20</f>
        <v>0.29898675202271524</v>
      </c>
      <c r="AI7" s="368">
        <f>Z7/$Z$20</f>
        <v>0.35687495738214803</v>
      </c>
      <c r="AJ7" s="368">
        <f>AD7/AD20</f>
        <v>0.40428689013577129</v>
      </c>
      <c r="AK7" s="369">
        <f>AK8+AK9</f>
        <v>0.43608256962911568</v>
      </c>
      <c r="AM7" s="436">
        <f t="shared" ref="AM7:AM20" si="2">(U7/C7)*10</f>
        <v>2.4367993812871207</v>
      </c>
      <c r="AN7" s="437">
        <f t="shared" ref="AN7:AN20" si="3">(V7/D7)*10</f>
        <v>2.5164209359143745</v>
      </c>
      <c r="AO7" s="437">
        <f t="shared" ref="AO7:AO20" si="4">(W7/E7)*10</f>
        <v>2.6703902204528291</v>
      </c>
      <c r="AP7" s="437">
        <f t="shared" ref="AP7:AP20" si="5">(X7/F7)*10</f>
        <v>2.7415904743811885</v>
      </c>
      <c r="AQ7" s="437">
        <f t="shared" ref="AQ7:AQ20" si="6">(Y7/G7)*10</f>
        <v>2.7859553783168138</v>
      </c>
      <c r="AR7" s="437">
        <f t="shared" ref="AR7:AR20" si="7">(Z7/H7)*10</f>
        <v>2.827101093546005</v>
      </c>
      <c r="AS7" s="437">
        <f t="shared" ref="AS7:AS20" si="8">(AA7/I7)*10</f>
        <v>2.7677454446033005</v>
      </c>
      <c r="AT7" s="437">
        <f t="shared" ref="AT7:AT20" si="9">(AB7/J7)*10</f>
        <v>2.8375056663847524</v>
      </c>
      <c r="AU7" s="437">
        <f t="shared" ref="AU7:AU20" si="10">(AC7/K7)*10</f>
        <v>2.8782732462548828</v>
      </c>
      <c r="AV7" s="437">
        <f t="shared" ref="AV7:AV20" si="11">(AD7/L7)*10</f>
        <v>2.8679562768151556</v>
      </c>
      <c r="AW7" s="437">
        <f t="shared" ref="AW7:AW20" si="12">(AE7/M7)*10</f>
        <v>2.762024780722081</v>
      </c>
      <c r="AX7" s="430">
        <f>(AW7-AV7)/AV7</f>
        <v>-3.6936231193423479E-2</v>
      </c>
    </row>
    <row r="8" spans="1:50" ht="20.100000000000001" customHeight="1">
      <c r="A8" s="47"/>
      <c r="B8" s="351" t="s">
        <v>22</v>
      </c>
      <c r="C8" s="37">
        <v>417001.31999999942</v>
      </c>
      <c r="D8" s="61">
        <v>439400.6</v>
      </c>
      <c r="E8" s="62">
        <v>434995.83000000025</v>
      </c>
      <c r="F8" s="62">
        <v>459830.48000000016</v>
      </c>
      <c r="G8" s="62">
        <v>510891.08999999968</v>
      </c>
      <c r="H8" s="62">
        <v>517655.93999999959</v>
      </c>
      <c r="I8" s="61">
        <v>550862.98000000115</v>
      </c>
      <c r="J8" s="61">
        <v>596490.65000000049</v>
      </c>
      <c r="K8" s="61">
        <v>618224.89000000106</v>
      </c>
      <c r="L8" s="61">
        <v>606058.46000000043</v>
      </c>
      <c r="M8" s="38">
        <v>688889.90000000177</v>
      </c>
      <c r="N8" s="42">
        <f>(M8-L8)/L8</f>
        <v>0.13667235995682872</v>
      </c>
      <c r="P8" s="361">
        <f>C8/$C$20</f>
        <v>0.15638797280538008</v>
      </c>
      <c r="Q8" s="362">
        <f t="shared" ref="Q8:Q19" si="13">H8/$H$20</f>
        <v>0.18499679916146311</v>
      </c>
      <c r="R8" s="362">
        <f>L8/$L$20</f>
        <v>0.20452769293978237</v>
      </c>
      <c r="S8" s="363">
        <f>M8/$M$20</f>
        <v>0.21859916220492107</v>
      </c>
      <c r="U8" s="37">
        <v>112078.886</v>
      </c>
      <c r="V8" s="61">
        <v>121726.7289999999</v>
      </c>
      <c r="W8" s="62">
        <v>125951.17400000013</v>
      </c>
      <c r="X8" s="62">
        <v>133913.60600000009</v>
      </c>
      <c r="Y8" s="62">
        <v>150778.07300000012</v>
      </c>
      <c r="Z8" s="62">
        <v>158424.61999999991</v>
      </c>
      <c r="AA8" s="61">
        <v>165647.8599999999</v>
      </c>
      <c r="AB8" s="61">
        <v>185539.34600000014</v>
      </c>
      <c r="AC8" s="61">
        <v>193201.57399999982</v>
      </c>
      <c r="AD8" s="61">
        <v>193184.38899999997</v>
      </c>
      <c r="AE8" s="38">
        <v>212032.2519999998</v>
      </c>
      <c r="AF8" s="42">
        <f>(AE8-AD8)/AD8</f>
        <v>9.7564110110366323E-2</v>
      </c>
      <c r="AH8" s="361">
        <f>U8/$U$20</f>
        <v>0.18242593932530754</v>
      </c>
      <c r="AI8" s="362">
        <f t="shared" ref="AI8:AI19" si="14">Z8/$Z$20</f>
        <v>0.21538724309384477</v>
      </c>
      <c r="AJ8" s="362">
        <f>AD8/$AD$20</f>
        <v>0.23576255526866707</v>
      </c>
      <c r="AK8" s="363">
        <f>AE8/$AE$20</f>
        <v>0.24764635447437913</v>
      </c>
      <c r="AM8" s="52">
        <f t="shared" si="2"/>
        <v>2.6877345616076265</v>
      </c>
      <c r="AN8" s="74">
        <f t="shared" si="3"/>
        <v>2.7702904593211732</v>
      </c>
      <c r="AO8" s="74">
        <f t="shared" si="4"/>
        <v>2.895457043806605</v>
      </c>
      <c r="AP8" s="74">
        <f t="shared" si="5"/>
        <v>2.9122385710490533</v>
      </c>
      <c r="AQ8" s="74">
        <f t="shared" si="6"/>
        <v>2.9512762299299489</v>
      </c>
      <c r="AR8" s="74">
        <f t="shared" si="7"/>
        <v>3.0604231065135661</v>
      </c>
      <c r="AS8" s="74">
        <f t="shared" si="8"/>
        <v>3.0070610299497629</v>
      </c>
      <c r="AT8" s="74">
        <f t="shared" si="9"/>
        <v>3.1105155797496571</v>
      </c>
      <c r="AU8" s="74">
        <f t="shared" si="10"/>
        <v>3.1251018379411977</v>
      </c>
      <c r="AV8" s="74">
        <f t="shared" si="11"/>
        <v>3.1875537056276686</v>
      </c>
      <c r="AW8" s="74">
        <f t="shared" si="12"/>
        <v>3.0778830114942792</v>
      </c>
      <c r="AX8" s="42">
        <f>(AW8-AV8)/AV8</f>
        <v>-3.4405912577963563E-2</v>
      </c>
    </row>
    <row r="9" spans="1:50" ht="20.100000000000001" customHeight="1">
      <c r="A9" s="47"/>
      <c r="B9" s="427" t="s">
        <v>23</v>
      </c>
      <c r="C9" s="37">
        <v>336821.67999999993</v>
      </c>
      <c r="D9" s="61">
        <v>396538.04999999987</v>
      </c>
      <c r="E9" s="62">
        <v>398675.48999999993</v>
      </c>
      <c r="F9" s="62">
        <v>390648.23000000004</v>
      </c>
      <c r="G9" s="62">
        <v>393340.60000000009</v>
      </c>
      <c r="H9" s="62">
        <v>410834.48999999976</v>
      </c>
      <c r="I9" s="61">
        <v>430304.04000000004</v>
      </c>
      <c r="J9" s="61">
        <v>509240.83000000054</v>
      </c>
      <c r="K9" s="61">
        <v>500505.10000000009</v>
      </c>
      <c r="L9" s="61">
        <v>549027.56999999995</v>
      </c>
      <c r="M9" s="38">
        <v>662906.06000000017</v>
      </c>
      <c r="N9" s="42">
        <f t="shared" ref="N9:N20" si="15">(M9-L9)/L9</f>
        <v>0.20741852726995155</v>
      </c>
      <c r="P9" s="361">
        <f t="shared" ref="P9:P19" si="16">C9/$C$20</f>
        <v>0.12631820861406984</v>
      </c>
      <c r="Q9" s="362">
        <f t="shared" si="13"/>
        <v>0.14682158507662857</v>
      </c>
      <c r="R9" s="362">
        <f t="shared" ref="R9:R19" si="17">L9/$L$20</f>
        <v>0.1852813707978514</v>
      </c>
      <c r="S9" s="363">
        <f t="shared" ref="S9:S19" si="18">M9/$M$20</f>
        <v>0.21035394674325286</v>
      </c>
      <c r="U9" s="37">
        <v>71612.655999999959</v>
      </c>
      <c r="V9" s="61">
        <v>88630.622999999963</v>
      </c>
      <c r="W9" s="62">
        <v>96671.6</v>
      </c>
      <c r="X9" s="62">
        <v>99252.827000000092</v>
      </c>
      <c r="Y9" s="62">
        <v>101136.841</v>
      </c>
      <c r="Z9" s="62">
        <v>104069.01099999997</v>
      </c>
      <c r="AA9" s="61">
        <v>105914.19499999996</v>
      </c>
      <c r="AB9" s="61">
        <v>128212.58799999997</v>
      </c>
      <c r="AC9" s="61">
        <v>128799.4859999998</v>
      </c>
      <c r="AD9" s="61">
        <v>138089.23400000003</v>
      </c>
      <c r="AE9" s="38">
        <v>161337.14200000017</v>
      </c>
      <c r="AF9" s="42">
        <f t="shared" ref="AF9:AF20" si="19">(AE9-AD9)/AD9</f>
        <v>0.16835423969402377</v>
      </c>
      <c r="AH9" s="361">
        <f t="shared" ref="AH9:AH19" si="20">U9/$U$20</f>
        <v>0.11656081269740773</v>
      </c>
      <c r="AI9" s="362">
        <f t="shared" si="14"/>
        <v>0.14148771428830326</v>
      </c>
      <c r="AJ9" s="362">
        <f t="shared" ref="AJ9:AJ19" si="21">AD9/$AD$20</f>
        <v>0.16852433486710416</v>
      </c>
      <c r="AK9" s="363">
        <f t="shared" ref="AK9:AK19" si="22">AE9/$AE$20</f>
        <v>0.18843621515473655</v>
      </c>
      <c r="AM9" s="52">
        <f t="shared" si="2"/>
        <v>2.126129648186541</v>
      </c>
      <c r="AN9" s="74">
        <f t="shared" si="3"/>
        <v>2.2351101741686579</v>
      </c>
      <c r="AO9" s="74">
        <f t="shared" si="4"/>
        <v>2.4248192433399911</v>
      </c>
      <c r="AP9" s="74">
        <f t="shared" si="5"/>
        <v>2.5407212775544914</v>
      </c>
      <c r="AQ9" s="74">
        <f t="shared" si="6"/>
        <v>2.571228116294122</v>
      </c>
      <c r="AR9" s="74">
        <f t="shared" si="7"/>
        <v>2.5331128114389818</v>
      </c>
      <c r="AS9" s="74">
        <f t="shared" si="8"/>
        <v>2.4613804462537687</v>
      </c>
      <c r="AT9" s="74">
        <f t="shared" si="9"/>
        <v>2.5177201128982496</v>
      </c>
      <c r="AU9" s="74">
        <f t="shared" si="10"/>
        <v>2.5733900813398258</v>
      </c>
      <c r="AV9" s="74">
        <f t="shared" si="11"/>
        <v>2.5151602860308095</v>
      </c>
      <c r="AW9" s="74">
        <f t="shared" si="12"/>
        <v>2.4337858972054067</v>
      </c>
      <c r="AX9" s="42">
        <f t="shared" ref="AX9:AX20" si="23">(AW9-AV9)/AV9</f>
        <v>-3.2353559841635487E-2</v>
      </c>
    </row>
    <row r="10" spans="1:50" ht="20.100000000000001" customHeight="1">
      <c r="A10" s="196" t="s">
        <v>93</v>
      </c>
      <c r="B10" s="197"/>
      <c r="C10" s="43">
        <f>C11+C12</f>
        <v>1182885.0499999998</v>
      </c>
      <c r="D10" s="63">
        <f t="shared" ref="D10:M10" si="24">D11+D12</f>
        <v>1418351.7499999993</v>
      </c>
      <c r="E10" s="63">
        <f t="shared" si="24"/>
        <v>1683471.2700000005</v>
      </c>
      <c r="F10" s="63">
        <f t="shared" si="24"/>
        <v>1413870.6800000004</v>
      </c>
      <c r="G10" s="63">
        <f t="shared" si="24"/>
        <v>1191110.1000000001</v>
      </c>
      <c r="H10" s="63">
        <f t="shared" si="24"/>
        <v>1128259.8099999998</v>
      </c>
      <c r="I10" s="63">
        <f t="shared" si="24"/>
        <v>1070522.4299999997</v>
      </c>
      <c r="J10" s="63">
        <f t="shared" si="24"/>
        <v>1154685.0300000012</v>
      </c>
      <c r="K10" s="63">
        <f t="shared" si="24"/>
        <v>1138945.6100000013</v>
      </c>
      <c r="L10" s="63">
        <f t="shared" si="24"/>
        <v>1102410.540000001</v>
      </c>
      <c r="M10" s="216">
        <f t="shared" si="24"/>
        <v>1089173.1800000006</v>
      </c>
      <c r="N10" s="46">
        <f t="shared" si="15"/>
        <v>-1.2007650071996159E-2</v>
      </c>
      <c r="P10" s="364">
        <f t="shared" si="16"/>
        <v>0.44361728886443547</v>
      </c>
      <c r="Q10" s="365">
        <f t="shared" si="13"/>
        <v>0.40321077639429903</v>
      </c>
      <c r="R10" s="365">
        <f t="shared" si="17"/>
        <v>0.37203256665817308</v>
      </c>
      <c r="S10" s="366">
        <f t="shared" si="18"/>
        <v>0.34561741236744681</v>
      </c>
      <c r="U10" s="43">
        <f>U11+U12</f>
        <v>125845.73199999996</v>
      </c>
      <c r="V10" s="63">
        <f t="shared" ref="V10:AE10" si="25">V11+V12</f>
        <v>107623.087</v>
      </c>
      <c r="W10" s="63">
        <f t="shared" si="25"/>
        <v>137807.70999999996</v>
      </c>
      <c r="X10" s="63">
        <f t="shared" si="25"/>
        <v>141200.1540000001</v>
      </c>
      <c r="Y10" s="63">
        <f t="shared" si="25"/>
        <v>130654.7019999999</v>
      </c>
      <c r="Z10" s="63">
        <f t="shared" si="25"/>
        <v>123319.16600000003</v>
      </c>
      <c r="AA10" s="63">
        <f t="shared" si="25"/>
        <v>109960.80099999989</v>
      </c>
      <c r="AB10" s="63">
        <f t="shared" si="25"/>
        <v>119381.77800000002</v>
      </c>
      <c r="AC10" s="63">
        <f t="shared" si="25"/>
        <v>135389.41699999999</v>
      </c>
      <c r="AD10" s="63">
        <f t="shared" si="25"/>
        <v>139964.85900000008</v>
      </c>
      <c r="AE10" s="216">
        <f t="shared" si="25"/>
        <v>148588.98100000006</v>
      </c>
      <c r="AF10" s="46">
        <f t="shared" si="19"/>
        <v>6.1616337569417826E-2</v>
      </c>
      <c r="AH10" s="364">
        <f t="shared" si="20"/>
        <v>0.20483363717748682</v>
      </c>
      <c r="AI10" s="365">
        <f t="shared" si="14"/>
        <v>0.1676593902221272</v>
      </c>
      <c r="AJ10" s="365">
        <f t="shared" si="21"/>
        <v>0.17081335079129359</v>
      </c>
      <c r="AK10" s="366">
        <f t="shared" si="22"/>
        <v>0.17354680296331915</v>
      </c>
      <c r="AM10" s="55">
        <f t="shared" si="2"/>
        <v>1.0638880929300778</v>
      </c>
      <c r="AN10" s="75">
        <f t="shared" si="3"/>
        <v>0.75878982064921519</v>
      </c>
      <c r="AO10" s="75">
        <f t="shared" si="4"/>
        <v>0.8185925857825892</v>
      </c>
      <c r="AP10" s="75">
        <f t="shared" si="5"/>
        <v>0.9986779979057212</v>
      </c>
      <c r="AQ10" s="75">
        <f t="shared" si="6"/>
        <v>1.0969154068964733</v>
      </c>
      <c r="AR10" s="75">
        <f t="shared" si="7"/>
        <v>1.0930032684581759</v>
      </c>
      <c r="AS10" s="75">
        <f t="shared" si="8"/>
        <v>1.0271695194653692</v>
      </c>
      <c r="AT10" s="75">
        <f t="shared" si="9"/>
        <v>1.0338904107902038</v>
      </c>
      <c r="AU10" s="75">
        <f t="shared" si="10"/>
        <v>1.1887259216882167</v>
      </c>
      <c r="AV10" s="75">
        <f t="shared" si="11"/>
        <v>1.2696255516570076</v>
      </c>
      <c r="AW10" s="75">
        <f t="shared" si="12"/>
        <v>1.3642365027754353</v>
      </c>
      <c r="AX10" s="46">
        <f t="shared" si="23"/>
        <v>7.4518783112823672E-2</v>
      </c>
    </row>
    <row r="11" spans="1:50" ht="20.100000000000001" customHeight="1">
      <c r="A11" s="47"/>
      <c r="B11" s="1" t="s">
        <v>24</v>
      </c>
      <c r="C11" s="37">
        <v>1104879.2299999997</v>
      </c>
      <c r="D11" s="61">
        <v>1344639.7299999993</v>
      </c>
      <c r="E11" s="62">
        <v>1646171.9100000004</v>
      </c>
      <c r="F11" s="62">
        <v>1378015.0100000005</v>
      </c>
      <c r="G11" s="62">
        <v>1156766.57</v>
      </c>
      <c r="H11" s="62">
        <v>1085056.3399999999</v>
      </c>
      <c r="I11" s="61">
        <v>1031730.8799999998</v>
      </c>
      <c r="J11" s="61">
        <v>1121370.3900000013</v>
      </c>
      <c r="K11" s="61">
        <v>1067886.5600000012</v>
      </c>
      <c r="L11" s="61">
        <v>1044512.990000001</v>
      </c>
      <c r="M11" s="38">
        <v>1028242.6700000007</v>
      </c>
      <c r="N11" s="42">
        <f t="shared" si="15"/>
        <v>-1.5576943662519967E-2</v>
      </c>
      <c r="P11" s="361">
        <f t="shared" si="16"/>
        <v>0.41436277221968859</v>
      </c>
      <c r="Q11" s="362">
        <f t="shared" si="13"/>
        <v>0.38777097739833211</v>
      </c>
      <c r="R11" s="362">
        <f t="shared" si="17"/>
        <v>0.35249377112949476</v>
      </c>
      <c r="S11" s="363">
        <f t="shared" si="18"/>
        <v>0.32628288817320544</v>
      </c>
      <c r="U11" s="37">
        <v>116547.15599999996</v>
      </c>
      <c r="V11" s="61">
        <v>98815.747000000003</v>
      </c>
      <c r="W11" s="62">
        <v>132771.78199999998</v>
      </c>
      <c r="X11" s="62">
        <v>133849.92100000009</v>
      </c>
      <c r="Y11" s="62">
        <v>123221.7459999999</v>
      </c>
      <c r="Z11" s="62">
        <v>115163.63900000002</v>
      </c>
      <c r="AA11" s="61">
        <v>102473.81999999989</v>
      </c>
      <c r="AB11" s="61">
        <v>114007.57600000002</v>
      </c>
      <c r="AC11" s="61">
        <v>124692.15599999999</v>
      </c>
      <c r="AD11" s="61">
        <v>130490.89200000008</v>
      </c>
      <c r="AE11" s="38">
        <v>137811.26700000005</v>
      </c>
      <c r="AF11" s="42">
        <f t="shared" si="19"/>
        <v>5.6098742891572587E-2</v>
      </c>
      <c r="AH11" s="361">
        <f t="shared" si="20"/>
        <v>0.18969874851355273</v>
      </c>
      <c r="AI11" s="362">
        <f t="shared" si="14"/>
        <v>0.15657148938633908</v>
      </c>
      <c r="AJ11" s="362">
        <f t="shared" si="21"/>
        <v>0.1592513054313498</v>
      </c>
      <c r="AK11" s="363">
        <f t="shared" si="22"/>
        <v>0.1609588048805205</v>
      </c>
      <c r="AM11" s="52">
        <f t="shared" si="2"/>
        <v>1.0548406815467062</v>
      </c>
      <c r="AN11" s="74">
        <f t="shared" si="3"/>
        <v>0.73488641451937509</v>
      </c>
      <c r="AO11" s="74">
        <f t="shared" si="4"/>
        <v>0.80654870365270626</v>
      </c>
      <c r="AP11" s="74">
        <f t="shared" si="5"/>
        <v>0.97132411496736915</v>
      </c>
      <c r="AQ11" s="74">
        <f t="shared" si="6"/>
        <v>1.0652256833459486</v>
      </c>
      <c r="AR11" s="74">
        <f t="shared" si="7"/>
        <v>1.0613609151392087</v>
      </c>
      <c r="AS11" s="74">
        <f t="shared" si="8"/>
        <v>0.99322237985161321</v>
      </c>
      <c r="AT11" s="74">
        <f t="shared" si="9"/>
        <v>1.0166808131967877</v>
      </c>
      <c r="AU11" s="74">
        <f t="shared" si="10"/>
        <v>1.1676535754883912</v>
      </c>
      <c r="AV11" s="74">
        <f t="shared" si="11"/>
        <v>1.2492988909596994</v>
      </c>
      <c r="AW11" s="74">
        <f t="shared" si="12"/>
        <v>1.3402601450103209</v>
      </c>
      <c r="AX11" s="42">
        <f t="shared" si="23"/>
        <v>7.2809841350892371E-2</v>
      </c>
    </row>
    <row r="12" spans="1:50" ht="20.100000000000001" customHeight="1">
      <c r="A12" s="47"/>
      <c r="B12" s="1" t="s">
        <v>94</v>
      </c>
      <c r="C12" s="37">
        <v>78005.819999999978</v>
      </c>
      <c r="D12" s="61">
        <v>73712.02</v>
      </c>
      <c r="E12" s="62">
        <v>37299.360000000008</v>
      </c>
      <c r="F12" s="62">
        <v>35855.67</v>
      </c>
      <c r="G12" s="62">
        <v>34343.530000000006</v>
      </c>
      <c r="H12" s="62">
        <v>43203.47</v>
      </c>
      <c r="I12" s="61">
        <v>38791.549999999988</v>
      </c>
      <c r="J12" s="61">
        <v>33314.639999999999</v>
      </c>
      <c r="K12" s="61">
        <v>71059.049999999988</v>
      </c>
      <c r="L12" s="61">
        <v>57897.55000000001</v>
      </c>
      <c r="M12" s="38">
        <v>60930.50999999998</v>
      </c>
      <c r="N12" s="42">
        <f t="shared" si="15"/>
        <v>5.2384945476966982E-2</v>
      </c>
      <c r="P12" s="361">
        <f t="shared" si="16"/>
        <v>2.9254516644746802E-2</v>
      </c>
      <c r="Q12" s="362">
        <f t="shared" si="13"/>
        <v>1.5439798995966902E-2</v>
      </c>
      <c r="R12" s="362">
        <f t="shared" si="17"/>
        <v>1.9538795528678356E-2</v>
      </c>
      <c r="S12" s="363">
        <f t="shared" si="18"/>
        <v>1.9334524194241382E-2</v>
      </c>
      <c r="U12" s="37">
        <v>9298.5760000000064</v>
      </c>
      <c r="V12" s="61">
        <v>8807.340000000002</v>
      </c>
      <c r="W12" s="62">
        <v>5035.9279999999972</v>
      </c>
      <c r="X12" s="62">
        <v>7350.2329999999984</v>
      </c>
      <c r="Y12" s="62">
        <v>7432.9559999999983</v>
      </c>
      <c r="Z12" s="62">
        <v>8155.527</v>
      </c>
      <c r="AA12" s="61">
        <v>7486.980999999997</v>
      </c>
      <c r="AB12" s="61">
        <v>5374.202000000003</v>
      </c>
      <c r="AC12" s="61">
        <v>10697.261000000002</v>
      </c>
      <c r="AD12" s="61">
        <v>9473.9670000000024</v>
      </c>
      <c r="AE12" s="38">
        <v>10777.714000000002</v>
      </c>
      <c r="AF12" s="42">
        <f t="shared" si="19"/>
        <v>0.13761363112199979</v>
      </c>
      <c r="AH12" s="361">
        <f t="shared" si="20"/>
        <v>1.5134888663934098E-2</v>
      </c>
      <c r="AI12" s="362">
        <f t="shared" si="14"/>
        <v>1.1087900835788122E-2</v>
      </c>
      <c r="AJ12" s="362">
        <f t="shared" si="21"/>
        <v>1.1562045359943806E-2</v>
      </c>
      <c r="AK12" s="363">
        <f t="shared" si="22"/>
        <v>1.2587998082798656E-2</v>
      </c>
      <c r="AM12" s="52">
        <f t="shared" si="2"/>
        <v>1.1920361839667872</v>
      </c>
      <c r="AN12" s="74">
        <f t="shared" si="3"/>
        <v>1.1948309108880752</v>
      </c>
      <c r="AO12" s="74">
        <f t="shared" si="4"/>
        <v>1.350137911213489</v>
      </c>
      <c r="AP12" s="74">
        <f t="shared" si="5"/>
        <v>2.0499499800171068</v>
      </c>
      <c r="AQ12" s="74">
        <f t="shared" si="6"/>
        <v>2.1642958659171017</v>
      </c>
      <c r="AR12" s="74">
        <f t="shared" si="7"/>
        <v>1.8877018443194493</v>
      </c>
      <c r="AS12" s="74">
        <f t="shared" si="8"/>
        <v>1.9300546124091456</v>
      </c>
      <c r="AT12" s="74">
        <f t="shared" si="9"/>
        <v>1.6131652630795359</v>
      </c>
      <c r="AU12" s="74">
        <f t="shared" si="10"/>
        <v>1.5054044488351594</v>
      </c>
      <c r="AV12" s="74">
        <f t="shared" si="11"/>
        <v>1.6363329709115497</v>
      </c>
      <c r="AW12" s="74">
        <f t="shared" si="12"/>
        <v>1.7688534036560675</v>
      </c>
      <c r="AX12" s="42">
        <f t="shared" si="23"/>
        <v>8.098622658119195E-2</v>
      </c>
    </row>
    <row r="13" spans="1:50" ht="20.100000000000001" customHeight="1">
      <c r="A13" s="196" t="s">
        <v>95</v>
      </c>
      <c r="B13" s="197"/>
      <c r="C13" s="43">
        <f>SUM(C14:C16)</f>
        <v>690852.94999999949</v>
      </c>
      <c r="D13" s="63">
        <f>SUM(D14:D16)</f>
        <v>766476.24999999953</v>
      </c>
      <c r="E13" s="64">
        <f>SUM(E14:E16)</f>
        <v>752323.37</v>
      </c>
      <c r="F13" s="64">
        <f t="shared" ref="F13:M13" si="26">SUM(F14:F16)</f>
        <v>730548.98</v>
      </c>
      <c r="G13" s="64">
        <f t="shared" si="26"/>
        <v>703186.08000000019</v>
      </c>
      <c r="H13" s="64">
        <f t="shared" si="26"/>
        <v>701526.95000000019</v>
      </c>
      <c r="I13" s="64">
        <f t="shared" si="26"/>
        <v>678883.54000000027</v>
      </c>
      <c r="J13" s="64">
        <f t="shared" si="26"/>
        <v>677689.68999999983</v>
      </c>
      <c r="K13" s="64">
        <f t="shared" si="26"/>
        <v>646922.52000000014</v>
      </c>
      <c r="L13" s="64">
        <f t="shared" si="26"/>
        <v>657908.06000000017</v>
      </c>
      <c r="M13" s="45">
        <f t="shared" si="26"/>
        <v>657029.12000000034</v>
      </c>
      <c r="N13" s="46">
        <f t="shared" si="15"/>
        <v>-1.335961745171244E-3</v>
      </c>
      <c r="P13" s="364">
        <f t="shared" si="16"/>
        <v>0.25909052843553748</v>
      </c>
      <c r="Q13" s="365">
        <f t="shared" si="13"/>
        <v>0.25070752646150241</v>
      </c>
      <c r="R13" s="365">
        <f t="shared" si="17"/>
        <v>0.22202547536138323</v>
      </c>
      <c r="S13" s="366">
        <f t="shared" si="18"/>
        <v>0.20848907086057764</v>
      </c>
      <c r="U13" s="43">
        <f>U14+U15+U16</f>
        <v>293436.89999999991</v>
      </c>
      <c r="V13" s="63">
        <f>V14+V15+V16</f>
        <v>323929.61</v>
      </c>
      <c r="W13" s="64">
        <f>W14+W15+W16</f>
        <v>323410.97800000006</v>
      </c>
      <c r="X13" s="64">
        <f t="shared" ref="X13:AE13" si="27">X14+X15+X16</f>
        <v>331886.94100000005</v>
      </c>
      <c r="Y13" s="64">
        <f t="shared" si="27"/>
        <v>326028.41400000022</v>
      </c>
      <c r="Z13" s="64">
        <f t="shared" si="27"/>
        <v>332402.34199999995</v>
      </c>
      <c r="AA13" s="64">
        <f t="shared" si="27"/>
        <v>327683.35999999993</v>
      </c>
      <c r="AB13" s="64">
        <f t="shared" si="27"/>
        <v>330372.30900000001</v>
      </c>
      <c r="AC13" s="64">
        <f t="shared" si="27"/>
        <v>322936.51400000008</v>
      </c>
      <c r="AD13" s="64">
        <f t="shared" si="27"/>
        <v>331568.9359999997</v>
      </c>
      <c r="AE13" s="45">
        <f t="shared" si="27"/>
        <v>317214.4709999999</v>
      </c>
      <c r="AF13" s="46">
        <f t="shared" si="19"/>
        <v>-4.3292550783466055E-2</v>
      </c>
      <c r="AH13" s="364">
        <f t="shared" si="20"/>
        <v>0.47761450908074088</v>
      </c>
      <c r="AI13" s="365">
        <f t="shared" si="14"/>
        <v>0.45191980918948937</v>
      </c>
      <c r="AJ13" s="365">
        <f t="shared" si="21"/>
        <v>0.40464729062073995</v>
      </c>
      <c r="AK13" s="366">
        <f t="shared" si="22"/>
        <v>0.3704955571083059</v>
      </c>
      <c r="AM13" s="55">
        <f t="shared" si="2"/>
        <v>4.247458160235114</v>
      </c>
      <c r="AN13" s="75">
        <f t="shared" si="3"/>
        <v>4.2262184901358681</v>
      </c>
      <c r="AO13" s="75">
        <f t="shared" si="4"/>
        <v>4.2988293451524715</v>
      </c>
      <c r="AP13" s="75">
        <f t="shared" si="5"/>
        <v>4.5429800066246075</v>
      </c>
      <c r="AQ13" s="75">
        <f t="shared" si="6"/>
        <v>4.63644578971188</v>
      </c>
      <c r="AR13" s="75">
        <f t="shared" si="7"/>
        <v>4.7382690287236979</v>
      </c>
      <c r="AS13" s="75">
        <f t="shared" si="8"/>
        <v>4.826797833395692</v>
      </c>
      <c r="AT13" s="75">
        <f t="shared" si="9"/>
        <v>4.8749791220816725</v>
      </c>
      <c r="AU13" s="75">
        <f t="shared" si="10"/>
        <v>4.9918885804129989</v>
      </c>
      <c r="AV13" s="75">
        <f t="shared" si="11"/>
        <v>5.0397457663005323</v>
      </c>
      <c r="AW13" s="75">
        <f t="shared" si="12"/>
        <v>4.8280123565908273</v>
      </c>
      <c r="AX13" s="46">
        <f t="shared" si="23"/>
        <v>-4.2012716420243096E-2</v>
      </c>
    </row>
    <row r="14" spans="1:50" ht="20.100000000000001" customHeight="1">
      <c r="A14" s="47"/>
      <c r="B14" s="9" t="s">
        <v>25</v>
      </c>
      <c r="C14" s="39">
        <v>663099.49999999942</v>
      </c>
      <c r="D14" s="65">
        <v>726661.66999999958</v>
      </c>
      <c r="E14" s="66">
        <v>720012.71</v>
      </c>
      <c r="F14" s="66">
        <v>696578.11</v>
      </c>
      <c r="G14" s="66">
        <v>674378.4600000002</v>
      </c>
      <c r="H14" s="66">
        <v>671980.79000000015</v>
      </c>
      <c r="I14" s="65">
        <v>651339.7200000002</v>
      </c>
      <c r="J14" s="65">
        <v>640026.57999999984</v>
      </c>
      <c r="K14" s="65">
        <v>607327.06000000017</v>
      </c>
      <c r="L14" s="65">
        <v>617049.19000000018</v>
      </c>
      <c r="M14" s="40">
        <v>611902.36000000034</v>
      </c>
      <c r="N14" s="42">
        <f t="shared" si="15"/>
        <v>-8.3410367980546896E-3</v>
      </c>
      <c r="P14" s="361">
        <f t="shared" si="16"/>
        <v>0.24868215422738033</v>
      </c>
      <c r="Q14" s="362">
        <f t="shared" si="13"/>
        <v>0.24014849563590721</v>
      </c>
      <c r="R14" s="362">
        <f t="shared" si="17"/>
        <v>0.20823675534710195</v>
      </c>
      <c r="S14" s="363">
        <f t="shared" si="18"/>
        <v>0.19416940681989056</v>
      </c>
      <c r="U14" s="39">
        <v>280999.3249999999</v>
      </c>
      <c r="V14" s="65">
        <v>307580.70699999994</v>
      </c>
      <c r="W14" s="66">
        <v>308667.29300000006</v>
      </c>
      <c r="X14" s="66">
        <v>316308.39200000005</v>
      </c>
      <c r="Y14" s="66">
        <v>310903.45000000024</v>
      </c>
      <c r="Z14" s="66">
        <v>315345.2429999999</v>
      </c>
      <c r="AA14" s="65">
        <v>311463.64399999991</v>
      </c>
      <c r="AB14" s="65">
        <v>310288.88500000001</v>
      </c>
      <c r="AC14" s="65">
        <v>303137.85600000009</v>
      </c>
      <c r="AD14" s="65">
        <v>311241.68199999974</v>
      </c>
      <c r="AE14" s="40">
        <v>299251.57599999988</v>
      </c>
      <c r="AF14" s="42">
        <f t="shared" si="19"/>
        <v>-3.8523458435749822E-2</v>
      </c>
      <c r="AH14" s="361">
        <f t="shared" si="20"/>
        <v>0.45737040795446837</v>
      </c>
      <c r="AI14" s="362">
        <f t="shared" si="14"/>
        <v>0.42872971708897628</v>
      </c>
      <c r="AJ14" s="362">
        <f t="shared" si="21"/>
        <v>0.37983987543857828</v>
      </c>
      <c r="AK14" s="363">
        <f t="shared" si="22"/>
        <v>0.34951551553163074</v>
      </c>
      <c r="AM14" s="52">
        <f t="shared" si="2"/>
        <v>4.23766455863713</v>
      </c>
      <c r="AN14" s="74">
        <f t="shared" si="3"/>
        <v>4.2327911282289064</v>
      </c>
      <c r="AO14" s="74">
        <f t="shared" si="4"/>
        <v>4.2869700591813178</v>
      </c>
      <c r="AP14" s="74">
        <f t="shared" si="5"/>
        <v>4.5408890612425363</v>
      </c>
      <c r="AQ14" s="74">
        <f t="shared" si="6"/>
        <v>4.6102221295739509</v>
      </c>
      <c r="AR14" s="74">
        <f t="shared" si="7"/>
        <v>4.6927716936670141</v>
      </c>
      <c r="AS14" s="74">
        <f t="shared" si="8"/>
        <v>4.781892374074773</v>
      </c>
      <c r="AT14" s="74">
        <f t="shared" si="9"/>
        <v>4.8480624820300449</v>
      </c>
      <c r="AU14" s="74">
        <f t="shared" si="10"/>
        <v>4.9913444660279094</v>
      </c>
      <c r="AV14" s="74">
        <f t="shared" si="11"/>
        <v>5.0440335558985119</v>
      </c>
      <c r="AW14" s="74">
        <f t="shared" si="12"/>
        <v>4.8905118783983728</v>
      </c>
      <c r="AX14" s="42">
        <f t="shared" si="23"/>
        <v>-3.0436291868163781E-2</v>
      </c>
    </row>
    <row r="15" spans="1:50" ht="20.100000000000001" customHeight="1">
      <c r="A15" s="47"/>
      <c r="B15" s="9" t="s">
        <v>26</v>
      </c>
      <c r="C15" s="39">
        <v>23165.399999999994</v>
      </c>
      <c r="D15" s="65">
        <v>27783.08</v>
      </c>
      <c r="E15" s="66">
        <v>26821.030000000006</v>
      </c>
      <c r="F15" s="66">
        <v>25556.879999999997</v>
      </c>
      <c r="G15" s="66">
        <v>23006.96999999999</v>
      </c>
      <c r="H15" s="66">
        <v>24294.420000000002</v>
      </c>
      <c r="I15" s="65">
        <v>21521.010000000002</v>
      </c>
      <c r="J15" s="65">
        <v>28245.860000000008</v>
      </c>
      <c r="K15" s="65">
        <v>28134.76999999999</v>
      </c>
      <c r="L15" s="65">
        <v>27051.530000000002</v>
      </c>
      <c r="M15" s="40">
        <v>23826.990000000005</v>
      </c>
      <c r="N15" s="42">
        <f t="shared" si="15"/>
        <v>-0.1191999121676296</v>
      </c>
      <c r="P15" s="361">
        <f t="shared" si="16"/>
        <v>8.6877181713135958E-3</v>
      </c>
      <c r="Q15" s="362">
        <f t="shared" si="13"/>
        <v>8.6821952385676034E-3</v>
      </c>
      <c r="R15" s="362">
        <f t="shared" si="17"/>
        <v>9.1291309115482163E-3</v>
      </c>
      <c r="S15" s="363">
        <f t="shared" si="18"/>
        <v>7.5608018812077515E-3</v>
      </c>
      <c r="U15" s="39">
        <v>11487.534000000007</v>
      </c>
      <c r="V15" s="65">
        <v>13869.454000000003</v>
      </c>
      <c r="W15" s="66">
        <v>13272.316999999997</v>
      </c>
      <c r="X15" s="66">
        <v>13355.163</v>
      </c>
      <c r="Y15" s="66">
        <v>13430.072000000002</v>
      </c>
      <c r="Z15" s="66">
        <v>15086.313</v>
      </c>
      <c r="AA15" s="65">
        <v>14181.156999999996</v>
      </c>
      <c r="AB15" s="65">
        <v>17048.968000000004</v>
      </c>
      <c r="AC15" s="65">
        <v>16216.736999999999</v>
      </c>
      <c r="AD15" s="65">
        <v>16650.252999999997</v>
      </c>
      <c r="AE15" s="40">
        <v>13902.005999999998</v>
      </c>
      <c r="AF15" s="42">
        <f t="shared" si="19"/>
        <v>-0.16505737180089694</v>
      </c>
      <c r="AH15" s="361">
        <f t="shared" si="20"/>
        <v>1.8697760615513332E-2</v>
      </c>
      <c r="AI15" s="362">
        <f t="shared" si="14"/>
        <v>2.0510696920218792E-2</v>
      </c>
      <c r="AJ15" s="362">
        <f t="shared" si="21"/>
        <v>2.0319996939037292E-2</v>
      </c>
      <c r="AK15" s="363">
        <f t="shared" si="22"/>
        <v>1.6237063339689228E-2</v>
      </c>
      <c r="AM15" s="52">
        <f t="shared" si="2"/>
        <v>4.9589189049185469</v>
      </c>
      <c r="AN15" s="74">
        <f t="shared" si="3"/>
        <v>4.9920505573896063</v>
      </c>
      <c r="AO15" s="74">
        <f t="shared" si="4"/>
        <v>4.9484740146071919</v>
      </c>
      <c r="AP15" s="74">
        <f t="shared" si="5"/>
        <v>5.2256625221858073</v>
      </c>
      <c r="AQ15" s="74">
        <f t="shared" si="6"/>
        <v>5.8373927553258902</v>
      </c>
      <c r="AR15" s="74">
        <f t="shared" si="7"/>
        <v>6.2097852099370963</v>
      </c>
      <c r="AS15" s="74">
        <f t="shared" si="8"/>
        <v>6.5894477071475706</v>
      </c>
      <c r="AT15" s="74">
        <f t="shared" si="9"/>
        <v>6.0359174760478176</v>
      </c>
      <c r="AU15" s="74">
        <f t="shared" si="10"/>
        <v>5.7639486656546346</v>
      </c>
      <c r="AV15" s="74">
        <f t="shared" si="11"/>
        <v>6.1550134132893763</v>
      </c>
      <c r="AW15" s="74">
        <f t="shared" si="12"/>
        <v>5.8345624017133488</v>
      </c>
      <c r="AX15" s="42">
        <f t="shared" si="23"/>
        <v>-5.2063414010461329E-2</v>
      </c>
    </row>
    <row r="16" spans="1:50" ht="20.100000000000001" customHeight="1">
      <c r="A16" s="198"/>
      <c r="B16" s="199" t="s">
        <v>27</v>
      </c>
      <c r="C16" s="254">
        <v>4588.0500000000011</v>
      </c>
      <c r="D16" s="255">
        <v>12031.500000000002</v>
      </c>
      <c r="E16" s="256">
        <v>5489.63</v>
      </c>
      <c r="F16" s="256">
        <v>8413.9899999999961</v>
      </c>
      <c r="G16" s="256">
        <v>5800.65</v>
      </c>
      <c r="H16" s="256">
        <v>5251.7399999999989</v>
      </c>
      <c r="I16" s="255">
        <v>6022.8099999999995</v>
      </c>
      <c r="J16" s="255">
        <v>9417.2499999999982</v>
      </c>
      <c r="K16" s="255">
        <v>11460.689999999995</v>
      </c>
      <c r="L16" s="255">
        <v>13807.340000000007</v>
      </c>
      <c r="M16" s="257">
        <v>21299.770000000004</v>
      </c>
      <c r="N16" s="258">
        <f t="shared" si="15"/>
        <v>0.54264108800101918</v>
      </c>
      <c r="P16" s="367">
        <f t="shared" si="16"/>
        <v>1.7206560368435411E-3</v>
      </c>
      <c r="Q16" s="368">
        <f t="shared" si="13"/>
        <v>1.8768355870275976E-3</v>
      </c>
      <c r="R16" s="368">
        <f t="shared" si="17"/>
        <v>4.6595891027330508E-3</v>
      </c>
      <c r="S16" s="369">
        <f t="shared" si="18"/>
        <v>6.7588621594793308E-3</v>
      </c>
      <c r="U16" s="254">
        <v>950.0409999999996</v>
      </c>
      <c r="V16" s="255">
        <v>2479.4490000000005</v>
      </c>
      <c r="W16" s="256">
        <v>1471.3679999999999</v>
      </c>
      <c r="X16" s="256">
        <v>2223.3860000000009</v>
      </c>
      <c r="Y16" s="256">
        <v>1694.8920000000005</v>
      </c>
      <c r="Z16" s="256">
        <v>1970.7860000000005</v>
      </c>
      <c r="AA16" s="255">
        <v>2038.5589999999997</v>
      </c>
      <c r="AB16" s="255">
        <v>3034.4559999999992</v>
      </c>
      <c r="AC16" s="255">
        <v>3581.920999999998</v>
      </c>
      <c r="AD16" s="255">
        <v>3677.0009999999993</v>
      </c>
      <c r="AE16" s="257">
        <v>4060.8890000000006</v>
      </c>
      <c r="AF16" s="258">
        <f t="shared" si="19"/>
        <v>0.10440247364632246</v>
      </c>
      <c r="AH16" s="367">
        <f t="shared" si="20"/>
        <v>1.5463405107591312E-3</v>
      </c>
      <c r="AI16" s="368">
        <f t="shared" si="14"/>
        <v>2.679395180294239E-3</v>
      </c>
      <c r="AJ16" s="368">
        <f t="shared" si="21"/>
        <v>4.4874182431244181E-3</v>
      </c>
      <c r="AK16" s="369">
        <f t="shared" si="22"/>
        <v>4.7429782369858902E-3</v>
      </c>
      <c r="AM16" s="261">
        <f t="shared" si="2"/>
        <v>2.0706858033369282</v>
      </c>
      <c r="AN16" s="262">
        <f t="shared" si="3"/>
        <v>2.0607979054980676</v>
      </c>
      <c r="AO16" s="262">
        <f t="shared" si="4"/>
        <v>2.6802680690684073</v>
      </c>
      <c r="AP16" s="262">
        <f t="shared" si="5"/>
        <v>2.6424870958962416</v>
      </c>
      <c r="AQ16" s="262">
        <f t="shared" si="6"/>
        <v>2.921900131881773</v>
      </c>
      <c r="AR16" s="262">
        <f t="shared" si="7"/>
        <v>3.752634364991414</v>
      </c>
      <c r="AS16" s="262">
        <f t="shared" si="8"/>
        <v>3.3847307153969659</v>
      </c>
      <c r="AT16" s="262">
        <f t="shared" si="9"/>
        <v>3.2222315431787409</v>
      </c>
      <c r="AU16" s="262">
        <f t="shared" si="10"/>
        <v>3.1253973364605443</v>
      </c>
      <c r="AV16" s="262">
        <f t="shared" si="11"/>
        <v>2.6630770300434388</v>
      </c>
      <c r="AW16" s="262">
        <f t="shared" si="12"/>
        <v>1.9065412443420748</v>
      </c>
      <c r="AX16" s="258">
        <f t="shared" si="23"/>
        <v>-0.28408332810749515</v>
      </c>
    </row>
    <row r="17" spans="1:50" ht="20.100000000000001" customHeight="1">
      <c r="A17" s="47" t="s">
        <v>96</v>
      </c>
      <c r="B17" s="9"/>
      <c r="C17" s="39">
        <v>9353.4600000000009</v>
      </c>
      <c r="D17" s="65">
        <v>5085.9800000000014</v>
      </c>
      <c r="E17" s="66">
        <v>7828.2600000000011</v>
      </c>
      <c r="F17" s="66">
        <v>4573.2499999999991</v>
      </c>
      <c r="G17" s="66">
        <v>8633.8999999999978</v>
      </c>
      <c r="H17" s="66">
        <v>8583.43</v>
      </c>
      <c r="I17" s="65">
        <v>9486.7100000000009</v>
      </c>
      <c r="J17" s="65">
        <v>3120.38</v>
      </c>
      <c r="K17" s="65">
        <v>3471.2200000000003</v>
      </c>
      <c r="L17" s="65">
        <v>3010.6200000000003</v>
      </c>
      <c r="M17" s="40">
        <v>2602.5099999999998</v>
      </c>
      <c r="N17" s="42">
        <f t="shared" si="15"/>
        <v>-0.13555679561020673</v>
      </c>
      <c r="P17" s="361">
        <f t="shared" si="16"/>
        <v>3.5078273807771462E-3</v>
      </c>
      <c r="Q17" s="362">
        <f t="shared" si="13"/>
        <v>3.0674951316630862E-3</v>
      </c>
      <c r="R17" s="362">
        <f t="shared" si="17"/>
        <v>1.0159996164699479E-3</v>
      </c>
      <c r="S17" s="363">
        <f t="shared" si="18"/>
        <v>8.2583081219499306E-4</v>
      </c>
      <c r="U17" s="39">
        <v>2342.893</v>
      </c>
      <c r="V17" s="65">
        <v>1367.7919999999999</v>
      </c>
      <c r="W17" s="66">
        <v>2070.6290000000008</v>
      </c>
      <c r="X17" s="66">
        <v>1499.8109999999997</v>
      </c>
      <c r="Y17" s="66">
        <v>2643.5420000000004</v>
      </c>
      <c r="Z17" s="66">
        <v>2450.02</v>
      </c>
      <c r="AA17" s="65">
        <v>2591.7539999999995</v>
      </c>
      <c r="AB17" s="65">
        <v>926.3069999999999</v>
      </c>
      <c r="AC17" s="65">
        <v>1780.6510000000001</v>
      </c>
      <c r="AD17" s="65">
        <v>1227.671</v>
      </c>
      <c r="AE17" s="40">
        <v>804.40300000000013</v>
      </c>
      <c r="AF17" s="42">
        <f t="shared" si="19"/>
        <v>-0.34477315176460133</v>
      </c>
      <c r="AH17" s="361">
        <f t="shared" si="20"/>
        <v>3.8134252714082809E-3</v>
      </c>
      <c r="AI17" s="362">
        <f t="shared" si="14"/>
        <v>3.3309409441839399E-3</v>
      </c>
      <c r="AJ17" s="362">
        <f t="shared" si="21"/>
        <v>1.4982517660329161E-3</v>
      </c>
      <c r="AK17" s="363">
        <f t="shared" si="22"/>
        <v>9.3951494925523975E-4</v>
      </c>
      <c r="AM17" s="52">
        <f t="shared" si="2"/>
        <v>2.5048409893237364</v>
      </c>
      <c r="AN17" s="74">
        <f t="shared" si="3"/>
        <v>2.6893381413218287</v>
      </c>
      <c r="AO17" s="74">
        <f t="shared" si="4"/>
        <v>2.6450692746536273</v>
      </c>
      <c r="AP17" s="74">
        <f t="shared" si="5"/>
        <v>3.2795298748155033</v>
      </c>
      <c r="AQ17" s="74">
        <f t="shared" si="6"/>
        <v>3.0618167919480199</v>
      </c>
      <c r="AR17" s="74">
        <f t="shared" si="7"/>
        <v>2.8543600868184393</v>
      </c>
      <c r="AS17" s="74">
        <f t="shared" si="8"/>
        <v>2.7319840071004586</v>
      </c>
      <c r="AT17" s="74">
        <f t="shared" si="9"/>
        <v>2.9685711355668216</v>
      </c>
      <c r="AU17" s="74">
        <f t="shared" si="10"/>
        <v>5.1297555326369402</v>
      </c>
      <c r="AV17" s="74">
        <f t="shared" si="11"/>
        <v>4.0778012502408139</v>
      </c>
      <c r="AW17" s="74">
        <f t="shared" si="12"/>
        <v>3.0908738102831506</v>
      </c>
      <c r="AX17" s="42">
        <f t="shared" si="23"/>
        <v>-0.24202440957596461</v>
      </c>
    </row>
    <row r="18" spans="1:50" ht="20.100000000000001" customHeight="1">
      <c r="A18" s="47" t="s">
        <v>28</v>
      </c>
      <c r="B18" s="1"/>
      <c r="C18" s="37">
        <v>15546.43</v>
      </c>
      <c r="D18" s="61">
        <v>42445.840000000011</v>
      </c>
      <c r="E18" s="62">
        <v>28887.37</v>
      </c>
      <c r="F18" s="62">
        <v>26892.010000000006</v>
      </c>
      <c r="G18" s="62">
        <v>15479.960000000001</v>
      </c>
      <c r="H18" s="62">
        <v>13204.81</v>
      </c>
      <c r="I18" s="61">
        <v>17556.640000000003</v>
      </c>
      <c r="J18" s="61">
        <v>13947.950000000004</v>
      </c>
      <c r="K18" s="61">
        <v>22360.509999999995</v>
      </c>
      <c r="L18" s="61">
        <v>17577.409999999996</v>
      </c>
      <c r="M18" s="38">
        <v>20964.609999999997</v>
      </c>
      <c r="N18" s="42">
        <f t="shared" si="15"/>
        <v>0.19270188270057997</v>
      </c>
      <c r="P18" s="361">
        <f t="shared" si="16"/>
        <v>5.8303764411603027E-3</v>
      </c>
      <c r="Q18" s="362">
        <f t="shared" si="13"/>
        <v>4.7190564132911939E-3</v>
      </c>
      <c r="R18" s="362">
        <f t="shared" si="17"/>
        <v>5.9318817448017419E-3</v>
      </c>
      <c r="S18" s="363">
        <f t="shared" si="18"/>
        <v>6.6525088870556786E-3</v>
      </c>
      <c r="U18" s="37">
        <v>7746.1039999999975</v>
      </c>
      <c r="V18" s="61">
        <v>12149.204</v>
      </c>
      <c r="W18" s="62">
        <v>13639.388000000003</v>
      </c>
      <c r="X18" s="62">
        <v>10818.368</v>
      </c>
      <c r="Y18" s="62">
        <v>12258.176000000009</v>
      </c>
      <c r="Z18" s="62">
        <v>11073.02300000001</v>
      </c>
      <c r="AA18" s="61">
        <v>7928.7540000000026</v>
      </c>
      <c r="AB18" s="61">
        <v>8336.61</v>
      </c>
      <c r="AC18" s="61">
        <v>12499.520999999993</v>
      </c>
      <c r="AD18" s="61">
        <v>9825.6910000000062</v>
      </c>
      <c r="AE18" s="38">
        <v>9831.3770000000077</v>
      </c>
      <c r="AF18" s="42">
        <f t="shared" si="19"/>
        <v>5.7868703585340817E-4</v>
      </c>
      <c r="AH18" s="361">
        <f t="shared" si="20"/>
        <v>1.2607997355643967E-2</v>
      </c>
      <c r="AI18" s="362">
        <f t="shared" si="14"/>
        <v>1.5054401876960399E-2</v>
      </c>
      <c r="AJ18" s="362">
        <f t="shared" si="21"/>
        <v>1.1991289924779307E-2</v>
      </c>
      <c r="AK18" s="363">
        <f t="shared" si="22"/>
        <v>1.1482709118767753E-2</v>
      </c>
      <c r="AM18" s="52">
        <f t="shared" si="2"/>
        <v>4.9825612696934263</v>
      </c>
      <c r="AN18" s="74">
        <f t="shared" si="3"/>
        <v>2.8622837950668423</v>
      </c>
      <c r="AO18" s="74">
        <f t="shared" si="4"/>
        <v>4.7215748612628987</v>
      </c>
      <c r="AP18" s="74">
        <f t="shared" si="5"/>
        <v>4.0228930451833085</v>
      </c>
      <c r="AQ18" s="74">
        <f t="shared" si="6"/>
        <v>7.9187388081106205</v>
      </c>
      <c r="AR18" s="74">
        <f t="shared" si="7"/>
        <v>8.3855981267432185</v>
      </c>
      <c r="AS18" s="74">
        <f t="shared" si="8"/>
        <v>4.5160998915510033</v>
      </c>
      <c r="AT18" s="74">
        <f t="shared" si="9"/>
        <v>5.9769428482321763</v>
      </c>
      <c r="AU18" s="74">
        <f t="shared" si="10"/>
        <v>5.5899981708825051</v>
      </c>
      <c r="AV18" s="74">
        <f t="shared" si="11"/>
        <v>5.5899538100323127</v>
      </c>
      <c r="AW18" s="74">
        <f t="shared" si="12"/>
        <v>4.6895110378871872</v>
      </c>
      <c r="AX18" s="42">
        <f t="shared" si="23"/>
        <v>-0.16108232782337079</v>
      </c>
    </row>
    <row r="19" spans="1:50" ht="20.100000000000001" customHeight="1" thickBot="1">
      <c r="A19" s="48" t="s">
        <v>29</v>
      </c>
      <c r="B19" s="1"/>
      <c r="C19" s="37">
        <v>13993.01</v>
      </c>
      <c r="D19" s="67">
        <v>10311.969999999999</v>
      </c>
      <c r="E19" s="68">
        <v>56497.29</v>
      </c>
      <c r="F19" s="68">
        <v>14251.470000000007</v>
      </c>
      <c r="G19" s="68">
        <v>13526.599999999995</v>
      </c>
      <c r="H19" s="68">
        <v>18123.2</v>
      </c>
      <c r="I19" s="67">
        <v>21888.510000000006</v>
      </c>
      <c r="J19" s="67">
        <v>26394.94000000001</v>
      </c>
      <c r="K19" s="67">
        <v>27768.35</v>
      </c>
      <c r="L19" s="67">
        <v>27217.119999999992</v>
      </c>
      <c r="M19" s="38">
        <v>29818.610000000008</v>
      </c>
      <c r="N19" s="42">
        <f t="shared" si="15"/>
        <v>9.5582853733239118E-2</v>
      </c>
      <c r="P19" s="361">
        <f t="shared" si="16"/>
        <v>5.2477974586397341E-3</v>
      </c>
      <c r="Q19" s="370">
        <f t="shared" si="13"/>
        <v>6.4767613611524111E-3</v>
      </c>
      <c r="R19" s="370">
        <f t="shared" si="17"/>
        <v>9.1850128815381994E-3</v>
      </c>
      <c r="S19" s="363">
        <f t="shared" si="18"/>
        <v>9.4620681245512032E-3</v>
      </c>
      <c r="U19" s="37">
        <v>1317.0340000000001</v>
      </c>
      <c r="V19" s="67">
        <v>1491.2149999999999</v>
      </c>
      <c r="W19" s="68">
        <v>3953.3559999999998</v>
      </c>
      <c r="X19" s="68">
        <v>2221.8549999999996</v>
      </c>
      <c r="Y19" s="68">
        <v>2785.0549999999994</v>
      </c>
      <c r="Z19" s="68">
        <v>3795.7230000000022</v>
      </c>
      <c r="AA19" s="67">
        <v>4246.9009999999989</v>
      </c>
      <c r="AB19" s="67">
        <v>5272.0620000000008</v>
      </c>
      <c r="AC19" s="67">
        <v>6609.5350000000008</v>
      </c>
      <c r="AD19" s="67">
        <v>5541.558</v>
      </c>
      <c r="AE19" s="38">
        <v>6381.05</v>
      </c>
      <c r="AF19" s="42">
        <f t="shared" si="19"/>
        <v>0.15149024877119399</v>
      </c>
      <c r="AH19" s="361">
        <f t="shared" si="20"/>
        <v>2.1436790920046004E-3</v>
      </c>
      <c r="AI19" s="370">
        <f t="shared" si="14"/>
        <v>5.1605003850910217E-3</v>
      </c>
      <c r="AJ19" s="370">
        <f t="shared" si="21"/>
        <v>6.7629267613830042E-3</v>
      </c>
      <c r="AK19" s="363">
        <f t="shared" si="22"/>
        <v>7.4528462312362671E-3</v>
      </c>
      <c r="AM19" s="52">
        <f t="shared" si="2"/>
        <v>0.94120850338847761</v>
      </c>
      <c r="AN19" s="74">
        <f t="shared" si="3"/>
        <v>1.4461009874931754</v>
      </c>
      <c r="AO19" s="74">
        <f t="shared" si="4"/>
        <v>0.69974258942331569</v>
      </c>
      <c r="AP19" s="74">
        <f t="shared" si="5"/>
        <v>1.559035664391111</v>
      </c>
      <c r="AQ19" s="74">
        <f t="shared" si="6"/>
        <v>2.0589468159034792</v>
      </c>
      <c r="AR19" s="74">
        <f t="shared" si="7"/>
        <v>2.0943999955857699</v>
      </c>
      <c r="AS19" s="74">
        <f t="shared" si="8"/>
        <v>1.9402421635826275</v>
      </c>
      <c r="AT19" s="74">
        <f t="shared" si="9"/>
        <v>1.9973760122205237</v>
      </c>
      <c r="AU19" s="74">
        <f t="shared" si="10"/>
        <v>2.3802404536099555</v>
      </c>
      <c r="AV19" s="74">
        <f t="shared" si="11"/>
        <v>2.0360559824110713</v>
      </c>
      <c r="AW19" s="74">
        <f t="shared" si="12"/>
        <v>2.1399555512480291</v>
      </c>
      <c r="AX19" s="42">
        <f t="shared" si="23"/>
        <v>5.1029819285185463E-2</v>
      </c>
    </row>
    <row r="20" spans="1:50" s="6" customFormat="1" ht="26.25" customHeight="1" thickBot="1">
      <c r="A20" s="58" t="s">
        <v>30</v>
      </c>
      <c r="B20" s="56"/>
      <c r="C20" s="59">
        <f>C8+C9+C10+C13+C17+C18+C19</f>
        <v>2666453.8999999985</v>
      </c>
      <c r="D20" s="69">
        <f t="shared" ref="D20:M20" si="28">D8+D9+D10+D13+D17+D18+D19</f>
        <v>3078610.439999999</v>
      </c>
      <c r="E20" s="69">
        <f t="shared" si="28"/>
        <v>3362678.8800000008</v>
      </c>
      <c r="F20" s="69">
        <f t="shared" si="28"/>
        <v>3040615.1000000006</v>
      </c>
      <c r="G20" s="69">
        <f t="shared" si="28"/>
        <v>2836168.33</v>
      </c>
      <c r="H20" s="69">
        <f t="shared" si="28"/>
        <v>2798188.63</v>
      </c>
      <c r="I20" s="69">
        <f t="shared" si="28"/>
        <v>2779504.850000001</v>
      </c>
      <c r="J20" s="69">
        <f t="shared" si="28"/>
        <v>2981569.4700000021</v>
      </c>
      <c r="K20" s="69">
        <f t="shared" si="28"/>
        <v>2958198.2000000025</v>
      </c>
      <c r="L20" s="69">
        <f t="shared" si="28"/>
        <v>2963209.7800000017</v>
      </c>
      <c r="M20" s="85">
        <f t="shared" si="28"/>
        <v>3151383.9900000021</v>
      </c>
      <c r="N20" s="185">
        <f t="shared" si="15"/>
        <v>6.3503505985323908E-2</v>
      </c>
      <c r="O20"/>
      <c r="P20" s="355">
        <f>P8+P9+P10+P13+P17+P18+P19</f>
        <v>1.0000000000000002</v>
      </c>
      <c r="Q20" s="355">
        <f>Q8+Q9+Q10+Q13+Q17+Q18+Q19</f>
        <v>0.99999999999999967</v>
      </c>
      <c r="R20" s="359">
        <f t="shared" ref="R20:S20" si="29">R8+R9+R10+R13+R17+R18+R19</f>
        <v>1</v>
      </c>
      <c r="S20" s="356">
        <f t="shared" si="29"/>
        <v>1.0000000000000004</v>
      </c>
      <c r="T20" s="71"/>
      <c r="U20" s="59">
        <f>U8+U9+U10+U13+U17+U18+U19</f>
        <v>614380.20499999996</v>
      </c>
      <c r="V20" s="69">
        <f t="shared" ref="V20:AE20" si="30">V8+V9+V10+V13+V17+V18+V19</f>
        <v>656918.25999999989</v>
      </c>
      <c r="W20" s="69">
        <f t="shared" si="30"/>
        <v>703504.8350000002</v>
      </c>
      <c r="X20" s="69">
        <f t="shared" si="30"/>
        <v>720793.56200000038</v>
      </c>
      <c r="Y20" s="69">
        <f t="shared" si="30"/>
        <v>726284.80300000031</v>
      </c>
      <c r="Z20" s="69">
        <f t="shared" si="30"/>
        <v>735533.90499999991</v>
      </c>
      <c r="AA20" s="69">
        <f t="shared" si="30"/>
        <v>723973.62499999965</v>
      </c>
      <c r="AB20" s="69">
        <f t="shared" si="30"/>
        <v>778041.00000000023</v>
      </c>
      <c r="AC20" s="69">
        <f t="shared" si="30"/>
        <v>801216.69799999963</v>
      </c>
      <c r="AD20" s="69">
        <f t="shared" si="30"/>
        <v>819402.33799999976</v>
      </c>
      <c r="AE20" s="85">
        <f t="shared" si="30"/>
        <v>856189.67599999998</v>
      </c>
      <c r="AF20" s="185">
        <f t="shared" si="19"/>
        <v>4.4895329551769274E-2</v>
      </c>
      <c r="AG20"/>
      <c r="AH20" s="355">
        <f>AH8+AH9+AH10+AH13+AH17+AH18+AH19</f>
        <v>0.99999999999999989</v>
      </c>
      <c r="AI20" s="355">
        <f>AI8+AI9+AI10+AI13+AI17+AI18+AI19</f>
        <v>0.99999999999999989</v>
      </c>
      <c r="AJ20" s="359">
        <f>AJ8+AJ9+AJ10+AJ13+AJ17+AJ18+AJ19</f>
        <v>1</v>
      </c>
      <c r="AK20" s="356">
        <f>AE20/$AE$20</f>
        <v>1</v>
      </c>
      <c r="AM20" s="259">
        <f t="shared" si="2"/>
        <v>2.3041096078953411</v>
      </c>
      <c r="AN20" s="260">
        <f t="shared" si="3"/>
        <v>2.1338141762424483</v>
      </c>
      <c r="AO20" s="260">
        <f t="shared" si="4"/>
        <v>2.0920963913152484</v>
      </c>
      <c r="AP20" s="260">
        <f t="shared" si="5"/>
        <v>2.3705518070998206</v>
      </c>
      <c r="AQ20" s="260">
        <f t="shared" si="6"/>
        <v>2.5607958290684403</v>
      </c>
      <c r="AR20" s="260">
        <f t="shared" si="7"/>
        <v>2.6286072965709959</v>
      </c>
      <c r="AS20" s="260">
        <f t="shared" si="8"/>
        <v>2.6046855971487131</v>
      </c>
      <c r="AT20" s="260">
        <f t="shared" si="9"/>
        <v>2.6095014985513645</v>
      </c>
      <c r="AU20" s="260">
        <f t="shared" si="10"/>
        <v>2.7084618535701868</v>
      </c>
      <c r="AV20" s="260">
        <f t="shared" si="11"/>
        <v>2.7652525431392148</v>
      </c>
      <c r="AW20" s="260">
        <f t="shared" si="12"/>
        <v>2.7168687748521543</v>
      </c>
      <c r="AX20" s="185">
        <f t="shared" si="23"/>
        <v>-1.7497052270001159E-2</v>
      </c>
    </row>
    <row r="21" spans="1:50"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</row>
    <row r="22" spans="1:50">
      <c r="A22" s="6"/>
    </row>
    <row r="23" spans="1:50" ht="8.25" customHeight="1" thickBot="1"/>
    <row r="24" spans="1:50" ht="15" customHeight="1">
      <c r="A24" s="489" t="s">
        <v>20</v>
      </c>
      <c r="B24" s="502"/>
      <c r="C24" s="505" t="s">
        <v>19</v>
      </c>
      <c r="D24" s="506"/>
      <c r="E24" s="506"/>
      <c r="F24" s="506"/>
      <c r="G24" s="506"/>
      <c r="H24" s="506"/>
      <c r="I24" s="506"/>
      <c r="J24" s="506"/>
      <c r="K24" s="506"/>
      <c r="L24" s="506"/>
      <c r="M24" s="507"/>
      <c r="N24" s="510" t="s">
        <v>121</v>
      </c>
      <c r="P24" s="513" t="s">
        <v>122</v>
      </c>
      <c r="Q24" s="514"/>
      <c r="R24" s="514"/>
      <c r="S24" s="515"/>
      <c r="U24" s="508">
        <v>1000</v>
      </c>
      <c r="V24" s="506"/>
      <c r="W24" s="506"/>
      <c r="X24" s="506"/>
      <c r="Y24" s="506"/>
      <c r="Z24" s="506"/>
      <c r="AA24" s="506"/>
      <c r="AB24" s="506"/>
      <c r="AC24" s="506"/>
      <c r="AD24" s="506"/>
      <c r="AE24" s="507"/>
      <c r="AF24" s="510" t="s">
        <v>121</v>
      </c>
      <c r="AH24" s="480" t="s">
        <v>122</v>
      </c>
      <c r="AI24" s="474"/>
      <c r="AJ24" s="474"/>
      <c r="AK24" s="519"/>
      <c r="AM24" s="509" t="s">
        <v>42</v>
      </c>
      <c r="AN24" s="506"/>
      <c r="AO24" s="506"/>
      <c r="AP24" s="506"/>
      <c r="AQ24" s="506"/>
      <c r="AR24" s="506"/>
      <c r="AS24" s="506"/>
      <c r="AT24" s="506"/>
      <c r="AU24" s="506"/>
      <c r="AV24" s="506"/>
      <c r="AW24" s="507"/>
      <c r="AX24" s="49" t="s">
        <v>14</v>
      </c>
    </row>
    <row r="25" spans="1:50" ht="15" customHeight="1" thickBot="1">
      <c r="A25" s="503"/>
      <c r="B25" s="504"/>
      <c r="C25" s="501" t="s">
        <v>70</v>
      </c>
      <c r="D25" s="499"/>
      <c r="E25" s="499"/>
      <c r="F25" s="499"/>
      <c r="G25" s="499"/>
      <c r="H25" s="499"/>
      <c r="I25" s="499"/>
      <c r="J25" s="499"/>
      <c r="K25" s="499"/>
      <c r="L25" s="499"/>
      <c r="M25" s="500"/>
      <c r="N25" s="511"/>
      <c r="P25" s="516"/>
      <c r="Q25" s="517"/>
      <c r="R25" s="517"/>
      <c r="S25" s="518"/>
      <c r="U25" s="498" t="str">
        <f>C25</f>
        <v>jan-dez</v>
      </c>
      <c r="V25" s="499"/>
      <c r="W25" s="499"/>
      <c r="X25" s="499"/>
      <c r="Y25" s="499"/>
      <c r="Z25" s="499"/>
      <c r="AA25" s="499"/>
      <c r="AB25" s="499"/>
      <c r="AC25" s="499"/>
      <c r="AD25" s="499"/>
      <c r="AE25" s="500"/>
      <c r="AF25" s="511"/>
      <c r="AH25" s="520"/>
      <c r="AI25" s="521"/>
      <c r="AJ25" s="521"/>
      <c r="AK25" s="522"/>
      <c r="AM25" s="498" t="str">
        <f>C25</f>
        <v>jan-dez</v>
      </c>
      <c r="AN25" s="499"/>
      <c r="AO25" s="499"/>
      <c r="AP25" s="499"/>
      <c r="AQ25" s="499"/>
      <c r="AR25" s="499"/>
      <c r="AS25" s="499"/>
      <c r="AT25" s="499"/>
      <c r="AU25" s="499"/>
      <c r="AV25" s="499"/>
      <c r="AW25" s="500"/>
      <c r="AX25" s="50" t="s">
        <v>124</v>
      </c>
    </row>
    <row r="26" spans="1:50" ht="24.75" customHeight="1" thickBot="1">
      <c r="A26" s="490"/>
      <c r="B26" s="504"/>
      <c r="C26" s="428">
        <v>2010</v>
      </c>
      <c r="D26" s="132">
        <v>2011</v>
      </c>
      <c r="E26" s="132">
        <v>2012</v>
      </c>
      <c r="F26" s="132">
        <v>2013</v>
      </c>
      <c r="G26" s="132">
        <v>2014</v>
      </c>
      <c r="H26" s="132">
        <v>2015</v>
      </c>
      <c r="I26" s="132">
        <v>2016</v>
      </c>
      <c r="J26" s="133">
        <v>2017</v>
      </c>
      <c r="K26" s="133">
        <v>2018</v>
      </c>
      <c r="L26" s="132">
        <v>2019</v>
      </c>
      <c r="M26" s="137">
        <v>2020</v>
      </c>
      <c r="N26" s="512"/>
      <c r="P26" s="298">
        <v>2010</v>
      </c>
      <c r="Q26" s="299">
        <v>2015</v>
      </c>
      <c r="R26" s="360">
        <v>2019</v>
      </c>
      <c r="S26" s="302">
        <v>2020</v>
      </c>
      <c r="U26" s="432">
        <v>2010</v>
      </c>
      <c r="V26" s="433">
        <v>2011</v>
      </c>
      <c r="W26" s="433">
        <v>2012</v>
      </c>
      <c r="X26" s="433">
        <v>2013</v>
      </c>
      <c r="Y26" s="433">
        <v>2014</v>
      </c>
      <c r="Z26" s="433">
        <v>2015</v>
      </c>
      <c r="AA26" s="433">
        <v>2016</v>
      </c>
      <c r="AB26" s="434">
        <v>2017</v>
      </c>
      <c r="AC26" s="434">
        <v>2018</v>
      </c>
      <c r="AD26" s="433">
        <v>2019</v>
      </c>
      <c r="AE26" s="435">
        <v>2020</v>
      </c>
      <c r="AF26" s="512"/>
      <c r="AH26" s="298">
        <v>2010</v>
      </c>
      <c r="AI26" s="299">
        <v>2015</v>
      </c>
      <c r="AJ26" s="360">
        <v>2019</v>
      </c>
      <c r="AK26" s="302">
        <v>2020</v>
      </c>
      <c r="AM26" s="51">
        <v>2010</v>
      </c>
      <c r="AN26" s="70">
        <v>2011</v>
      </c>
      <c r="AO26" s="70">
        <v>2012</v>
      </c>
      <c r="AP26" s="70">
        <v>2013</v>
      </c>
      <c r="AQ26" s="70">
        <v>2014</v>
      </c>
      <c r="AR26" s="70">
        <v>2015</v>
      </c>
      <c r="AS26" s="70">
        <v>2016</v>
      </c>
      <c r="AT26" s="70">
        <v>2017</v>
      </c>
      <c r="AU26" s="70">
        <v>2018</v>
      </c>
      <c r="AV26" s="70">
        <v>2019</v>
      </c>
      <c r="AW26" s="30">
        <v>2020</v>
      </c>
      <c r="AX26" s="53" t="s">
        <v>43</v>
      </c>
    </row>
    <row r="27" spans="1:50" ht="19.5" customHeight="1">
      <c r="A27" s="431" t="s">
        <v>127</v>
      </c>
      <c r="B27" s="400"/>
      <c r="C27" s="43">
        <f>C28+C29</f>
        <v>333758.44</v>
      </c>
      <c r="D27" s="63">
        <f t="shared" ref="D27:M27" si="31">D28+D29</f>
        <v>348067.82999999996</v>
      </c>
      <c r="E27" s="64">
        <f t="shared" si="31"/>
        <v>326847.99000000011</v>
      </c>
      <c r="F27" s="64">
        <f t="shared" si="31"/>
        <v>324150.88</v>
      </c>
      <c r="G27" s="64">
        <f t="shared" si="31"/>
        <v>350641.23999999993</v>
      </c>
      <c r="H27" s="64">
        <f t="shared" si="31"/>
        <v>363806.64</v>
      </c>
      <c r="I27" s="63">
        <f t="shared" si="31"/>
        <v>418319.83999999997</v>
      </c>
      <c r="J27" s="63">
        <f t="shared" si="31"/>
        <v>464601.14999999997</v>
      </c>
      <c r="K27" s="63">
        <f t="shared" si="31"/>
        <v>466479.7699999999</v>
      </c>
      <c r="L27" s="63">
        <f t="shared" si="31"/>
        <v>469897.73</v>
      </c>
      <c r="M27" s="429">
        <f t="shared" si="31"/>
        <v>494700.92000000004</v>
      </c>
      <c r="N27" s="430">
        <f>(M27-L27)/L27</f>
        <v>5.278423030475176E-2</v>
      </c>
      <c r="P27" s="367">
        <f>C27/$C$40</f>
        <v>0.22295758547456609</v>
      </c>
      <c r="Q27" s="368">
        <f>H27/$H$40</f>
        <v>0.25939460116283952</v>
      </c>
      <c r="R27" s="368">
        <f>L27/$L$40</f>
        <v>0.29968545057035473</v>
      </c>
      <c r="S27" s="369">
        <f>M27/$M$40</f>
        <v>0.35041748195069988</v>
      </c>
      <c r="U27" s="43">
        <f>U28+U29</f>
        <v>74445.862999999983</v>
      </c>
      <c r="V27" s="63">
        <f t="shared" ref="V27:AE27" si="32">V28+V29</f>
        <v>79424.091000000015</v>
      </c>
      <c r="W27" s="64">
        <f t="shared" si="32"/>
        <v>76126.678999999975</v>
      </c>
      <c r="X27" s="64">
        <f t="shared" si="32"/>
        <v>76988.008999999991</v>
      </c>
      <c r="Y27" s="64">
        <f t="shared" si="32"/>
        <v>86518.85</v>
      </c>
      <c r="Z27" s="64">
        <f t="shared" si="32"/>
        <v>91839.497000000003</v>
      </c>
      <c r="AA27" s="63">
        <f t="shared" si="32"/>
        <v>105113.85600000003</v>
      </c>
      <c r="AB27" s="63">
        <f t="shared" si="32"/>
        <v>118961.962</v>
      </c>
      <c r="AC27" s="63">
        <f t="shared" si="32"/>
        <v>119762.65299999998</v>
      </c>
      <c r="AD27" s="63">
        <f t="shared" si="32"/>
        <v>121218.56699999998</v>
      </c>
      <c r="AE27" s="429">
        <f t="shared" si="32"/>
        <v>122654.303</v>
      </c>
      <c r="AF27" s="430">
        <f>(AE27-AD27)/AD27</f>
        <v>1.184419215251092E-2</v>
      </c>
      <c r="AH27" s="367">
        <f>U27/$U$40</f>
        <v>0.19278669062005432</v>
      </c>
      <c r="AI27" s="368">
        <f>Z27/$Z$40</f>
        <v>0.21768722877048485</v>
      </c>
      <c r="AJ27" s="368">
        <f>AD27/$AD$40</f>
        <v>0.26645545422342287</v>
      </c>
      <c r="AK27" s="369">
        <f>AE27/$AE$40</f>
        <v>0.31134157487802216</v>
      </c>
      <c r="AM27" s="436">
        <f t="shared" ref="AM27:AM40" si="33">(U27/C27)*10</f>
        <v>2.2305312488876679</v>
      </c>
      <c r="AN27" s="437">
        <f t="shared" ref="AN27:AN40" si="34">(V27/D27)*10</f>
        <v>2.2818567001724928</v>
      </c>
      <c r="AO27" s="437">
        <f t="shared" ref="AO27:AO40" si="35">(W27/E27)*10</f>
        <v>2.3291157152289648</v>
      </c>
      <c r="AP27" s="437">
        <f t="shared" ref="AP27:AP40" si="36">(X27/F27)*10</f>
        <v>2.3750670983833206</v>
      </c>
      <c r="AQ27" s="437">
        <f t="shared" ref="AQ27:AQ40" si="37">(Y27/G27)*10</f>
        <v>2.4674464988773144</v>
      </c>
      <c r="AR27" s="437">
        <f t="shared" ref="AR27:AR40" si="38">(Z27/H27)*10</f>
        <v>2.5244040900407976</v>
      </c>
      <c r="AS27" s="437">
        <f t="shared" ref="AS27:AS40" si="39">(AA27/I27)*10</f>
        <v>2.5127628658492518</v>
      </c>
      <c r="AT27" s="437">
        <f t="shared" ref="AT27:AT40" si="40">(AB27/J27)*10</f>
        <v>2.5605180271292918</v>
      </c>
      <c r="AU27" s="437">
        <f t="shared" ref="AU27:AU40" si="41">(AC27/K27)*10</f>
        <v>2.5673707779439181</v>
      </c>
      <c r="AV27" s="437">
        <f t="shared" ref="AV27:AV40" si="42">(AD27/L27)*10</f>
        <v>2.5796797741500042</v>
      </c>
      <c r="AW27" s="437">
        <f t="shared" ref="AW27:AW40" si="43">(AE27/M27)*10</f>
        <v>2.4793627430488705</v>
      </c>
      <c r="AX27" s="430">
        <f>(AW27-AV27)/AV27</f>
        <v>-3.8887396841411369E-2</v>
      </c>
    </row>
    <row r="28" spans="1:50" ht="20.100000000000001" customHeight="1">
      <c r="A28" s="47"/>
      <c r="B28" s="351" t="s">
        <v>22</v>
      </c>
      <c r="C28" s="37">
        <v>199429.83000000005</v>
      </c>
      <c r="D28" s="61">
        <v>196925.63</v>
      </c>
      <c r="E28" s="62">
        <v>173208.30000000013</v>
      </c>
      <c r="F28" s="62">
        <v>187783.07</v>
      </c>
      <c r="G28" s="62">
        <v>213062.43</v>
      </c>
      <c r="H28" s="62">
        <v>219787.35000000006</v>
      </c>
      <c r="I28" s="61">
        <v>251673.4</v>
      </c>
      <c r="J28" s="61">
        <v>276377.10000000003</v>
      </c>
      <c r="K28" s="61">
        <v>289192.33999999997</v>
      </c>
      <c r="L28" s="61">
        <v>271240.15999999997</v>
      </c>
      <c r="M28" s="38">
        <v>275216.00000000006</v>
      </c>
      <c r="N28" s="42">
        <f>(M28-L28)/L28</f>
        <v>1.4658006395513424E-2</v>
      </c>
      <c r="P28" s="361">
        <f>C28/$C$40</f>
        <v>0.1332232777945726</v>
      </c>
      <c r="Q28" s="362">
        <f t="shared" ref="Q28:Q39" si="44">H28/$H$40</f>
        <v>0.15670866258484847</v>
      </c>
      <c r="R28" s="362">
        <f>L28/$L$40</f>
        <v>0.17298812991153437</v>
      </c>
      <c r="S28" s="363">
        <f>M28/$M$40</f>
        <v>0.19494707572515499</v>
      </c>
      <c r="U28" s="37">
        <v>46891.955999999984</v>
      </c>
      <c r="V28" s="61">
        <v>47883.796000000017</v>
      </c>
      <c r="W28" s="62">
        <v>44257.752999999975</v>
      </c>
      <c r="X28" s="62">
        <v>46532.415999999983</v>
      </c>
      <c r="Y28" s="62">
        <v>55414.001000000011</v>
      </c>
      <c r="Z28" s="62">
        <v>58533.002</v>
      </c>
      <c r="AA28" s="61">
        <v>66122.327000000034</v>
      </c>
      <c r="AB28" s="61">
        <v>74008.081999999995</v>
      </c>
      <c r="AC28" s="61">
        <v>76935.364999999991</v>
      </c>
      <c r="AD28" s="61">
        <v>73412.379000000001</v>
      </c>
      <c r="AE28" s="38">
        <v>71743.797999999995</v>
      </c>
      <c r="AF28" s="42">
        <f>(AE28-AD28)/AD28</f>
        <v>-2.2728877918532044E-2</v>
      </c>
      <c r="AH28" s="361">
        <f>U28/$U$40</f>
        <v>0.1214324698464601</v>
      </c>
      <c r="AI28" s="362">
        <f t="shared" ref="AI28:AI39" si="45">Z28/$Z$40</f>
        <v>0.13874081863707557</v>
      </c>
      <c r="AJ28" s="362">
        <f>AD28/$AD$40</f>
        <v>0.16137073120215217</v>
      </c>
      <c r="AK28" s="363">
        <f>AE28/$AE$40</f>
        <v>0.18211205404714334</v>
      </c>
      <c r="AM28" s="52">
        <f t="shared" si="33"/>
        <v>2.3513010064743058</v>
      </c>
      <c r="AN28" s="74">
        <f t="shared" si="34"/>
        <v>2.4315674907324158</v>
      </c>
      <c r="AO28" s="74">
        <f t="shared" si="35"/>
        <v>2.5551750695549775</v>
      </c>
      <c r="AP28" s="74">
        <f t="shared" si="36"/>
        <v>2.4779878186036672</v>
      </c>
      <c r="AQ28" s="74">
        <f t="shared" si="37"/>
        <v>2.6008339903004023</v>
      </c>
      <c r="AR28" s="74">
        <f t="shared" si="38"/>
        <v>2.6631651912632814</v>
      </c>
      <c r="AS28" s="74">
        <f t="shared" si="39"/>
        <v>2.6273069382779441</v>
      </c>
      <c r="AT28" s="74">
        <f t="shared" si="40"/>
        <v>2.6777935653858438</v>
      </c>
      <c r="AU28" s="74">
        <f t="shared" si="41"/>
        <v>2.6603527949599219</v>
      </c>
      <c r="AV28" s="74">
        <f t="shared" si="42"/>
        <v>2.7065453360593805</v>
      </c>
      <c r="AW28" s="74">
        <f t="shared" si="43"/>
        <v>2.6068178448927384</v>
      </c>
      <c r="AX28" s="42">
        <f>(AW28-AV28)/AV28</f>
        <v>-3.6846783919696424E-2</v>
      </c>
    </row>
    <row r="29" spans="1:50" ht="20.100000000000001" customHeight="1">
      <c r="A29" s="47"/>
      <c r="B29" s="427" t="s">
        <v>23</v>
      </c>
      <c r="C29" s="37">
        <v>134328.60999999996</v>
      </c>
      <c r="D29" s="61">
        <v>151142.19999999998</v>
      </c>
      <c r="E29" s="62">
        <v>153639.69</v>
      </c>
      <c r="F29" s="62">
        <v>136367.80999999997</v>
      </c>
      <c r="G29" s="62">
        <v>137578.80999999994</v>
      </c>
      <c r="H29" s="62">
        <v>144019.28999999998</v>
      </c>
      <c r="I29" s="61">
        <v>166646.44</v>
      </c>
      <c r="J29" s="61">
        <v>188224.04999999993</v>
      </c>
      <c r="K29" s="61">
        <v>177287.42999999993</v>
      </c>
      <c r="L29" s="61">
        <v>198657.56999999998</v>
      </c>
      <c r="M29" s="38">
        <v>219484.92</v>
      </c>
      <c r="N29" s="42">
        <f t="shared" ref="N29:N40" si="46">(M29-L29)/L29</f>
        <v>0.10484045485908258</v>
      </c>
      <c r="P29" s="361">
        <f t="shared" ref="P29:P39" si="47">C29/$C$40</f>
        <v>8.9734307679993477E-2</v>
      </c>
      <c r="Q29" s="362">
        <f t="shared" si="44"/>
        <v>0.1026859385779911</v>
      </c>
      <c r="R29" s="362">
        <f t="shared" ref="R29:R39" si="48">L29/$L$40</f>
        <v>0.12669732065882033</v>
      </c>
      <c r="S29" s="363">
        <f t="shared" ref="S29:S39" si="49">M29/$M$40</f>
        <v>0.15547040622554495</v>
      </c>
      <c r="U29" s="37">
        <v>27553.906999999999</v>
      </c>
      <c r="V29" s="61">
        <v>31540.294999999998</v>
      </c>
      <c r="W29" s="62">
        <v>31868.925999999996</v>
      </c>
      <c r="X29" s="62">
        <v>30455.593000000004</v>
      </c>
      <c r="Y29" s="62">
        <v>31104.849000000002</v>
      </c>
      <c r="Z29" s="62">
        <v>33306.495000000003</v>
      </c>
      <c r="AA29" s="61">
        <v>38991.528999999988</v>
      </c>
      <c r="AB29" s="61">
        <v>44953.880000000005</v>
      </c>
      <c r="AC29" s="61">
        <v>42827.287999999986</v>
      </c>
      <c r="AD29" s="61">
        <v>47806.187999999987</v>
      </c>
      <c r="AE29" s="38">
        <v>50910.505000000005</v>
      </c>
      <c r="AF29" s="42">
        <f t="shared" ref="AF29:AF40" si="50">(AE29-AD29)/AD29</f>
        <v>6.4935464003112273E-2</v>
      </c>
      <c r="AH29" s="361">
        <f t="shared" ref="AH29:AH39" si="51">U29/$U$40</f>
        <v>7.1354220773594226E-2</v>
      </c>
      <c r="AI29" s="362">
        <f t="shared" si="45"/>
        <v>7.8946410133409264E-2</v>
      </c>
      <c r="AJ29" s="362">
        <f t="shared" ref="AJ29:AJ39" si="52">AD29/$AD$40</f>
        <v>0.10508472302127071</v>
      </c>
      <c r="AK29" s="363">
        <f t="shared" ref="AK29:AK39" si="53">AE29/$AE$40</f>
        <v>0.12922952083087882</v>
      </c>
      <c r="AM29" s="52">
        <f t="shared" si="33"/>
        <v>2.051231453969486</v>
      </c>
      <c r="AN29" s="74">
        <f t="shared" si="34"/>
        <v>2.0867960768071394</v>
      </c>
      <c r="AO29" s="74">
        <f t="shared" si="35"/>
        <v>2.0742638832452731</v>
      </c>
      <c r="AP29" s="74">
        <f t="shared" si="36"/>
        <v>2.2333417981853643</v>
      </c>
      <c r="AQ29" s="74">
        <f t="shared" si="37"/>
        <v>2.2608749850358509</v>
      </c>
      <c r="AR29" s="74">
        <f t="shared" si="38"/>
        <v>2.3126412441000097</v>
      </c>
      <c r="AS29" s="74">
        <f t="shared" si="39"/>
        <v>2.3397756951783659</v>
      </c>
      <c r="AT29" s="74">
        <f t="shared" si="40"/>
        <v>2.3883175396555338</v>
      </c>
      <c r="AU29" s="74">
        <f t="shared" si="41"/>
        <v>2.4156979431649499</v>
      </c>
      <c r="AV29" s="74">
        <f t="shared" si="42"/>
        <v>2.4064619334667183</v>
      </c>
      <c r="AW29" s="74">
        <f t="shared" si="43"/>
        <v>2.3195445500310456</v>
      </c>
      <c r="AX29" s="42">
        <f t="shared" ref="AX29:AX40" si="54">(AW29-AV29)/AV29</f>
        <v>-3.6118328832428527E-2</v>
      </c>
    </row>
    <row r="30" spans="1:50" ht="20.100000000000001" customHeight="1">
      <c r="A30" s="196" t="s">
        <v>93</v>
      </c>
      <c r="B30" s="197"/>
      <c r="C30" s="43">
        <f>C31+C32</f>
        <v>535649.3600000001</v>
      </c>
      <c r="D30" s="63">
        <f t="shared" ref="D30:M30" si="55">D31+D32</f>
        <v>617042.38</v>
      </c>
      <c r="E30" s="63">
        <f t="shared" si="55"/>
        <v>807487.0699999996</v>
      </c>
      <c r="F30" s="63">
        <f t="shared" si="55"/>
        <v>649235.01000000013</v>
      </c>
      <c r="G30" s="63">
        <f t="shared" si="55"/>
        <v>401508.83000000013</v>
      </c>
      <c r="H30" s="63">
        <f t="shared" si="55"/>
        <v>399265.27999999997</v>
      </c>
      <c r="I30" s="63">
        <f t="shared" si="55"/>
        <v>607841.6100000001</v>
      </c>
      <c r="J30" s="63">
        <f t="shared" si="55"/>
        <v>605395.50999999989</v>
      </c>
      <c r="K30" s="63">
        <f t="shared" si="55"/>
        <v>632909.41</v>
      </c>
      <c r="L30" s="63">
        <f t="shared" si="55"/>
        <v>502421.95999999985</v>
      </c>
      <c r="M30" s="216">
        <f t="shared" si="55"/>
        <v>410084.46999999986</v>
      </c>
      <c r="N30" s="46">
        <f t="shared" si="46"/>
        <v>-0.18378474141536333</v>
      </c>
      <c r="P30" s="364">
        <f t="shared" si="47"/>
        <v>0.35782492261947485</v>
      </c>
      <c r="Q30" s="365">
        <f t="shared" si="44"/>
        <v>0.28467665698396666</v>
      </c>
      <c r="R30" s="365">
        <f t="shared" si="48"/>
        <v>0.32042834396974146</v>
      </c>
      <c r="S30" s="366">
        <f t="shared" si="49"/>
        <v>0.29048008919103541</v>
      </c>
      <c r="U30" s="43">
        <f>U31+U32</f>
        <v>74417.525000000038</v>
      </c>
      <c r="V30" s="63">
        <f t="shared" ref="V30:AE30" si="56">V31+V32</f>
        <v>47390.280999999995</v>
      </c>
      <c r="W30" s="63">
        <f t="shared" si="56"/>
        <v>66184.838999999978</v>
      </c>
      <c r="X30" s="63">
        <f t="shared" si="56"/>
        <v>68218.105999999985</v>
      </c>
      <c r="Y30" s="63">
        <f t="shared" si="56"/>
        <v>57494.260000000009</v>
      </c>
      <c r="Z30" s="63">
        <f t="shared" si="56"/>
        <v>57078.111000000026</v>
      </c>
      <c r="AA30" s="63">
        <f t="shared" si="56"/>
        <v>65483.819000000025</v>
      </c>
      <c r="AB30" s="63">
        <f t="shared" si="56"/>
        <v>63847.40800000001</v>
      </c>
      <c r="AC30" s="63">
        <f t="shared" si="56"/>
        <v>78160.639999999999</v>
      </c>
      <c r="AD30" s="63">
        <f t="shared" si="56"/>
        <v>73618.059000000008</v>
      </c>
      <c r="AE30" s="216">
        <f t="shared" si="56"/>
        <v>64730.618999999999</v>
      </c>
      <c r="AF30" s="46">
        <f t="shared" si="50"/>
        <v>-0.12072363929073447</v>
      </c>
      <c r="AH30" s="364">
        <f t="shared" si="51"/>
        <v>0.19271330589431368</v>
      </c>
      <c r="AI30" s="365">
        <f t="shared" si="45"/>
        <v>0.13529228940620322</v>
      </c>
      <c r="AJ30" s="365">
        <f t="shared" si="52"/>
        <v>0.1618228447618239</v>
      </c>
      <c r="AK30" s="366">
        <f t="shared" si="53"/>
        <v>0.16431003535431793</v>
      </c>
      <c r="AM30" s="55">
        <f t="shared" si="33"/>
        <v>1.3892955085393925</v>
      </c>
      <c r="AN30" s="75">
        <f t="shared" si="34"/>
        <v>0.7680231137446345</v>
      </c>
      <c r="AO30" s="75">
        <f t="shared" si="35"/>
        <v>0.81963961354823933</v>
      </c>
      <c r="AP30" s="75">
        <f t="shared" si="36"/>
        <v>1.0507459540729323</v>
      </c>
      <c r="AQ30" s="75">
        <f t="shared" si="37"/>
        <v>1.431955058124126</v>
      </c>
      <c r="AR30" s="75">
        <f t="shared" si="38"/>
        <v>1.4295786250184348</v>
      </c>
      <c r="AS30" s="75">
        <f t="shared" si="39"/>
        <v>1.0773171484591195</v>
      </c>
      <c r="AT30" s="75">
        <f t="shared" si="40"/>
        <v>1.0546396024641811</v>
      </c>
      <c r="AU30" s="75">
        <f t="shared" si="41"/>
        <v>1.2349419800852699</v>
      </c>
      <c r="AV30" s="75">
        <f t="shared" si="42"/>
        <v>1.4652635605338593</v>
      </c>
      <c r="AW30" s="75">
        <f t="shared" si="43"/>
        <v>1.5784703819678911</v>
      </c>
      <c r="AX30" s="46">
        <f t="shared" si="54"/>
        <v>7.7260381328793606E-2</v>
      </c>
    </row>
    <row r="31" spans="1:50" ht="20.100000000000001" customHeight="1">
      <c r="A31" s="47"/>
      <c r="B31" s="1" t="s">
        <v>24</v>
      </c>
      <c r="C31" s="37">
        <v>508186.71000000008</v>
      </c>
      <c r="D31" s="61">
        <v>579743.18000000005</v>
      </c>
      <c r="E31" s="62">
        <v>788328.57999999961</v>
      </c>
      <c r="F31" s="62">
        <v>627472.59000000008</v>
      </c>
      <c r="G31" s="62">
        <v>379592.83000000013</v>
      </c>
      <c r="H31" s="62">
        <v>365806.25999999995</v>
      </c>
      <c r="I31" s="61">
        <v>575899.33000000007</v>
      </c>
      <c r="J31" s="61">
        <v>579360.79999999993</v>
      </c>
      <c r="K31" s="61">
        <v>582725.70000000007</v>
      </c>
      <c r="L31" s="61">
        <v>468181.97999999986</v>
      </c>
      <c r="M31" s="38">
        <v>374392.17999999988</v>
      </c>
      <c r="N31" s="42">
        <f t="shared" si="46"/>
        <v>-0.20032765891587714</v>
      </c>
      <c r="P31" s="361">
        <f t="shared" si="47"/>
        <v>0.33947930075375338</v>
      </c>
      <c r="Q31" s="362">
        <f t="shared" si="44"/>
        <v>0.26082033278878575</v>
      </c>
      <c r="R31" s="362">
        <f t="shared" si="48"/>
        <v>0.29859120116460397</v>
      </c>
      <c r="S31" s="363">
        <f t="shared" si="49"/>
        <v>0.26519773801438074</v>
      </c>
      <c r="U31" s="37">
        <v>70404.364000000031</v>
      </c>
      <c r="V31" s="61">
        <v>42729.184999999998</v>
      </c>
      <c r="W31" s="62">
        <v>63683.147999999979</v>
      </c>
      <c r="X31" s="62">
        <v>63742.047999999988</v>
      </c>
      <c r="Y31" s="62">
        <v>52878.418000000005</v>
      </c>
      <c r="Z31" s="62">
        <v>50930.321000000025</v>
      </c>
      <c r="AA31" s="61">
        <v>59498.415000000023</v>
      </c>
      <c r="AB31" s="61">
        <v>60311.174000000006</v>
      </c>
      <c r="AC31" s="61">
        <v>71643.212</v>
      </c>
      <c r="AD31" s="61">
        <v>68417.740000000005</v>
      </c>
      <c r="AE31" s="38">
        <v>59076.763999999996</v>
      </c>
      <c r="AF31" s="42">
        <f t="shared" si="50"/>
        <v>-0.13652856700615965</v>
      </c>
      <c r="AH31" s="361">
        <f t="shared" si="51"/>
        <v>0.18232073340018504</v>
      </c>
      <c r="AI31" s="362">
        <f t="shared" si="45"/>
        <v>0.12072017814820168</v>
      </c>
      <c r="AJ31" s="362">
        <f t="shared" si="52"/>
        <v>0.15039181240807814</v>
      </c>
      <c r="AK31" s="363">
        <f t="shared" si="53"/>
        <v>0.1499584791775079</v>
      </c>
      <c r="AM31" s="52">
        <f t="shared" si="33"/>
        <v>1.3854034868404965</v>
      </c>
      <c r="AN31" s="74">
        <f t="shared" si="34"/>
        <v>0.73703644085989928</v>
      </c>
      <c r="AO31" s="74">
        <f t="shared" si="35"/>
        <v>0.8078249300564494</v>
      </c>
      <c r="AP31" s="74">
        <f t="shared" si="36"/>
        <v>1.0158539036741028</v>
      </c>
      <c r="AQ31" s="74">
        <f t="shared" si="37"/>
        <v>1.3930299473780887</v>
      </c>
      <c r="AR31" s="74">
        <f t="shared" si="38"/>
        <v>1.3922758183525898</v>
      </c>
      <c r="AS31" s="74">
        <f t="shared" si="39"/>
        <v>1.0331391599292192</v>
      </c>
      <c r="AT31" s="74">
        <f t="shared" si="40"/>
        <v>1.0409950759526707</v>
      </c>
      <c r="AU31" s="74">
        <f t="shared" si="41"/>
        <v>1.229450013960256</v>
      </c>
      <c r="AV31" s="74">
        <f t="shared" si="42"/>
        <v>1.4613492813200548</v>
      </c>
      <c r="AW31" s="74">
        <f t="shared" si="43"/>
        <v>1.5779379793669839</v>
      </c>
      <c r="AX31" s="42">
        <f t="shared" si="54"/>
        <v>7.978154130381003E-2</v>
      </c>
    </row>
    <row r="32" spans="1:50" ht="20.100000000000001" customHeight="1">
      <c r="A32" s="47"/>
      <c r="B32" s="1" t="s">
        <v>94</v>
      </c>
      <c r="C32" s="37">
        <v>27462.65</v>
      </c>
      <c r="D32" s="61">
        <v>37299.199999999997</v>
      </c>
      <c r="E32" s="62">
        <v>19158.490000000002</v>
      </c>
      <c r="F32" s="62">
        <v>21762.42</v>
      </c>
      <c r="G32" s="62">
        <v>21915.999999999996</v>
      </c>
      <c r="H32" s="62">
        <v>33459.019999999997</v>
      </c>
      <c r="I32" s="61">
        <v>31942.280000000006</v>
      </c>
      <c r="J32" s="61">
        <v>26034.71</v>
      </c>
      <c r="K32" s="61">
        <v>50183.709999999985</v>
      </c>
      <c r="L32" s="61">
        <v>34239.979999999989</v>
      </c>
      <c r="M32" s="38">
        <v>35692.289999999994</v>
      </c>
      <c r="N32" s="42">
        <f t="shared" si="46"/>
        <v>4.2415620569871984E-2</v>
      </c>
      <c r="P32" s="361">
        <f t="shared" si="47"/>
        <v>1.8345621865721487E-2</v>
      </c>
      <c r="Q32" s="362">
        <f t="shared" si="44"/>
        <v>2.3856324195180908E-2</v>
      </c>
      <c r="R32" s="362">
        <f t="shared" si="48"/>
        <v>2.1837142805137474E-2</v>
      </c>
      <c r="S32" s="363">
        <f t="shared" si="49"/>
        <v>2.5282351176654661E-2</v>
      </c>
      <c r="U32" s="37">
        <v>4013.1610000000005</v>
      </c>
      <c r="V32" s="61">
        <v>4661.0959999999995</v>
      </c>
      <c r="W32" s="62">
        <v>2501.6909999999998</v>
      </c>
      <c r="X32" s="62">
        <v>4476.058</v>
      </c>
      <c r="Y32" s="62">
        <v>4615.8420000000015</v>
      </c>
      <c r="Z32" s="62">
        <v>6147.7900000000018</v>
      </c>
      <c r="AA32" s="61">
        <v>5985.4039999999995</v>
      </c>
      <c r="AB32" s="61">
        <v>3536.2340000000004</v>
      </c>
      <c r="AC32" s="61">
        <v>6517.4279999999999</v>
      </c>
      <c r="AD32" s="61">
        <v>5200.3189999999995</v>
      </c>
      <c r="AE32" s="38">
        <v>5653.8550000000014</v>
      </c>
      <c r="AF32" s="42">
        <f t="shared" si="50"/>
        <v>8.7213111349515662E-2</v>
      </c>
      <c r="AH32" s="361">
        <f t="shared" si="51"/>
        <v>1.0392572494128628E-2</v>
      </c>
      <c r="AI32" s="362">
        <f t="shared" si="45"/>
        <v>1.4572111258001548E-2</v>
      </c>
      <c r="AJ32" s="362">
        <f t="shared" si="52"/>
        <v>1.1431032353745745E-2</v>
      </c>
      <c r="AK32" s="363">
        <f t="shared" si="53"/>
        <v>1.4351556176810042E-2</v>
      </c>
      <c r="AM32" s="52">
        <f t="shared" si="33"/>
        <v>1.4613160055566379</v>
      </c>
      <c r="AN32" s="74">
        <f t="shared" si="34"/>
        <v>1.249650394646534</v>
      </c>
      <c r="AO32" s="74">
        <f t="shared" si="35"/>
        <v>1.3057871471081486</v>
      </c>
      <c r="AP32" s="74">
        <f t="shared" si="36"/>
        <v>2.0567832070146612</v>
      </c>
      <c r="AQ32" s="74">
        <f t="shared" si="37"/>
        <v>2.1061516700127774</v>
      </c>
      <c r="AR32" s="74">
        <f t="shared" si="38"/>
        <v>1.8374088661293733</v>
      </c>
      <c r="AS32" s="74">
        <f t="shared" si="39"/>
        <v>1.8738186503906415</v>
      </c>
      <c r="AT32" s="74">
        <f t="shared" si="40"/>
        <v>1.3582767006046927</v>
      </c>
      <c r="AU32" s="74">
        <f t="shared" si="41"/>
        <v>1.2987138655153241</v>
      </c>
      <c r="AV32" s="74">
        <f t="shared" si="42"/>
        <v>1.5187856418140435</v>
      </c>
      <c r="AW32" s="74">
        <f t="shared" si="43"/>
        <v>1.5840549877858781</v>
      </c>
      <c r="AX32" s="42">
        <f t="shared" si="54"/>
        <v>4.29746925272987E-2</v>
      </c>
    </row>
    <row r="33" spans="1:50" ht="20.100000000000001" customHeight="1">
      <c r="A33" s="196" t="s">
        <v>95</v>
      </c>
      <c r="B33" s="197"/>
      <c r="C33" s="43">
        <f>C34+C35+C36</f>
        <v>602113.00999999978</v>
      </c>
      <c r="D33" s="63">
        <f t="shared" ref="D33:M33" si="57">D34+D35+D36</f>
        <v>672745.0299999998</v>
      </c>
      <c r="E33" s="64">
        <f t="shared" si="57"/>
        <v>658072.77</v>
      </c>
      <c r="F33" s="64">
        <f t="shared" si="57"/>
        <v>637868.14</v>
      </c>
      <c r="G33" s="64">
        <f t="shared" si="57"/>
        <v>611623.68000000005</v>
      </c>
      <c r="H33" s="64">
        <f t="shared" si="57"/>
        <v>614865</v>
      </c>
      <c r="I33" s="64">
        <f t="shared" si="57"/>
        <v>590511.55000000005</v>
      </c>
      <c r="J33" s="64">
        <f t="shared" si="57"/>
        <v>586139.60000000009</v>
      </c>
      <c r="K33" s="64">
        <f t="shared" si="57"/>
        <v>557659.08000000007</v>
      </c>
      <c r="L33" s="64">
        <f t="shared" si="57"/>
        <v>566394.44000000006</v>
      </c>
      <c r="M33" s="45">
        <f t="shared" si="57"/>
        <v>476520.75999999989</v>
      </c>
      <c r="N33" s="46">
        <f t="shared" si="46"/>
        <v>-0.15867684011869918</v>
      </c>
      <c r="P33" s="364">
        <f t="shared" si="47"/>
        <v>0.40222402433455529</v>
      </c>
      <c r="Q33" s="365">
        <f t="shared" si="44"/>
        <v>0.43839953400517739</v>
      </c>
      <c r="R33" s="365">
        <f t="shared" si="48"/>
        <v>0.36122790580823572</v>
      </c>
      <c r="S33" s="366">
        <f t="shared" si="49"/>
        <v>0.33753970948029316</v>
      </c>
      <c r="U33" s="43">
        <f>U34+U35+U36</f>
        <v>231776.06400000001</v>
      </c>
      <c r="V33" s="63">
        <f t="shared" ref="V33:AE33" si="58">V34+V35+V36</f>
        <v>256535.2080000001</v>
      </c>
      <c r="W33" s="64">
        <f t="shared" si="58"/>
        <v>254339.66999999993</v>
      </c>
      <c r="X33" s="64">
        <f t="shared" si="58"/>
        <v>257189.72500000001</v>
      </c>
      <c r="Y33" s="64">
        <f t="shared" si="58"/>
        <v>255713.94399999999</v>
      </c>
      <c r="Z33" s="64">
        <f t="shared" si="58"/>
        <v>262832.60599999997</v>
      </c>
      <c r="AA33" s="64">
        <f t="shared" si="58"/>
        <v>253464.65599999999</v>
      </c>
      <c r="AB33" s="64">
        <f t="shared" si="58"/>
        <v>252883.69699999996</v>
      </c>
      <c r="AC33" s="64">
        <f t="shared" si="58"/>
        <v>245621.712</v>
      </c>
      <c r="AD33" s="64">
        <f t="shared" si="58"/>
        <v>250849.64300000004</v>
      </c>
      <c r="AE33" s="45">
        <f t="shared" si="58"/>
        <v>197240.43600000002</v>
      </c>
      <c r="AF33" s="46">
        <f t="shared" si="50"/>
        <v>-0.21371051741939301</v>
      </c>
      <c r="AH33" s="364">
        <f t="shared" si="51"/>
        <v>0.60021253757917914</v>
      </c>
      <c r="AI33" s="365">
        <f t="shared" si="45"/>
        <v>0.62299232356057765</v>
      </c>
      <c r="AJ33" s="365">
        <f t="shared" si="52"/>
        <v>0.55140278607111803</v>
      </c>
      <c r="AK33" s="366">
        <f t="shared" si="53"/>
        <v>0.50066851689555281</v>
      </c>
      <c r="AM33" s="55">
        <f t="shared" si="33"/>
        <v>3.849378109268891</v>
      </c>
      <c r="AN33" s="75">
        <f t="shared" si="34"/>
        <v>3.8132605453807686</v>
      </c>
      <c r="AO33" s="75">
        <f t="shared" si="35"/>
        <v>3.8649170972383482</v>
      </c>
      <c r="AP33" s="75">
        <f t="shared" si="36"/>
        <v>4.03202023854021</v>
      </c>
      <c r="AQ33" s="75">
        <f t="shared" si="37"/>
        <v>4.1809032639154839</v>
      </c>
      <c r="AR33" s="75">
        <f t="shared" si="38"/>
        <v>4.2746392460133524</v>
      </c>
      <c r="AS33" s="75">
        <f t="shared" si="39"/>
        <v>4.2922895580958569</v>
      </c>
      <c r="AT33" s="75">
        <f t="shared" si="40"/>
        <v>4.3143936529795957</v>
      </c>
      <c r="AU33" s="75">
        <f t="shared" si="41"/>
        <v>4.4045138115566944</v>
      </c>
      <c r="AV33" s="75">
        <f t="shared" si="42"/>
        <v>4.4288860427372843</v>
      </c>
      <c r="AW33" s="75">
        <f t="shared" si="43"/>
        <v>4.1391782385304694</v>
      </c>
      <c r="AX33" s="46">
        <f t="shared" si="54"/>
        <v>-6.5413244190803382E-2</v>
      </c>
    </row>
    <row r="34" spans="1:50" ht="20.100000000000001" customHeight="1">
      <c r="A34" s="47"/>
      <c r="B34" s="9" t="s">
        <v>25</v>
      </c>
      <c r="C34" s="39">
        <v>583389.58999999973</v>
      </c>
      <c r="D34" s="65">
        <v>641027.08999999985</v>
      </c>
      <c r="E34" s="66">
        <v>633780.20000000007</v>
      </c>
      <c r="F34" s="66">
        <v>611887.39</v>
      </c>
      <c r="G34" s="66">
        <v>591323.95000000007</v>
      </c>
      <c r="H34" s="66">
        <v>593651.6</v>
      </c>
      <c r="I34" s="65">
        <v>571803.38</v>
      </c>
      <c r="J34" s="65">
        <v>558770.54</v>
      </c>
      <c r="K34" s="65">
        <v>527863.27</v>
      </c>
      <c r="L34" s="65">
        <v>534923.89</v>
      </c>
      <c r="M34" s="40">
        <v>442437.55999999988</v>
      </c>
      <c r="N34" s="42">
        <f t="shared" si="46"/>
        <v>-0.17289624136996412</v>
      </c>
      <c r="P34" s="361">
        <f t="shared" si="47"/>
        <v>0.38971639002566349</v>
      </c>
      <c r="Q34" s="362">
        <f t="shared" si="44"/>
        <v>0.42327435258378338</v>
      </c>
      <c r="R34" s="362">
        <f t="shared" si="48"/>
        <v>0.34115701515624874</v>
      </c>
      <c r="S34" s="363">
        <f t="shared" si="49"/>
        <v>0.31339714447187939</v>
      </c>
      <c r="U34" s="39">
        <v>224496.58100000001</v>
      </c>
      <c r="V34" s="65">
        <v>245154.7030000001</v>
      </c>
      <c r="W34" s="66">
        <v>244649.60499999995</v>
      </c>
      <c r="X34" s="66">
        <v>246516.171</v>
      </c>
      <c r="Y34" s="66">
        <v>246027.53499999997</v>
      </c>
      <c r="Z34" s="66">
        <v>251621.19899999996</v>
      </c>
      <c r="AA34" s="65">
        <v>243253.34199999998</v>
      </c>
      <c r="AB34" s="65">
        <v>240460.77099999998</v>
      </c>
      <c r="AC34" s="65">
        <v>233527.783</v>
      </c>
      <c r="AD34" s="65">
        <v>238910.90500000003</v>
      </c>
      <c r="AE34" s="40">
        <v>187260.30400000003</v>
      </c>
      <c r="AF34" s="42">
        <f t="shared" si="50"/>
        <v>-0.21619189379404841</v>
      </c>
      <c r="AH34" s="361">
        <f t="shared" si="51"/>
        <v>0.58136142375711297</v>
      </c>
      <c r="AI34" s="362">
        <f t="shared" si="45"/>
        <v>0.5964179171213958</v>
      </c>
      <c r="AJ34" s="362">
        <f t="shared" si="52"/>
        <v>0.52515976129881203</v>
      </c>
      <c r="AK34" s="363">
        <f t="shared" si="53"/>
        <v>0.47533528407476422</v>
      </c>
      <c r="AM34" s="52">
        <f t="shared" si="33"/>
        <v>3.8481417023570836</v>
      </c>
      <c r="AN34" s="74">
        <f t="shared" si="34"/>
        <v>3.8244047221155686</v>
      </c>
      <c r="AO34" s="74">
        <f t="shared" si="35"/>
        <v>3.8601648489492084</v>
      </c>
      <c r="AP34" s="74">
        <f t="shared" si="36"/>
        <v>4.0287833191005946</v>
      </c>
      <c r="AQ34" s="74">
        <f t="shared" si="37"/>
        <v>4.1606218554144467</v>
      </c>
      <c r="AR34" s="74">
        <f t="shared" si="38"/>
        <v>4.2385331564843751</v>
      </c>
      <c r="AS34" s="74">
        <f t="shared" si="39"/>
        <v>4.2541431287097318</v>
      </c>
      <c r="AT34" s="74">
        <f t="shared" si="40"/>
        <v>4.3033902789506397</v>
      </c>
      <c r="AU34" s="74">
        <f t="shared" si="41"/>
        <v>4.4240203149576978</v>
      </c>
      <c r="AV34" s="74">
        <f t="shared" si="42"/>
        <v>4.4662597701516011</v>
      </c>
      <c r="AW34" s="74">
        <f t="shared" si="43"/>
        <v>4.2324685092287391</v>
      </c>
      <c r="AX34" s="42">
        <f t="shared" si="54"/>
        <v>-5.2346095604494214E-2</v>
      </c>
    </row>
    <row r="35" spans="1:50" ht="20.100000000000001" customHeight="1">
      <c r="A35" s="47"/>
      <c r="B35" s="9" t="s">
        <v>26</v>
      </c>
      <c r="C35" s="39">
        <v>15008.879999999997</v>
      </c>
      <c r="D35" s="65">
        <v>20916.089999999997</v>
      </c>
      <c r="E35" s="66">
        <v>20049.82</v>
      </c>
      <c r="F35" s="66">
        <v>18793.510000000002</v>
      </c>
      <c r="G35" s="66">
        <v>15764.689999999999</v>
      </c>
      <c r="H35" s="66">
        <v>17572.940000000002</v>
      </c>
      <c r="I35" s="65">
        <v>14531.42</v>
      </c>
      <c r="J35" s="65">
        <v>19834.680000000004</v>
      </c>
      <c r="K35" s="65">
        <v>20175.27</v>
      </c>
      <c r="L35" s="65">
        <v>19122.240000000005</v>
      </c>
      <c r="M35" s="40">
        <v>15223.820000000002</v>
      </c>
      <c r="N35" s="42">
        <f t="shared" si="46"/>
        <v>-0.20386837525310855</v>
      </c>
      <c r="P35" s="361">
        <f t="shared" si="47"/>
        <v>1.0026244266594441E-2</v>
      </c>
      <c r="Q35" s="362">
        <f t="shared" si="44"/>
        <v>1.2529528769894112E-2</v>
      </c>
      <c r="R35" s="362">
        <f t="shared" si="48"/>
        <v>1.2195541166616111E-2</v>
      </c>
      <c r="S35" s="363">
        <f t="shared" si="49"/>
        <v>1.0783672425898672E-2</v>
      </c>
      <c r="U35" s="39">
        <v>6651.4540000000006</v>
      </c>
      <c r="V35" s="65">
        <v>9428.6799999999985</v>
      </c>
      <c r="W35" s="66">
        <v>8853.9089999999978</v>
      </c>
      <c r="X35" s="66">
        <v>8982.2879999999986</v>
      </c>
      <c r="Y35" s="66">
        <v>8582.0149999999994</v>
      </c>
      <c r="Z35" s="66">
        <v>10154.078999999998</v>
      </c>
      <c r="AA35" s="65">
        <v>9104.4280000000017</v>
      </c>
      <c r="AB35" s="65">
        <v>10362.394999999999</v>
      </c>
      <c r="AC35" s="65">
        <v>9796.2450000000008</v>
      </c>
      <c r="AD35" s="65">
        <v>9555.6270000000004</v>
      </c>
      <c r="AE35" s="40">
        <v>7172.9410000000016</v>
      </c>
      <c r="AF35" s="42">
        <f t="shared" si="50"/>
        <v>-0.24934899614645892</v>
      </c>
      <c r="AH35" s="361">
        <f t="shared" si="51"/>
        <v>1.7224755719085737E-2</v>
      </c>
      <c r="AI35" s="362">
        <f t="shared" si="45"/>
        <v>2.4068221086038566E-2</v>
      </c>
      <c r="AJ35" s="362">
        <f t="shared" si="52"/>
        <v>2.1004611716574775E-2</v>
      </c>
      <c r="AK35" s="363">
        <f t="shared" si="53"/>
        <v>1.8207553202981681E-2</v>
      </c>
      <c r="AM35" s="52">
        <f t="shared" si="33"/>
        <v>4.4316791126319899</v>
      </c>
      <c r="AN35" s="74">
        <f t="shared" si="34"/>
        <v>4.5078597386031518</v>
      </c>
      <c r="AO35" s="74">
        <f t="shared" si="35"/>
        <v>4.4159543576949805</v>
      </c>
      <c r="AP35" s="74">
        <f t="shared" si="36"/>
        <v>4.7794626974950383</v>
      </c>
      <c r="AQ35" s="74">
        <f t="shared" si="37"/>
        <v>5.4438209695211262</v>
      </c>
      <c r="AR35" s="74">
        <f t="shared" si="38"/>
        <v>5.7782471231336343</v>
      </c>
      <c r="AS35" s="74">
        <f t="shared" si="39"/>
        <v>6.2653395194688493</v>
      </c>
      <c r="AT35" s="74">
        <f t="shared" si="40"/>
        <v>5.2243822436258096</v>
      </c>
      <c r="AU35" s="74">
        <f t="shared" si="41"/>
        <v>4.8555707061169446</v>
      </c>
      <c r="AV35" s="74">
        <f t="shared" si="42"/>
        <v>4.9971274285857712</v>
      </c>
      <c r="AW35" s="74">
        <f t="shared" si="43"/>
        <v>4.7116564699267336</v>
      </c>
      <c r="AX35" s="42">
        <f t="shared" si="54"/>
        <v>-5.7127012016147095E-2</v>
      </c>
    </row>
    <row r="36" spans="1:50" ht="20.100000000000001" customHeight="1">
      <c r="A36" s="198"/>
      <c r="B36" s="199" t="s">
        <v>27</v>
      </c>
      <c r="C36" s="254">
        <v>3714.54</v>
      </c>
      <c r="D36" s="255">
        <v>10801.85</v>
      </c>
      <c r="E36" s="256">
        <v>4242.7500000000009</v>
      </c>
      <c r="F36" s="256">
        <v>7187.2400000000007</v>
      </c>
      <c r="G36" s="256">
        <v>4535.0400000000009</v>
      </c>
      <c r="H36" s="256">
        <v>3640.4600000000009</v>
      </c>
      <c r="I36" s="255">
        <v>4176.75</v>
      </c>
      <c r="J36" s="255">
        <v>7534.3800000000019</v>
      </c>
      <c r="K36" s="255">
        <v>9620.5399999999991</v>
      </c>
      <c r="L36" s="255">
        <v>12348.31</v>
      </c>
      <c r="M36" s="257">
        <v>18859.380000000005</v>
      </c>
      <c r="N36" s="258">
        <f t="shared" si="46"/>
        <v>0.52728430044273311</v>
      </c>
      <c r="P36" s="367">
        <f t="shared" si="47"/>
        <v>2.4813900422973414E-3</v>
      </c>
      <c r="Q36" s="368">
        <f t="shared" si="44"/>
        <v>2.5956526514999039E-3</v>
      </c>
      <c r="R36" s="368">
        <f t="shared" si="48"/>
        <v>7.8753494853708202E-3</v>
      </c>
      <c r="S36" s="369">
        <f t="shared" si="49"/>
        <v>1.3358892582515092E-2</v>
      </c>
      <c r="U36" s="254">
        <v>628.029</v>
      </c>
      <c r="V36" s="255">
        <v>1951.8250000000003</v>
      </c>
      <c r="W36" s="256">
        <v>836.15600000000018</v>
      </c>
      <c r="X36" s="256">
        <v>1691.2660000000003</v>
      </c>
      <c r="Y36" s="256">
        <v>1104.394</v>
      </c>
      <c r="Z36" s="256">
        <v>1057.3280000000004</v>
      </c>
      <c r="AA36" s="255">
        <v>1106.886</v>
      </c>
      <c r="AB36" s="255">
        <v>2060.5309999999999</v>
      </c>
      <c r="AC36" s="255">
        <v>2297.6839999999993</v>
      </c>
      <c r="AD36" s="255">
        <v>2383.1109999999999</v>
      </c>
      <c r="AE36" s="257">
        <v>2807.1910000000003</v>
      </c>
      <c r="AF36" s="258">
        <f t="shared" si="50"/>
        <v>0.17795226491758059</v>
      </c>
      <c r="AH36" s="367">
        <f t="shared" si="51"/>
        <v>1.6263581029804454E-3</v>
      </c>
      <c r="AI36" s="368">
        <f t="shared" si="45"/>
        <v>2.5061853531432045E-3</v>
      </c>
      <c r="AJ36" s="368">
        <f t="shared" si="52"/>
        <v>5.2384130557312693E-3</v>
      </c>
      <c r="AK36" s="369">
        <f t="shared" si="53"/>
        <v>7.1256796178068866E-3</v>
      </c>
      <c r="AM36" s="261">
        <f t="shared" si="33"/>
        <v>1.6907315576087485</v>
      </c>
      <c r="AN36" s="262">
        <f t="shared" si="34"/>
        <v>1.8069358489518001</v>
      </c>
      <c r="AO36" s="262">
        <f t="shared" si="35"/>
        <v>1.9707878145071003</v>
      </c>
      <c r="AP36" s="262">
        <f t="shared" si="36"/>
        <v>2.353150861805088</v>
      </c>
      <c r="AQ36" s="262">
        <f t="shared" si="37"/>
        <v>2.435246436635619</v>
      </c>
      <c r="AR36" s="262">
        <f t="shared" si="38"/>
        <v>2.9043802156870289</v>
      </c>
      <c r="AS36" s="262">
        <f t="shared" si="39"/>
        <v>2.6501131262345123</v>
      </c>
      <c r="AT36" s="262">
        <f t="shared" si="40"/>
        <v>2.7348381685022516</v>
      </c>
      <c r="AU36" s="262">
        <f t="shared" si="41"/>
        <v>2.388310843258278</v>
      </c>
      <c r="AV36" s="262">
        <f t="shared" si="42"/>
        <v>1.9299086271724633</v>
      </c>
      <c r="AW36" s="262">
        <f t="shared" si="43"/>
        <v>1.4884853054554283</v>
      </c>
      <c r="AX36" s="258">
        <f t="shared" si="54"/>
        <v>-0.22872757575252178</v>
      </c>
    </row>
    <row r="37" spans="1:50" ht="20.100000000000001" customHeight="1">
      <c r="A37" s="47" t="s">
        <v>96</v>
      </c>
      <c r="B37" s="9"/>
      <c r="C37" s="39">
        <v>8857.85</v>
      </c>
      <c r="D37" s="65">
        <v>4620.21</v>
      </c>
      <c r="E37" s="66">
        <v>6989.47</v>
      </c>
      <c r="F37" s="66">
        <v>3816.94</v>
      </c>
      <c r="G37" s="66">
        <v>7832.3899999999994</v>
      </c>
      <c r="H37" s="66">
        <v>7723.9799999999987</v>
      </c>
      <c r="I37" s="65">
        <v>9037.2100000000028</v>
      </c>
      <c r="J37" s="65">
        <v>2357.1499999999996</v>
      </c>
      <c r="K37" s="65">
        <v>2662.5199999999991</v>
      </c>
      <c r="L37" s="65">
        <v>2108.4599999999996</v>
      </c>
      <c r="M37" s="40">
        <v>1853.3400000000004</v>
      </c>
      <c r="N37" s="42">
        <f t="shared" si="46"/>
        <v>-0.12099826413590926</v>
      </c>
      <c r="P37" s="361">
        <f t="shared" si="47"/>
        <v>5.9172281860374381E-3</v>
      </c>
      <c r="Q37" s="362">
        <f t="shared" si="44"/>
        <v>5.5072076515418986E-3</v>
      </c>
      <c r="R37" s="362">
        <f t="shared" si="48"/>
        <v>1.3447070389328547E-3</v>
      </c>
      <c r="S37" s="363">
        <f t="shared" si="49"/>
        <v>1.3127987229102187E-3</v>
      </c>
      <c r="U37" s="39">
        <v>2128.8719999999998</v>
      </c>
      <c r="V37" s="65">
        <v>1152.336</v>
      </c>
      <c r="W37" s="66">
        <v>1717.373</v>
      </c>
      <c r="X37" s="66">
        <v>956.43899999999985</v>
      </c>
      <c r="Y37" s="66">
        <v>2016.8059999999996</v>
      </c>
      <c r="Z37" s="66">
        <v>2009.3300000000002</v>
      </c>
      <c r="AA37" s="65">
        <v>2330.011</v>
      </c>
      <c r="AB37" s="65">
        <v>528.20199999999988</v>
      </c>
      <c r="AC37" s="65">
        <v>602.66900000000021</v>
      </c>
      <c r="AD37" s="65">
        <v>477.88400000000001</v>
      </c>
      <c r="AE37" s="40">
        <v>408.35100000000006</v>
      </c>
      <c r="AF37" s="42">
        <f t="shared" si="50"/>
        <v>-0.14550183726594729</v>
      </c>
      <c r="AH37" s="361">
        <f t="shared" si="51"/>
        <v>5.5129750814185115E-3</v>
      </c>
      <c r="AI37" s="362">
        <f t="shared" si="45"/>
        <v>4.7627164093178593E-3</v>
      </c>
      <c r="AJ37" s="362">
        <f t="shared" si="52"/>
        <v>1.0504562249618596E-3</v>
      </c>
      <c r="AK37" s="363">
        <f t="shared" si="53"/>
        <v>1.0365445021771086E-3</v>
      </c>
      <c r="AM37" s="52">
        <f t="shared" si="33"/>
        <v>2.4033732790688482</v>
      </c>
      <c r="AN37" s="74">
        <f t="shared" si="34"/>
        <v>2.494120397124806</v>
      </c>
      <c r="AO37" s="74">
        <f t="shared" si="35"/>
        <v>2.4570861596086684</v>
      </c>
      <c r="AP37" s="74">
        <f t="shared" si="36"/>
        <v>2.5057742589613663</v>
      </c>
      <c r="AQ37" s="74">
        <f t="shared" si="37"/>
        <v>2.5749560478985338</v>
      </c>
      <c r="AR37" s="74">
        <f t="shared" si="38"/>
        <v>2.6014179218485811</v>
      </c>
      <c r="AS37" s="74">
        <f t="shared" si="39"/>
        <v>2.5782415148037936</v>
      </c>
      <c r="AT37" s="74">
        <f t="shared" si="40"/>
        <v>2.2408501792418809</v>
      </c>
      <c r="AU37" s="74">
        <f t="shared" si="41"/>
        <v>2.2635285368748419</v>
      </c>
      <c r="AV37" s="74">
        <f t="shared" si="42"/>
        <v>2.2665073086518128</v>
      </c>
      <c r="AW37" s="74">
        <f t="shared" si="43"/>
        <v>2.203324808184143</v>
      </c>
      <c r="AX37" s="42">
        <f t="shared" si="54"/>
        <v>-2.7876592423279098E-2</v>
      </c>
    </row>
    <row r="38" spans="1:50" ht="20.100000000000001" customHeight="1">
      <c r="A38" s="47" t="s">
        <v>28</v>
      </c>
      <c r="B38" s="1"/>
      <c r="C38" s="37">
        <v>7004.5500000000011</v>
      </c>
      <c r="D38" s="61">
        <v>31577.879999999997</v>
      </c>
      <c r="E38" s="62">
        <v>14233.109999999997</v>
      </c>
      <c r="F38" s="62">
        <v>12058.5</v>
      </c>
      <c r="G38" s="62">
        <v>4025.91</v>
      </c>
      <c r="H38" s="62">
        <v>4871.66</v>
      </c>
      <c r="I38" s="61">
        <v>8405.84</v>
      </c>
      <c r="J38" s="61">
        <v>4107.7499999999982</v>
      </c>
      <c r="K38" s="61">
        <v>10157.599999999999</v>
      </c>
      <c r="L38" s="61">
        <v>9039.5800000000017</v>
      </c>
      <c r="M38" s="38">
        <v>9749.7100000000028</v>
      </c>
      <c r="N38" s="42">
        <f t="shared" si="46"/>
        <v>7.8557853351593862E-2</v>
      </c>
      <c r="P38" s="361">
        <f t="shared" si="47"/>
        <v>4.6791852075287509E-3</v>
      </c>
      <c r="Q38" s="362">
        <f t="shared" si="44"/>
        <v>3.4734998313965871E-3</v>
      </c>
      <c r="R38" s="362">
        <f t="shared" si="48"/>
        <v>5.7651493767947506E-3</v>
      </c>
      <c r="S38" s="363">
        <f t="shared" si="49"/>
        <v>6.9061299258338935E-3</v>
      </c>
      <c r="U38" s="37">
        <v>2559.192</v>
      </c>
      <c r="V38" s="61">
        <v>5247.3490000000011</v>
      </c>
      <c r="W38" s="62">
        <v>4216.4229999999998</v>
      </c>
      <c r="X38" s="62">
        <v>2547.3239999999992</v>
      </c>
      <c r="Y38" s="62">
        <v>3275.5199999999991</v>
      </c>
      <c r="Z38" s="62">
        <v>5545.49</v>
      </c>
      <c r="AA38" s="61">
        <v>2287.6779999999999</v>
      </c>
      <c r="AB38" s="61">
        <v>2638.5639999999999</v>
      </c>
      <c r="AC38" s="61">
        <v>6182.7300000000005</v>
      </c>
      <c r="AD38" s="61">
        <v>4855.9599999999991</v>
      </c>
      <c r="AE38" s="38">
        <v>4521.607</v>
      </c>
      <c r="AF38" s="42">
        <f t="shared" si="50"/>
        <v>-6.8854150363676633E-2</v>
      </c>
      <c r="AH38" s="361">
        <f t="shared" si="51"/>
        <v>6.6273414862732961E-3</v>
      </c>
      <c r="AI38" s="362">
        <f t="shared" si="45"/>
        <v>1.3144479115281259E-2</v>
      </c>
      <c r="AJ38" s="362">
        <f t="shared" si="52"/>
        <v>1.0674082853089432E-2</v>
      </c>
      <c r="AK38" s="363">
        <f t="shared" si="53"/>
        <v>1.1477495774114744E-2</v>
      </c>
      <c r="AM38" s="52">
        <f t="shared" si="33"/>
        <v>3.6536137225089398</v>
      </c>
      <c r="AN38" s="74">
        <f t="shared" si="34"/>
        <v>1.6617166826905421</v>
      </c>
      <c r="AO38" s="74">
        <f t="shared" si="35"/>
        <v>2.962404562319831</v>
      </c>
      <c r="AP38" s="74">
        <f t="shared" si="36"/>
        <v>2.1124717004602553</v>
      </c>
      <c r="AQ38" s="74">
        <f t="shared" si="37"/>
        <v>8.1360984224684589</v>
      </c>
      <c r="AR38" s="74">
        <f t="shared" si="38"/>
        <v>11.383163028618581</v>
      </c>
      <c r="AS38" s="74">
        <f t="shared" si="39"/>
        <v>2.7215340763088518</v>
      </c>
      <c r="AT38" s="74">
        <f t="shared" si="40"/>
        <v>6.4233801959710322</v>
      </c>
      <c r="AU38" s="74">
        <f t="shared" si="41"/>
        <v>6.086802000472554</v>
      </c>
      <c r="AV38" s="74">
        <f t="shared" si="42"/>
        <v>5.3718867469506302</v>
      </c>
      <c r="AW38" s="74">
        <f t="shared" si="43"/>
        <v>4.6376835823834748</v>
      </c>
      <c r="AX38" s="42">
        <f t="shared" si="54"/>
        <v>-0.13667510116141751</v>
      </c>
    </row>
    <row r="39" spans="1:50" ht="20.100000000000001" customHeight="1" thickBot="1">
      <c r="A39" s="48" t="s">
        <v>29</v>
      </c>
      <c r="B39" s="1"/>
      <c r="C39" s="37">
        <v>9576.1299999999974</v>
      </c>
      <c r="D39" s="67">
        <v>7779.28</v>
      </c>
      <c r="E39" s="68">
        <v>52976.700000000004</v>
      </c>
      <c r="F39" s="68">
        <v>10908.570000000002</v>
      </c>
      <c r="G39" s="68">
        <v>8858.69</v>
      </c>
      <c r="H39" s="68">
        <v>11989.46</v>
      </c>
      <c r="I39" s="67">
        <v>12669.390000000003</v>
      </c>
      <c r="J39" s="67">
        <v>16028.430000000002</v>
      </c>
      <c r="K39" s="67">
        <v>17994.54</v>
      </c>
      <c r="L39" s="67">
        <v>18107.610000000008</v>
      </c>
      <c r="M39" s="38">
        <v>18838.060000000009</v>
      </c>
      <c r="N39" s="42">
        <f t="shared" si="46"/>
        <v>4.0339393216443274E-2</v>
      </c>
      <c r="P39" s="361">
        <f t="shared" si="47"/>
        <v>6.3970541778375876E-3</v>
      </c>
      <c r="Q39" s="370">
        <f t="shared" si="44"/>
        <v>8.5485003650780482E-3</v>
      </c>
      <c r="R39" s="370">
        <f t="shared" si="48"/>
        <v>1.1548443235940432E-2</v>
      </c>
      <c r="S39" s="363">
        <f t="shared" si="49"/>
        <v>1.3343790729227275E-2</v>
      </c>
      <c r="U39" s="37">
        <v>829.13600000000008</v>
      </c>
      <c r="V39" s="67">
        <v>1238.307</v>
      </c>
      <c r="W39" s="68">
        <v>3441.9279999999999</v>
      </c>
      <c r="X39" s="68">
        <v>1692.3380000000002</v>
      </c>
      <c r="Y39" s="68">
        <v>1933.7890000000004</v>
      </c>
      <c r="Z39" s="68">
        <v>2582.357</v>
      </c>
      <c r="AA39" s="67">
        <v>2584.7809999999995</v>
      </c>
      <c r="AB39" s="67">
        <v>3504.6189999999997</v>
      </c>
      <c r="AC39" s="67">
        <v>4832.8969999999999</v>
      </c>
      <c r="AD39" s="67">
        <v>3909.8389999999999</v>
      </c>
      <c r="AE39" s="38">
        <v>4398.826</v>
      </c>
      <c r="AF39" s="42">
        <f t="shared" si="50"/>
        <v>0.12506576357747726</v>
      </c>
      <c r="AH39" s="361">
        <f t="shared" si="51"/>
        <v>2.1471493387610996E-3</v>
      </c>
      <c r="AI39" s="370">
        <f t="shared" si="45"/>
        <v>6.1209627381350199E-3</v>
      </c>
      <c r="AJ39" s="370">
        <f t="shared" si="52"/>
        <v>8.5943758655838056E-3</v>
      </c>
      <c r="AK39" s="363">
        <f t="shared" si="53"/>
        <v>1.1165832595815174E-2</v>
      </c>
      <c r="AM39" s="52">
        <f t="shared" si="33"/>
        <v>0.86583619896555319</v>
      </c>
      <c r="AN39" s="74">
        <f t="shared" si="34"/>
        <v>1.5918015548996822</v>
      </c>
      <c r="AO39" s="74">
        <f t="shared" si="35"/>
        <v>0.64970600282765811</v>
      </c>
      <c r="AP39" s="74">
        <f t="shared" si="36"/>
        <v>1.5513839119151274</v>
      </c>
      <c r="AQ39" s="74">
        <f t="shared" si="37"/>
        <v>2.1829288529116613</v>
      </c>
      <c r="AR39" s="74">
        <f t="shared" si="38"/>
        <v>2.1538559701604578</v>
      </c>
      <c r="AS39" s="74">
        <f t="shared" si="39"/>
        <v>2.040177940690119</v>
      </c>
      <c r="AT39" s="74">
        <f t="shared" si="40"/>
        <v>2.186501734730101</v>
      </c>
      <c r="AU39" s="74">
        <f t="shared" si="41"/>
        <v>2.6857574575398981</v>
      </c>
      <c r="AV39" s="74">
        <f t="shared" si="42"/>
        <v>2.1592242156750658</v>
      </c>
      <c r="AW39" s="74">
        <f t="shared" si="43"/>
        <v>2.3350737814828055</v>
      </c>
      <c r="AX39" s="42">
        <f t="shared" si="54"/>
        <v>8.1441086354601483E-2</v>
      </c>
    </row>
    <row r="40" spans="1:50" s="6" customFormat="1" ht="26.25" customHeight="1" thickBot="1">
      <c r="A40" s="58" t="s">
        <v>30</v>
      </c>
      <c r="B40" s="56"/>
      <c r="C40" s="59">
        <f>C28+C29+C30+C33+C37+C38+C39</f>
        <v>1496959.3399999999</v>
      </c>
      <c r="D40" s="69">
        <f t="shared" ref="D40:M40" si="59">D28+D29+D30+D33+D37+D38+D39</f>
        <v>1681832.6099999996</v>
      </c>
      <c r="E40" s="69">
        <f t="shared" si="59"/>
        <v>1866607.1099999996</v>
      </c>
      <c r="F40" s="69">
        <f>F28+F29+F30+F33+F37+F38+F39</f>
        <v>1638038.0400000003</v>
      </c>
      <c r="G40" s="69">
        <f t="shared" si="59"/>
        <v>1384490.7399999998</v>
      </c>
      <c r="H40" s="69">
        <f t="shared" si="59"/>
        <v>1402522.0199999998</v>
      </c>
      <c r="I40" s="69">
        <f t="shared" si="59"/>
        <v>1646785.44</v>
      </c>
      <c r="J40" s="69">
        <f t="shared" si="59"/>
        <v>1678629.5899999999</v>
      </c>
      <c r="K40" s="69">
        <f t="shared" si="59"/>
        <v>1687862.9200000002</v>
      </c>
      <c r="L40" s="69">
        <f t="shared" si="59"/>
        <v>1567969.78</v>
      </c>
      <c r="M40" s="85">
        <f t="shared" si="59"/>
        <v>1411747.26</v>
      </c>
      <c r="N40" s="185">
        <f t="shared" si="46"/>
        <v>-9.9633629418546588E-2</v>
      </c>
      <c r="O40"/>
      <c r="P40" s="355">
        <f>P28+P29+P30+P33+P37+P38+P39</f>
        <v>1</v>
      </c>
      <c r="Q40" s="355">
        <f>Q28+Q29+Q30+Q33+Q37+Q38+Q39</f>
        <v>1.0000000000000002</v>
      </c>
      <c r="R40" s="359">
        <f t="shared" ref="R40:S40" si="60">R28+R29+R30+R33+R37+R38+R39</f>
        <v>0.99999999999999978</v>
      </c>
      <c r="S40" s="356">
        <f t="shared" si="60"/>
        <v>1</v>
      </c>
      <c r="T40" s="71"/>
      <c r="U40" s="59">
        <f>U28+U29+U30+U33+U37+U38+U39</f>
        <v>386156.652</v>
      </c>
      <c r="V40" s="69">
        <f t="shared" ref="V40:AE40" si="61">V28+V29+V30+V33+V37+V38+V39</f>
        <v>390987.57200000004</v>
      </c>
      <c r="W40" s="69">
        <f t="shared" si="61"/>
        <v>406026.91199999989</v>
      </c>
      <c r="X40" s="69">
        <f t="shared" si="61"/>
        <v>407591.94099999999</v>
      </c>
      <c r="Y40" s="69">
        <f t="shared" si="61"/>
        <v>406953.16899999999</v>
      </c>
      <c r="Z40" s="69">
        <f t="shared" si="61"/>
        <v>421887.39100000006</v>
      </c>
      <c r="AA40" s="69">
        <f t="shared" si="61"/>
        <v>431264.80100000004</v>
      </c>
      <c r="AB40" s="69">
        <f t="shared" si="61"/>
        <v>442364.45199999993</v>
      </c>
      <c r="AC40" s="69">
        <f t="shared" si="61"/>
        <v>455163.30099999998</v>
      </c>
      <c r="AD40" s="69">
        <f t="shared" si="61"/>
        <v>454929.95200000005</v>
      </c>
      <c r="AE40" s="85">
        <f t="shared" si="61"/>
        <v>393954.14200000005</v>
      </c>
      <c r="AF40" s="185">
        <f t="shared" si="50"/>
        <v>-0.13403340389423291</v>
      </c>
      <c r="AG40"/>
      <c r="AH40" s="355">
        <f>AH28+AH29+AH30+AH33+AH37+AH38+AH39</f>
        <v>1</v>
      </c>
      <c r="AI40" s="355">
        <f>AI28+AI29+AI30+AI33+AI37+AI38+AI39</f>
        <v>0.99999999999999989</v>
      </c>
      <c r="AJ40" s="359">
        <f>AJ28+AJ29+AJ30+AJ33+AJ37+AJ38+AJ39</f>
        <v>0.99999999999999989</v>
      </c>
      <c r="AK40" s="356">
        <f>AK28+AK29+AK30+AK33+AK37+AK38+AK39</f>
        <v>1</v>
      </c>
      <c r="AM40" s="259">
        <f t="shared" si="33"/>
        <v>2.5796068181785086</v>
      </c>
      <c r="AN40" s="260">
        <f t="shared" si="34"/>
        <v>2.3247710246265241</v>
      </c>
      <c r="AO40" s="260">
        <f t="shared" si="35"/>
        <v>2.1752135723944606</v>
      </c>
      <c r="AP40" s="260">
        <f t="shared" si="36"/>
        <v>2.4882935014134344</v>
      </c>
      <c r="AQ40" s="260">
        <f t="shared" si="37"/>
        <v>2.9393708259832785</v>
      </c>
      <c r="AR40" s="260">
        <f t="shared" si="38"/>
        <v>3.0080625115604254</v>
      </c>
      <c r="AS40" s="260">
        <f t="shared" si="39"/>
        <v>2.6188281152157873</v>
      </c>
      <c r="AT40" s="260">
        <f t="shared" si="40"/>
        <v>2.6352713822946487</v>
      </c>
      <c r="AU40" s="260">
        <f t="shared" si="41"/>
        <v>2.6966840470670443</v>
      </c>
      <c r="AV40" s="260">
        <f t="shared" si="42"/>
        <v>2.901394898057283</v>
      </c>
      <c r="AW40" s="260">
        <f t="shared" si="43"/>
        <v>2.7905429899683321</v>
      </c>
      <c r="AX40" s="185">
        <f t="shared" si="54"/>
        <v>-3.8206418630974785E-2</v>
      </c>
    </row>
    <row r="42" spans="1:50">
      <c r="A42" s="6"/>
    </row>
    <row r="43" spans="1:50" ht="8.25" customHeight="1" thickBot="1"/>
    <row r="44" spans="1:50" ht="15" customHeight="1">
      <c r="A44" s="489" t="s">
        <v>31</v>
      </c>
      <c r="B44" s="502"/>
      <c r="C44" s="505" t="s">
        <v>19</v>
      </c>
      <c r="D44" s="506"/>
      <c r="E44" s="506"/>
      <c r="F44" s="506"/>
      <c r="G44" s="506"/>
      <c r="H44" s="506"/>
      <c r="I44" s="506"/>
      <c r="J44" s="506"/>
      <c r="K44" s="506"/>
      <c r="L44" s="506"/>
      <c r="M44" s="507"/>
      <c r="N44" s="510" t="s">
        <v>121</v>
      </c>
      <c r="P44" s="513" t="s">
        <v>122</v>
      </c>
      <c r="Q44" s="514"/>
      <c r="R44" s="514"/>
      <c r="S44" s="515"/>
      <c r="U44" s="508">
        <v>1000</v>
      </c>
      <c r="V44" s="506"/>
      <c r="W44" s="506"/>
      <c r="X44" s="506"/>
      <c r="Y44" s="506"/>
      <c r="Z44" s="506"/>
      <c r="AA44" s="506"/>
      <c r="AB44" s="506"/>
      <c r="AC44" s="506"/>
      <c r="AD44" s="506"/>
      <c r="AE44" s="507"/>
      <c r="AF44" s="510" t="s">
        <v>121</v>
      </c>
      <c r="AH44" s="480" t="s">
        <v>122</v>
      </c>
      <c r="AI44" s="474"/>
      <c r="AJ44" s="474"/>
      <c r="AK44" s="519"/>
      <c r="AM44" s="509" t="s">
        <v>42</v>
      </c>
      <c r="AN44" s="506"/>
      <c r="AO44" s="506"/>
      <c r="AP44" s="506"/>
      <c r="AQ44" s="506"/>
      <c r="AR44" s="506"/>
      <c r="AS44" s="506"/>
      <c r="AT44" s="506"/>
      <c r="AU44" s="506"/>
      <c r="AV44" s="506"/>
      <c r="AW44" s="507"/>
      <c r="AX44" s="49" t="s">
        <v>14</v>
      </c>
    </row>
    <row r="45" spans="1:50" ht="15" customHeight="1" thickBot="1">
      <c r="A45" s="503"/>
      <c r="B45" s="504"/>
      <c r="C45" s="501" t="s">
        <v>70</v>
      </c>
      <c r="D45" s="499"/>
      <c r="E45" s="499"/>
      <c r="F45" s="499"/>
      <c r="G45" s="499"/>
      <c r="H45" s="499"/>
      <c r="I45" s="499"/>
      <c r="J45" s="499"/>
      <c r="K45" s="499"/>
      <c r="L45" s="499"/>
      <c r="M45" s="500"/>
      <c r="N45" s="511"/>
      <c r="P45" s="516"/>
      <c r="Q45" s="517"/>
      <c r="R45" s="517"/>
      <c r="S45" s="518"/>
      <c r="U45" s="498" t="str">
        <f>C45</f>
        <v>jan-dez</v>
      </c>
      <c r="V45" s="499"/>
      <c r="W45" s="499"/>
      <c r="X45" s="499"/>
      <c r="Y45" s="499"/>
      <c r="Z45" s="499"/>
      <c r="AA45" s="499"/>
      <c r="AB45" s="499"/>
      <c r="AC45" s="499"/>
      <c r="AD45" s="499"/>
      <c r="AE45" s="500"/>
      <c r="AF45" s="511"/>
      <c r="AH45" s="520"/>
      <c r="AI45" s="521"/>
      <c r="AJ45" s="521"/>
      <c r="AK45" s="522"/>
      <c r="AM45" s="498" t="str">
        <f>C45</f>
        <v>jan-dez</v>
      </c>
      <c r="AN45" s="499"/>
      <c r="AO45" s="499"/>
      <c r="AP45" s="499"/>
      <c r="AQ45" s="499"/>
      <c r="AR45" s="499"/>
      <c r="AS45" s="499"/>
      <c r="AT45" s="499"/>
      <c r="AU45" s="499"/>
      <c r="AV45" s="499"/>
      <c r="AW45" s="500"/>
      <c r="AX45" s="50" t="s">
        <v>124</v>
      </c>
    </row>
    <row r="46" spans="1:50" ht="24.75" customHeight="1" thickBot="1">
      <c r="A46" s="490"/>
      <c r="B46" s="504"/>
      <c r="C46" s="428">
        <v>2010</v>
      </c>
      <c r="D46" s="132">
        <v>2011</v>
      </c>
      <c r="E46" s="132">
        <v>2012</v>
      </c>
      <c r="F46" s="132">
        <v>2013</v>
      </c>
      <c r="G46" s="132">
        <v>2014</v>
      </c>
      <c r="H46" s="132">
        <v>2015</v>
      </c>
      <c r="I46" s="132">
        <v>2016</v>
      </c>
      <c r="J46" s="133">
        <v>2017</v>
      </c>
      <c r="K46" s="133">
        <v>2018</v>
      </c>
      <c r="L46" s="132">
        <v>2019</v>
      </c>
      <c r="M46" s="137">
        <v>2020</v>
      </c>
      <c r="N46" s="512"/>
      <c r="P46" s="298">
        <v>2010</v>
      </c>
      <c r="Q46" s="299">
        <v>2015</v>
      </c>
      <c r="R46" s="360">
        <v>2019</v>
      </c>
      <c r="S46" s="302">
        <v>2020</v>
      </c>
      <c r="U46" s="432">
        <v>2010</v>
      </c>
      <c r="V46" s="433">
        <v>2011</v>
      </c>
      <c r="W46" s="433">
        <v>2012</v>
      </c>
      <c r="X46" s="433">
        <v>2013</v>
      </c>
      <c r="Y46" s="433">
        <v>2014</v>
      </c>
      <c r="Z46" s="433">
        <v>2015</v>
      </c>
      <c r="AA46" s="433">
        <v>2016</v>
      </c>
      <c r="AB46" s="434">
        <v>2017</v>
      </c>
      <c r="AC46" s="434">
        <v>2018</v>
      </c>
      <c r="AD46" s="433">
        <v>2019</v>
      </c>
      <c r="AE46" s="435">
        <v>2020</v>
      </c>
      <c r="AF46" s="512"/>
      <c r="AH46" s="298">
        <v>2010</v>
      </c>
      <c r="AI46" s="299">
        <v>2015</v>
      </c>
      <c r="AJ46" s="360">
        <v>2019</v>
      </c>
      <c r="AK46" s="302">
        <v>2020</v>
      </c>
      <c r="AM46" s="51">
        <v>2010</v>
      </c>
      <c r="AN46" s="70">
        <v>2011</v>
      </c>
      <c r="AO46" s="70">
        <v>2012</v>
      </c>
      <c r="AP46" s="70">
        <v>2013</v>
      </c>
      <c r="AQ46" s="70">
        <v>2014</v>
      </c>
      <c r="AR46" s="70">
        <v>2015</v>
      </c>
      <c r="AS46" s="70">
        <v>2016</v>
      </c>
      <c r="AT46" s="70">
        <v>2017</v>
      </c>
      <c r="AU46" s="70">
        <v>2018</v>
      </c>
      <c r="AV46" s="70">
        <v>2019</v>
      </c>
      <c r="AW46" s="30">
        <v>2020</v>
      </c>
      <c r="AX46" s="53" t="s">
        <v>43</v>
      </c>
    </row>
    <row r="47" spans="1:50" ht="20.100000000000001" customHeight="1">
      <c r="A47" s="431" t="s">
        <v>127</v>
      </c>
      <c r="B47" s="400"/>
      <c r="C47" s="43">
        <f>C48+C49</f>
        <v>420064.55999999988</v>
      </c>
      <c r="D47" s="63">
        <f t="shared" ref="D47:M47" si="62">D48+D49</f>
        <v>487870.81999999995</v>
      </c>
      <c r="E47" s="64">
        <f t="shared" si="62"/>
        <v>506823.32999999973</v>
      </c>
      <c r="F47" s="64">
        <f t="shared" si="62"/>
        <v>526327.82999999973</v>
      </c>
      <c r="G47" s="64">
        <f t="shared" si="62"/>
        <v>553590.45000000019</v>
      </c>
      <c r="H47" s="64">
        <f t="shared" si="62"/>
        <v>564683.7899999998</v>
      </c>
      <c r="I47" s="63">
        <f t="shared" si="62"/>
        <v>562847.18000000017</v>
      </c>
      <c r="J47" s="63">
        <f t="shared" si="62"/>
        <v>641130.33000000054</v>
      </c>
      <c r="K47" s="63">
        <f t="shared" si="62"/>
        <v>652250.22</v>
      </c>
      <c r="L47" s="63">
        <f t="shared" si="62"/>
        <v>685188.29999999981</v>
      </c>
      <c r="M47" s="429">
        <f t="shared" si="62"/>
        <v>857095.04000000027</v>
      </c>
      <c r="N47" s="430">
        <f>(M47-L47)/L47</f>
        <v>0.25088977730647255</v>
      </c>
      <c r="P47" s="367">
        <f>C47/$C$60</f>
        <v>0.35918470625464022</v>
      </c>
      <c r="Q47" s="368">
        <f>H47/$H$60</f>
        <v>0.40459790751890234</v>
      </c>
      <c r="R47" s="368">
        <f>L47/$L$60</f>
        <v>0.49108992001376084</v>
      </c>
      <c r="S47" s="369">
        <f>M47/$M$60</f>
        <v>0.4926862173115879</v>
      </c>
      <c r="U47" s="43">
        <f>U48+U49</f>
        <v>109245.67899999995</v>
      </c>
      <c r="V47" s="63">
        <f t="shared" ref="V47:AE47" si="63">V48+V49</f>
        <v>130933.26099999997</v>
      </c>
      <c r="W47" s="64">
        <f t="shared" si="63"/>
        <v>146496.09500000015</v>
      </c>
      <c r="X47" s="64">
        <f t="shared" si="63"/>
        <v>156178.42400000006</v>
      </c>
      <c r="Y47" s="64">
        <f t="shared" si="63"/>
        <v>165396.06400000004</v>
      </c>
      <c r="Z47" s="64">
        <f t="shared" si="63"/>
        <v>170654.13399999985</v>
      </c>
      <c r="AA47" s="63">
        <f t="shared" si="63"/>
        <v>166448.19899999988</v>
      </c>
      <c r="AB47" s="63">
        <f t="shared" si="63"/>
        <v>194789.97199999995</v>
      </c>
      <c r="AC47" s="63">
        <f t="shared" si="63"/>
        <v>202238.40700000004</v>
      </c>
      <c r="AD47" s="63">
        <f t="shared" si="63"/>
        <v>210055.05600000004</v>
      </c>
      <c r="AE47" s="429">
        <f t="shared" si="63"/>
        <v>250715.09099999996</v>
      </c>
      <c r="AF47" s="430">
        <f>(AE47-AD47)/AD47</f>
        <v>0.19356846616441314</v>
      </c>
      <c r="AH47" s="367">
        <f>U47/$U$60</f>
        <v>0.47867837286715087</v>
      </c>
      <c r="AI47" s="368">
        <f>Z47/$Z$60</f>
        <v>0.54409702127280768</v>
      </c>
      <c r="AJ47" s="368">
        <f>AD47/$AD$60</f>
        <v>0.57632639417571685</v>
      </c>
      <c r="AK47" s="369">
        <f>AE47/$AE$60</f>
        <v>0.54239683572228348</v>
      </c>
      <c r="AM47" s="436">
        <f t="shared" ref="AM47:AM60" si="64">(U47/C47)*10</f>
        <v>2.6006878323655771</v>
      </c>
      <c r="AN47" s="437">
        <f t="shared" ref="AN47:AN60" si="65">(V47/D47)*10</f>
        <v>2.6837690559152523</v>
      </c>
      <c r="AO47" s="437">
        <f t="shared" ref="AO47:AO60" si="66">(W47/E47)*10</f>
        <v>2.8904765492938185</v>
      </c>
      <c r="AP47" s="437">
        <f t="shared" ref="AP47:AP60" si="67">(X47/F47)*10</f>
        <v>2.9673221725706607</v>
      </c>
      <c r="AQ47" s="437">
        <f t="shared" ref="AQ47:AQ60" si="68">(Y47/G47)*10</f>
        <v>2.9876972046754058</v>
      </c>
      <c r="AR47" s="437">
        <f t="shared" ref="AR47:AR60" si="69">(Z47/H47)*10</f>
        <v>3.0221185205263268</v>
      </c>
      <c r="AS47" s="437">
        <f t="shared" ref="AS47:AS60" si="70">(AA47/I47)*10</f>
        <v>2.9572538499704275</v>
      </c>
      <c r="AT47" s="437">
        <f t="shared" ref="AT47:AT60" si="71">(AB47/J47)*10</f>
        <v>3.0382273757037792</v>
      </c>
      <c r="AU47" s="437">
        <f t="shared" ref="AU47:AU60" si="72">(AC47/K47)*10</f>
        <v>3.1006261216745932</v>
      </c>
      <c r="AV47" s="437">
        <f t="shared" ref="AV47:AV60" si="73">(AD47/L47)*10</f>
        <v>3.065654448565454</v>
      </c>
      <c r="AW47" s="437">
        <f t="shared" ref="AW47:AW60" si="74">(AE47/M47)*10</f>
        <v>2.925172580627696</v>
      </c>
      <c r="AX47" s="430">
        <f>(AW47-AV47)/AV47</f>
        <v>-4.5824430083271521E-2</v>
      </c>
    </row>
    <row r="48" spans="1:50" ht="20.100000000000001" customHeight="1">
      <c r="A48" s="47"/>
      <c r="B48" s="351" t="s">
        <v>22</v>
      </c>
      <c r="C48" s="37">
        <v>217571.48999999993</v>
      </c>
      <c r="D48" s="61">
        <v>242474.96999999994</v>
      </c>
      <c r="E48" s="62">
        <v>261787.5299999998</v>
      </c>
      <c r="F48" s="62">
        <v>272047.4099999998</v>
      </c>
      <c r="G48" s="62">
        <v>297828.66000000021</v>
      </c>
      <c r="H48" s="62">
        <v>297868.58999999985</v>
      </c>
      <c r="I48" s="61">
        <v>299189.58000000013</v>
      </c>
      <c r="J48" s="61">
        <v>320113.55000000028</v>
      </c>
      <c r="K48" s="61">
        <v>329032.54999999993</v>
      </c>
      <c r="L48" s="61">
        <v>334818.29999999987</v>
      </c>
      <c r="M48" s="38">
        <v>413673.89999999997</v>
      </c>
      <c r="N48" s="42">
        <f>(M48-L48)/L48</f>
        <v>0.23551759267638633</v>
      </c>
      <c r="P48" s="361">
        <f>C48/$C$60</f>
        <v>0.18603890726947875</v>
      </c>
      <c r="Q48" s="362">
        <f t="shared" ref="Q48:Q59" si="75">H48/$H$60</f>
        <v>0.21342388494914263</v>
      </c>
      <c r="R48" s="362">
        <f>L48/$L$60</f>
        <v>0.2399718328029585</v>
      </c>
      <c r="S48" s="363">
        <f>M48/$M$60</f>
        <v>0.23779326618379684</v>
      </c>
      <c r="U48" s="37">
        <v>65186.929999999986</v>
      </c>
      <c r="V48" s="61">
        <v>73842.932999999975</v>
      </c>
      <c r="W48" s="62">
        <v>81693.421000000119</v>
      </c>
      <c r="X48" s="62">
        <v>87381.190000000031</v>
      </c>
      <c r="Y48" s="62">
        <v>95364.071999999956</v>
      </c>
      <c r="Z48" s="62">
        <v>99891.617999999886</v>
      </c>
      <c r="AA48" s="61">
        <v>99525.532999999894</v>
      </c>
      <c r="AB48" s="61">
        <v>111531.26399999997</v>
      </c>
      <c r="AC48" s="61">
        <v>116266.20900000003</v>
      </c>
      <c r="AD48" s="61">
        <v>119772.00999999995</v>
      </c>
      <c r="AE48" s="38">
        <v>140288.45400000003</v>
      </c>
      <c r="AF48" s="42">
        <f>(AE48-AD48)/AD48</f>
        <v>0.17129581443945113</v>
      </c>
      <c r="AH48" s="361">
        <f>U48/$U$60</f>
        <v>0.28562753117773082</v>
      </c>
      <c r="AI48" s="362">
        <f t="shared" ref="AI48:AI59" si="76">Z48/$Z$60</f>
        <v>0.31848470664016354</v>
      </c>
      <c r="AJ48" s="362">
        <f>AD48/$AD$60</f>
        <v>0.32861751562160851</v>
      </c>
      <c r="AK48" s="363">
        <f>AE48/$AE$60</f>
        <v>0.30349993386704893</v>
      </c>
      <c r="AM48" s="52">
        <f t="shared" si="64"/>
        <v>2.9961154377349719</v>
      </c>
      <c r="AN48" s="74">
        <f t="shared" si="65"/>
        <v>3.0453837358965337</v>
      </c>
      <c r="AO48" s="74">
        <f t="shared" si="66"/>
        <v>3.1206001676244921</v>
      </c>
      <c r="AP48" s="74">
        <f t="shared" si="67"/>
        <v>3.2119838964833409</v>
      </c>
      <c r="AQ48" s="74">
        <f t="shared" si="68"/>
        <v>3.2019776740089383</v>
      </c>
      <c r="AR48" s="74">
        <f t="shared" si="69"/>
        <v>3.3535465421177819</v>
      </c>
      <c r="AS48" s="74">
        <f t="shared" si="70"/>
        <v>3.326503984530472</v>
      </c>
      <c r="AT48" s="74">
        <f t="shared" si="71"/>
        <v>3.4841156833254909</v>
      </c>
      <c r="AU48" s="74">
        <f t="shared" si="72"/>
        <v>3.5335777265805484</v>
      </c>
      <c r="AV48" s="74">
        <f t="shared" si="73"/>
        <v>3.5772241242488834</v>
      </c>
      <c r="AW48" s="74">
        <f t="shared" si="74"/>
        <v>3.3912812483456181</v>
      </c>
      <c r="AX48" s="42">
        <f>(AW48-AV48)/AV48</f>
        <v>-5.1979655018766287E-2</v>
      </c>
    </row>
    <row r="49" spans="1:50" ht="20.100000000000001" customHeight="1">
      <c r="A49" s="47"/>
      <c r="B49" s="427" t="s">
        <v>23</v>
      </c>
      <c r="C49" s="37">
        <v>202493.06999999995</v>
      </c>
      <c r="D49" s="61">
        <v>245395.85000000003</v>
      </c>
      <c r="E49" s="62">
        <v>245035.79999999993</v>
      </c>
      <c r="F49" s="62">
        <v>254280.4199999999</v>
      </c>
      <c r="G49" s="62">
        <v>255761.78999999998</v>
      </c>
      <c r="H49" s="62">
        <v>266815.2</v>
      </c>
      <c r="I49" s="61">
        <v>263657.59999999998</v>
      </c>
      <c r="J49" s="61">
        <v>321016.78000000026</v>
      </c>
      <c r="K49" s="61">
        <v>323217.6700000001</v>
      </c>
      <c r="L49" s="61">
        <v>350370</v>
      </c>
      <c r="M49" s="38">
        <v>443421.14000000025</v>
      </c>
      <c r="N49" s="42">
        <f t="shared" ref="N49:N60" si="77">(M49-L49)/L49</f>
        <v>0.26557964437594611</v>
      </c>
      <c r="P49" s="361">
        <f t="shared" ref="P49:P59" si="78">C49/$C$60</f>
        <v>0.17314579898516147</v>
      </c>
      <c r="Q49" s="362">
        <f t="shared" si="75"/>
        <v>0.19117402256975974</v>
      </c>
      <c r="R49" s="362">
        <f t="shared" ref="R49:R59" si="79">L49/$L$60</f>
        <v>0.25111808721080242</v>
      </c>
      <c r="S49" s="363">
        <f t="shared" ref="S49:S59" si="80">M49/$M$60</f>
        <v>0.25489295112779103</v>
      </c>
      <c r="U49" s="37">
        <v>44058.74899999996</v>
      </c>
      <c r="V49" s="61">
        <v>57090.328000000001</v>
      </c>
      <c r="W49" s="62">
        <v>64802.674000000014</v>
      </c>
      <c r="X49" s="62">
        <v>68797.234000000011</v>
      </c>
      <c r="Y49" s="62">
        <v>70031.992000000086</v>
      </c>
      <c r="Z49" s="62">
        <v>70762.515999999945</v>
      </c>
      <c r="AA49" s="61">
        <v>66922.665999999983</v>
      </c>
      <c r="AB49" s="61">
        <v>83258.70799999997</v>
      </c>
      <c r="AC49" s="61">
        <v>85972.198000000004</v>
      </c>
      <c r="AD49" s="61">
        <v>90283.046000000075</v>
      </c>
      <c r="AE49" s="38">
        <v>110426.63699999993</v>
      </c>
      <c r="AF49" s="42">
        <f t="shared" ref="AF49:AF60" si="81">(AE49-AD49)/AD49</f>
        <v>0.22311598791205869</v>
      </c>
      <c r="AH49" s="361">
        <f t="shared" ref="AH49:AH59" si="82">U49/$U$60</f>
        <v>0.19305084168942005</v>
      </c>
      <c r="AI49" s="362">
        <f t="shared" si="76"/>
        <v>0.22561231463264403</v>
      </c>
      <c r="AJ49" s="362">
        <f t="shared" ref="AJ49:AJ59" si="83">AD49/$AD$60</f>
        <v>0.24770887855410825</v>
      </c>
      <c r="AK49" s="363">
        <f t="shared" ref="AK49:AK59" si="84">AE49/$AE$60</f>
        <v>0.23889690185523457</v>
      </c>
      <c r="AM49" s="52">
        <f t="shared" si="64"/>
        <v>2.1758151525876896</v>
      </c>
      <c r="AN49" s="74">
        <f t="shared" si="65"/>
        <v>2.326458577029725</v>
      </c>
      <c r="AO49" s="74">
        <f t="shared" si="66"/>
        <v>2.6446206635928315</v>
      </c>
      <c r="AP49" s="74">
        <f t="shared" si="67"/>
        <v>2.7055655327295765</v>
      </c>
      <c r="AQ49" s="74">
        <f t="shared" si="68"/>
        <v>2.7381725784762487</v>
      </c>
      <c r="AR49" s="74">
        <f t="shared" si="69"/>
        <v>2.6521171207637324</v>
      </c>
      <c r="AS49" s="74">
        <f t="shared" si="70"/>
        <v>2.5382414919956786</v>
      </c>
      <c r="AT49" s="74">
        <f t="shared" si="71"/>
        <v>2.59359364329802</v>
      </c>
      <c r="AU49" s="74">
        <f t="shared" si="72"/>
        <v>2.6598854573761384</v>
      </c>
      <c r="AV49" s="74">
        <f t="shared" si="73"/>
        <v>2.5767915632046146</v>
      </c>
      <c r="AW49" s="74">
        <f t="shared" si="74"/>
        <v>2.4903331627355403</v>
      </c>
      <c r="AX49" s="42">
        <f t="shared" ref="AX49:AX60" si="85">(AW49-AV49)/AV49</f>
        <v>-3.3552733447151886E-2</v>
      </c>
    </row>
    <row r="50" spans="1:50" ht="20.100000000000001" customHeight="1">
      <c r="A50" s="196" t="s">
        <v>93</v>
      </c>
      <c r="B50" s="197"/>
      <c r="C50" s="43">
        <f>C51+C52</f>
        <v>647235.69000000029</v>
      </c>
      <c r="D50" s="63">
        <f t="shared" ref="D50:M50" si="86">D51+D52</f>
        <v>801309.36999999953</v>
      </c>
      <c r="E50" s="63">
        <f t="shared" si="86"/>
        <v>875984.20000000007</v>
      </c>
      <c r="F50" s="63">
        <f t="shared" si="86"/>
        <v>764635.66999999981</v>
      </c>
      <c r="G50" s="63">
        <f t="shared" si="86"/>
        <v>789601.27000000048</v>
      </c>
      <c r="H50" s="63">
        <f t="shared" si="86"/>
        <v>728994.52999999991</v>
      </c>
      <c r="I50" s="63">
        <f t="shared" si="86"/>
        <v>462680.82000000007</v>
      </c>
      <c r="J50" s="63">
        <f t="shared" si="86"/>
        <v>549289.52000000037</v>
      </c>
      <c r="K50" s="63">
        <f t="shared" si="86"/>
        <v>506036.2000000003</v>
      </c>
      <c r="L50" s="63">
        <f t="shared" si="86"/>
        <v>599988.58000000031</v>
      </c>
      <c r="M50" s="216">
        <f t="shared" si="86"/>
        <v>679088.71000000008</v>
      </c>
      <c r="N50" s="46">
        <f t="shared" si="77"/>
        <v>0.13183605927966119</v>
      </c>
      <c r="P50" s="364">
        <f t="shared" si="78"/>
        <v>0.55343198005127958</v>
      </c>
      <c r="Q50" s="365">
        <f t="shared" si="75"/>
        <v>0.52232712653346358</v>
      </c>
      <c r="R50" s="365">
        <f t="shared" si="79"/>
        <v>0.43002535764456307</v>
      </c>
      <c r="S50" s="366">
        <f t="shared" si="80"/>
        <v>0.3903623660555845</v>
      </c>
      <c r="U50" s="43">
        <f>U51+U52</f>
        <v>51428.206999999995</v>
      </c>
      <c r="V50" s="63">
        <f t="shared" ref="V50:AE50" si="87">V51+V52</f>
        <v>60232.805999999997</v>
      </c>
      <c r="W50" s="63">
        <f t="shared" si="87"/>
        <v>71622.87099999997</v>
      </c>
      <c r="X50" s="63">
        <f t="shared" si="87"/>
        <v>72982.048000000024</v>
      </c>
      <c r="Y50" s="63">
        <f t="shared" si="87"/>
        <v>73160.441999999995</v>
      </c>
      <c r="Z50" s="63">
        <f t="shared" si="87"/>
        <v>66241.054999999949</v>
      </c>
      <c r="AA50" s="63">
        <f t="shared" si="87"/>
        <v>44476.981999999989</v>
      </c>
      <c r="AB50" s="63">
        <f t="shared" si="87"/>
        <v>55534.369999999944</v>
      </c>
      <c r="AC50" s="63">
        <f t="shared" si="87"/>
        <v>57228.776999999965</v>
      </c>
      <c r="AD50" s="63">
        <f t="shared" si="87"/>
        <v>66346.799999999974</v>
      </c>
      <c r="AE50" s="216">
        <f t="shared" si="87"/>
        <v>83858.361999999979</v>
      </c>
      <c r="AF50" s="46">
        <f t="shared" si="81"/>
        <v>0.26393981322384819</v>
      </c>
      <c r="AH50" s="364">
        <f t="shared" si="82"/>
        <v>0.2253413651832859</v>
      </c>
      <c r="AI50" s="365">
        <f t="shared" si="76"/>
        <v>0.21119652871385011</v>
      </c>
      <c r="AJ50" s="365">
        <f t="shared" si="83"/>
        <v>0.18203518990324816</v>
      </c>
      <c r="AK50" s="366">
        <f t="shared" si="84"/>
        <v>0.18141911608206215</v>
      </c>
      <c r="AM50" s="55">
        <f t="shared" si="64"/>
        <v>0.79458237230397444</v>
      </c>
      <c r="AN50" s="75">
        <f t="shared" si="65"/>
        <v>0.75167979128959939</v>
      </c>
      <c r="AO50" s="75">
        <f t="shared" si="66"/>
        <v>0.81762742980980674</v>
      </c>
      <c r="AP50" s="75">
        <f t="shared" si="67"/>
        <v>0.95446826329721235</v>
      </c>
      <c r="AQ50" s="75">
        <f t="shared" si="68"/>
        <v>0.92654919362021737</v>
      </c>
      <c r="AR50" s="75">
        <f t="shared" si="69"/>
        <v>0.90866326527854691</v>
      </c>
      <c r="AS50" s="75">
        <f t="shared" si="70"/>
        <v>0.96128864818731796</v>
      </c>
      <c r="AT50" s="75">
        <f t="shared" si="71"/>
        <v>1.0110218378096838</v>
      </c>
      <c r="AU50" s="75">
        <f t="shared" si="72"/>
        <v>1.1309225901229978</v>
      </c>
      <c r="AV50" s="75">
        <f t="shared" si="73"/>
        <v>1.1058010470799284</v>
      </c>
      <c r="AW50" s="75">
        <f t="shared" si="74"/>
        <v>1.2348660898809518</v>
      </c>
      <c r="AX50" s="46">
        <f t="shared" si="85"/>
        <v>0.11671633260055543</v>
      </c>
    </row>
    <row r="51" spans="1:50" ht="20.100000000000001" customHeight="1">
      <c r="A51" s="47"/>
      <c r="B51" s="1" t="s">
        <v>24</v>
      </c>
      <c r="C51" s="37">
        <v>596692.52000000025</v>
      </c>
      <c r="D51" s="61">
        <v>764896.54999999958</v>
      </c>
      <c r="E51" s="62">
        <v>857843.33000000007</v>
      </c>
      <c r="F51" s="62">
        <v>750542.41999999981</v>
      </c>
      <c r="G51" s="62">
        <v>777173.74000000046</v>
      </c>
      <c r="H51" s="62">
        <v>719250.08</v>
      </c>
      <c r="I51" s="61">
        <v>455831.55000000005</v>
      </c>
      <c r="J51" s="61">
        <v>542009.59000000032</v>
      </c>
      <c r="K51" s="61">
        <v>485160.86000000028</v>
      </c>
      <c r="L51" s="61">
        <v>576331.01000000024</v>
      </c>
      <c r="M51" s="38">
        <v>653850.49000000011</v>
      </c>
      <c r="N51" s="42">
        <f t="shared" si="77"/>
        <v>0.1345051344712474</v>
      </c>
      <c r="P51" s="361">
        <f t="shared" si="78"/>
        <v>0.51021401929394183</v>
      </c>
      <c r="Q51" s="362">
        <f t="shared" si="75"/>
        <v>0.51534519407897861</v>
      </c>
      <c r="R51" s="362">
        <f t="shared" si="79"/>
        <v>0.41306944324990691</v>
      </c>
      <c r="S51" s="363">
        <f t="shared" si="80"/>
        <v>0.37585461304901285</v>
      </c>
      <c r="U51" s="37">
        <v>46142.791999999994</v>
      </c>
      <c r="V51" s="61">
        <v>56086.561999999998</v>
      </c>
      <c r="W51" s="62">
        <v>69088.633999999976</v>
      </c>
      <c r="X51" s="62">
        <v>70107.873000000021</v>
      </c>
      <c r="Y51" s="62">
        <v>70343.327999999994</v>
      </c>
      <c r="Z51" s="62">
        <v>64233.317999999948</v>
      </c>
      <c r="AA51" s="61">
        <v>42975.404999999992</v>
      </c>
      <c r="AB51" s="61">
        <v>53696.401999999944</v>
      </c>
      <c r="AC51" s="61">
        <v>53048.943999999967</v>
      </c>
      <c r="AD51" s="61">
        <v>62073.15199999998</v>
      </c>
      <c r="AE51" s="38">
        <v>78734.502999999982</v>
      </c>
      <c r="AF51" s="42">
        <f t="shared" si="81"/>
        <v>0.26841477294402594</v>
      </c>
      <c r="AH51" s="361">
        <f t="shared" si="82"/>
        <v>0.20218242768308844</v>
      </c>
      <c r="AI51" s="362">
        <f t="shared" si="76"/>
        <v>0.20479525559145859</v>
      </c>
      <c r="AJ51" s="362">
        <f t="shared" si="83"/>
        <v>0.1703096157194196</v>
      </c>
      <c r="AK51" s="363">
        <f t="shared" si="84"/>
        <v>0.17033416344836871</v>
      </c>
      <c r="AM51" s="52">
        <f t="shared" si="64"/>
        <v>0.77330937548873535</v>
      </c>
      <c r="AN51" s="74">
        <f t="shared" si="65"/>
        <v>0.73325683061323821</v>
      </c>
      <c r="AO51" s="74">
        <f t="shared" si="66"/>
        <v>0.80537589538639853</v>
      </c>
      <c r="AP51" s="74">
        <f t="shared" si="67"/>
        <v>0.9340960768080242</v>
      </c>
      <c r="AQ51" s="74">
        <f t="shared" si="68"/>
        <v>0.90511714922328634</v>
      </c>
      <c r="AR51" s="74">
        <f t="shared" si="69"/>
        <v>0.89305958784182482</v>
      </c>
      <c r="AS51" s="74">
        <f t="shared" si="70"/>
        <v>0.94279136667920382</v>
      </c>
      <c r="AT51" s="74">
        <f t="shared" si="71"/>
        <v>0.99069099496929414</v>
      </c>
      <c r="AU51" s="74">
        <f t="shared" si="72"/>
        <v>1.0934300017524072</v>
      </c>
      <c r="AV51" s="74">
        <f t="shared" si="73"/>
        <v>1.0770399461934201</v>
      </c>
      <c r="AW51" s="74">
        <f t="shared" si="74"/>
        <v>1.2041667660140467</v>
      </c>
      <c r="AX51" s="42">
        <f t="shared" si="85"/>
        <v>0.11803352351965272</v>
      </c>
    </row>
    <row r="52" spans="1:50" ht="20.100000000000001" customHeight="1">
      <c r="A52" s="47"/>
      <c r="B52" s="1" t="s">
        <v>94</v>
      </c>
      <c r="C52" s="37">
        <v>50543.17</v>
      </c>
      <c r="D52" s="61">
        <v>36412.82</v>
      </c>
      <c r="E52" s="62">
        <v>18140.87</v>
      </c>
      <c r="F52" s="62">
        <v>14093.250000000002</v>
      </c>
      <c r="G52" s="62">
        <v>12427.53</v>
      </c>
      <c r="H52" s="62">
        <v>9744.4500000000025</v>
      </c>
      <c r="I52" s="61">
        <v>6849.2700000000032</v>
      </c>
      <c r="J52" s="61">
        <v>7279.93</v>
      </c>
      <c r="K52" s="61">
        <v>20875.340000000007</v>
      </c>
      <c r="L52" s="61">
        <v>23657.570000000014</v>
      </c>
      <c r="M52" s="38">
        <v>25238.220000000012</v>
      </c>
      <c r="N52" s="42">
        <f t="shared" si="77"/>
        <v>6.6813709100300531E-2</v>
      </c>
      <c r="P52" s="361">
        <f t="shared" si="78"/>
        <v>4.3217960757337748E-2</v>
      </c>
      <c r="Q52" s="362">
        <f t="shared" si="75"/>
        <v>6.9819324544849615E-3</v>
      </c>
      <c r="R52" s="362">
        <f t="shared" si="79"/>
        <v>1.6955914394656123E-2</v>
      </c>
      <c r="S52" s="363">
        <f t="shared" si="80"/>
        <v>1.450775300657167E-2</v>
      </c>
      <c r="U52" s="37">
        <v>5285.4149999999972</v>
      </c>
      <c r="V52" s="61">
        <v>4146.2439999999997</v>
      </c>
      <c r="W52" s="62">
        <v>2534.2370000000005</v>
      </c>
      <c r="X52" s="62">
        <v>2874.1750000000006</v>
      </c>
      <c r="Y52" s="62">
        <v>2817.1140000000009</v>
      </c>
      <c r="Z52" s="62">
        <v>2007.7370000000005</v>
      </c>
      <c r="AA52" s="61">
        <v>1501.5770000000002</v>
      </c>
      <c r="AB52" s="61">
        <v>1837.9679999999996</v>
      </c>
      <c r="AC52" s="61">
        <v>4179.8330000000005</v>
      </c>
      <c r="AD52" s="61">
        <v>4273.6480000000001</v>
      </c>
      <c r="AE52" s="38">
        <v>5123.8590000000013</v>
      </c>
      <c r="AF52" s="42">
        <f t="shared" si="81"/>
        <v>0.19894268315968022</v>
      </c>
      <c r="AH52" s="361">
        <f t="shared" si="82"/>
        <v>2.315893750019744E-2</v>
      </c>
      <c r="AI52" s="362">
        <f t="shared" si="76"/>
        <v>6.4012731223915403E-3</v>
      </c>
      <c r="AJ52" s="362">
        <f t="shared" si="83"/>
        <v>1.1725574183828564E-2</v>
      </c>
      <c r="AK52" s="363">
        <f t="shared" si="84"/>
        <v>1.1084952633693459E-2</v>
      </c>
      <c r="AM52" s="52">
        <f t="shared" si="64"/>
        <v>1.0457228939142513</v>
      </c>
      <c r="AN52" s="74">
        <f t="shared" si="65"/>
        <v>1.1386769824473906</v>
      </c>
      <c r="AO52" s="74">
        <f t="shared" si="66"/>
        <v>1.3969765507387466</v>
      </c>
      <c r="AP52" s="74">
        <f t="shared" si="67"/>
        <v>2.0393982935093042</v>
      </c>
      <c r="AQ52" s="74">
        <f t="shared" si="68"/>
        <v>2.2668333932808862</v>
      </c>
      <c r="AR52" s="74">
        <f t="shared" si="69"/>
        <v>2.0603902734377004</v>
      </c>
      <c r="AS52" s="74">
        <f t="shared" si="70"/>
        <v>2.1923168454448425</v>
      </c>
      <c r="AT52" s="74">
        <f t="shared" si="71"/>
        <v>2.5247055946966519</v>
      </c>
      <c r="AU52" s="74">
        <f t="shared" si="72"/>
        <v>2.0022825975529015</v>
      </c>
      <c r="AV52" s="74">
        <f t="shared" si="73"/>
        <v>1.8064611031479556</v>
      </c>
      <c r="AW52" s="74">
        <f t="shared" si="74"/>
        <v>2.0301982469445146</v>
      </c>
      <c r="AX52" s="42">
        <f t="shared" si="85"/>
        <v>0.12385383964629661</v>
      </c>
    </row>
    <row r="53" spans="1:50" ht="20.100000000000001" customHeight="1">
      <c r="A53" s="196" t="s">
        <v>95</v>
      </c>
      <c r="B53" s="197"/>
      <c r="C53" s="43">
        <f>C54+C55+C56</f>
        <v>88739.940000000061</v>
      </c>
      <c r="D53" s="63">
        <f t="shared" ref="D53:M53" si="88">D54+D55+D56</f>
        <v>93731.22000000003</v>
      </c>
      <c r="E53" s="64">
        <f t="shared" si="88"/>
        <v>94250.600000000064</v>
      </c>
      <c r="F53" s="64">
        <f t="shared" si="88"/>
        <v>92680.840000000026</v>
      </c>
      <c r="G53" s="64">
        <f t="shared" si="88"/>
        <v>91562.39999999998</v>
      </c>
      <c r="H53" s="64">
        <f t="shared" si="88"/>
        <v>86661.950000000026</v>
      </c>
      <c r="I53" s="64">
        <f t="shared" si="88"/>
        <v>88371.989999999947</v>
      </c>
      <c r="J53" s="64">
        <f t="shared" si="88"/>
        <v>91550.089999999967</v>
      </c>
      <c r="K53" s="64">
        <f t="shared" si="88"/>
        <v>89263.44</v>
      </c>
      <c r="L53" s="64">
        <f t="shared" si="88"/>
        <v>91513.620000000039</v>
      </c>
      <c r="M53" s="45">
        <f t="shared" si="88"/>
        <v>180508.36</v>
      </c>
      <c r="N53" s="46">
        <f t="shared" si="77"/>
        <v>0.97247535394184936</v>
      </c>
      <c r="P53" s="364">
        <f t="shared" si="78"/>
        <v>7.5878882241230794E-2</v>
      </c>
      <c r="Q53" s="365">
        <f t="shared" si="75"/>
        <v>6.2093589815120712E-2</v>
      </c>
      <c r="R53" s="365">
        <f t="shared" si="79"/>
        <v>6.5589877010406833E-2</v>
      </c>
      <c r="S53" s="366">
        <f t="shared" si="80"/>
        <v>0.10376209980344572</v>
      </c>
      <c r="U53" s="43">
        <f>SUM(U54:U56)</f>
        <v>61660.836000000003</v>
      </c>
      <c r="V53" s="63">
        <f t="shared" ref="V53:AE53" si="89">SUM(V54:V56)</f>
        <v>67394.401999999987</v>
      </c>
      <c r="W53" s="64">
        <f t="shared" si="89"/>
        <v>69071.30799999999</v>
      </c>
      <c r="X53" s="64">
        <f t="shared" si="89"/>
        <v>74697.216</v>
      </c>
      <c r="Y53" s="64">
        <f t="shared" si="89"/>
        <v>70314.47</v>
      </c>
      <c r="Z53" s="64">
        <f t="shared" si="89"/>
        <v>69569.736000000004</v>
      </c>
      <c r="AA53" s="64">
        <f t="shared" si="89"/>
        <v>74218.703999999998</v>
      </c>
      <c r="AB53" s="64">
        <f t="shared" si="89"/>
        <v>77488.612000000023</v>
      </c>
      <c r="AC53" s="64">
        <f t="shared" si="89"/>
        <v>77314.801999999996</v>
      </c>
      <c r="AD53" s="64">
        <f t="shared" si="89"/>
        <v>80719.29300000002</v>
      </c>
      <c r="AE53" s="45">
        <f t="shared" si="89"/>
        <v>119974.035</v>
      </c>
      <c r="AF53" s="46">
        <f t="shared" si="81"/>
        <v>0.48631176687833444</v>
      </c>
      <c r="AH53" s="364">
        <f t="shared" si="82"/>
        <v>0.27017735544586852</v>
      </c>
      <c r="AI53" s="365">
        <f t="shared" si="76"/>
        <v>0.22180937104245976</v>
      </c>
      <c r="AJ53" s="365">
        <f t="shared" si="83"/>
        <v>0.2214688851626746</v>
      </c>
      <c r="AK53" s="366">
        <f t="shared" si="84"/>
        <v>0.25955173537134429</v>
      </c>
      <c r="AM53" s="55">
        <f t="shared" si="64"/>
        <v>6.9484874567190333</v>
      </c>
      <c r="AN53" s="75">
        <f t="shared" si="65"/>
        <v>7.190176549499725</v>
      </c>
      <c r="AO53" s="75">
        <f t="shared" si="66"/>
        <v>7.3284740892896121</v>
      </c>
      <c r="AP53" s="75">
        <f t="shared" si="67"/>
        <v>8.0596179318184831</v>
      </c>
      <c r="AQ53" s="75">
        <f t="shared" si="68"/>
        <v>7.6794044280184899</v>
      </c>
      <c r="AR53" s="75">
        <f t="shared" si="69"/>
        <v>8.0277141236724976</v>
      </c>
      <c r="AS53" s="75">
        <f t="shared" si="70"/>
        <v>8.3984420855522259</v>
      </c>
      <c r="AT53" s="75">
        <f t="shared" si="71"/>
        <v>8.4640672663456744</v>
      </c>
      <c r="AU53" s="75">
        <f t="shared" si="72"/>
        <v>8.6614186054223303</v>
      </c>
      <c r="AV53" s="75">
        <f t="shared" si="73"/>
        <v>8.8204677074297777</v>
      </c>
      <c r="AW53" s="75">
        <f t="shared" si="74"/>
        <v>6.6464531061054464</v>
      </c>
      <c r="AX53" s="46">
        <f t="shared" si="85"/>
        <v>-0.24647384622167887</v>
      </c>
    </row>
    <row r="54" spans="1:50" ht="20.100000000000001" customHeight="1">
      <c r="A54" s="47"/>
      <c r="B54" s="9" t="s">
        <v>25</v>
      </c>
      <c r="C54" s="39">
        <v>79709.910000000062</v>
      </c>
      <c r="D54" s="65">
        <v>85634.580000000031</v>
      </c>
      <c r="E54" s="66">
        <v>86232.510000000053</v>
      </c>
      <c r="F54" s="66">
        <v>84690.72000000003</v>
      </c>
      <c r="G54" s="66">
        <v>83054.50999999998</v>
      </c>
      <c r="H54" s="66">
        <v>78329.190000000031</v>
      </c>
      <c r="I54" s="65">
        <v>79536.339999999953</v>
      </c>
      <c r="J54" s="65">
        <v>81256.039999999964</v>
      </c>
      <c r="K54" s="65">
        <v>79463.790000000008</v>
      </c>
      <c r="L54" s="65">
        <v>82125.300000000047</v>
      </c>
      <c r="M54" s="40">
        <v>169464.79999999996</v>
      </c>
      <c r="N54" s="42">
        <f t="shared" si="77"/>
        <v>1.0634907878570898</v>
      </c>
      <c r="P54" s="361">
        <f t="shared" si="78"/>
        <v>6.8157572276351608E-2</v>
      </c>
      <c r="Q54" s="362">
        <f t="shared" si="75"/>
        <v>5.6123138175527498E-2</v>
      </c>
      <c r="R54" s="362">
        <f t="shared" si="79"/>
        <v>5.8861056162380687E-2</v>
      </c>
      <c r="S54" s="363">
        <f t="shared" si="80"/>
        <v>9.7413900889526478E-2</v>
      </c>
      <c r="U54" s="39">
        <v>56502.743999999999</v>
      </c>
      <c r="V54" s="65">
        <v>62426.003999999994</v>
      </c>
      <c r="W54" s="66">
        <v>64017.687999999995</v>
      </c>
      <c r="X54" s="66">
        <v>69792.221000000005</v>
      </c>
      <c r="Y54" s="66">
        <v>64875.915000000001</v>
      </c>
      <c r="Z54" s="66">
        <v>63724.044000000002</v>
      </c>
      <c r="AA54" s="65">
        <v>68210.301999999996</v>
      </c>
      <c r="AB54" s="65">
        <v>69828.114000000016</v>
      </c>
      <c r="AC54" s="65">
        <v>69610.073000000004</v>
      </c>
      <c r="AD54" s="65">
        <v>72330.777000000016</v>
      </c>
      <c r="AE54" s="40">
        <v>111991.272</v>
      </c>
      <c r="AF54" s="42">
        <f t="shared" si="81"/>
        <v>0.54832115241897617</v>
      </c>
      <c r="AH54" s="361">
        <f t="shared" si="82"/>
        <v>0.24757630515024018</v>
      </c>
      <c r="AI54" s="362">
        <f t="shared" si="76"/>
        <v>0.20317153596676049</v>
      </c>
      <c r="AJ54" s="362">
        <f t="shared" si="83"/>
        <v>0.19845338022398221</v>
      </c>
      <c r="AK54" s="363">
        <f t="shared" si="84"/>
        <v>0.24228183201510425</v>
      </c>
      <c r="AM54" s="52">
        <f t="shared" si="64"/>
        <v>7.0885469573356632</v>
      </c>
      <c r="AN54" s="74">
        <f t="shared" si="65"/>
        <v>7.2898125967336993</v>
      </c>
      <c r="AO54" s="74">
        <f t="shared" si="66"/>
        <v>7.4238460645526789</v>
      </c>
      <c r="AP54" s="74">
        <f t="shared" si="67"/>
        <v>8.2408345329925154</v>
      </c>
      <c r="AQ54" s="74">
        <f t="shared" si="68"/>
        <v>7.8112452893888626</v>
      </c>
      <c r="AR54" s="74">
        <f t="shared" si="69"/>
        <v>8.1354146519324377</v>
      </c>
      <c r="AS54" s="74">
        <f t="shared" si="70"/>
        <v>8.5759920559583254</v>
      </c>
      <c r="AT54" s="74">
        <f t="shared" si="71"/>
        <v>8.5935905810817328</v>
      </c>
      <c r="AU54" s="74">
        <f t="shared" si="72"/>
        <v>8.7599739453655552</v>
      </c>
      <c r="AV54" s="74">
        <f t="shared" si="73"/>
        <v>8.8073683749100429</v>
      </c>
      <c r="AW54" s="74">
        <f t="shared" si="74"/>
        <v>6.6085270805500631</v>
      </c>
      <c r="AX54" s="42">
        <f t="shared" si="85"/>
        <v>-0.24965928535746507</v>
      </c>
    </row>
    <row r="55" spans="1:50" ht="20.100000000000001" customHeight="1">
      <c r="A55" s="47"/>
      <c r="B55" s="9" t="s">
        <v>26</v>
      </c>
      <c r="C55" s="39">
        <v>8156.5200000000013</v>
      </c>
      <c r="D55" s="65">
        <v>6866.9900000000007</v>
      </c>
      <c r="E55" s="66">
        <v>6771.21</v>
      </c>
      <c r="F55" s="66">
        <v>6763.37</v>
      </c>
      <c r="G55" s="66">
        <v>7242.2800000000016</v>
      </c>
      <c r="H55" s="66">
        <v>6721.48</v>
      </c>
      <c r="I55" s="65">
        <v>6989.5900000000011</v>
      </c>
      <c r="J55" s="65">
        <v>8411.1800000000039</v>
      </c>
      <c r="K55" s="65">
        <v>7959.4999999999991</v>
      </c>
      <c r="L55" s="65">
        <v>7929.29</v>
      </c>
      <c r="M55" s="40">
        <v>8603.17</v>
      </c>
      <c r="N55" s="42">
        <f t="shared" si="77"/>
        <v>8.4986171523553825E-2</v>
      </c>
      <c r="P55" s="361">
        <f t="shared" si="78"/>
        <v>6.9743975551284287E-3</v>
      </c>
      <c r="Q55" s="362">
        <f t="shared" si="75"/>
        <v>4.8159638926949765E-3</v>
      </c>
      <c r="R55" s="362">
        <f t="shared" si="79"/>
        <v>5.6831011152203197E-3</v>
      </c>
      <c r="S55" s="363">
        <f t="shared" si="80"/>
        <v>4.9453830513224439E-3</v>
      </c>
      <c r="U55" s="39">
        <v>4836.079999999999</v>
      </c>
      <c r="V55" s="65">
        <v>4440.7739999999994</v>
      </c>
      <c r="W55" s="66">
        <v>4418.4080000000004</v>
      </c>
      <c r="X55" s="66">
        <v>4372.875</v>
      </c>
      <c r="Y55" s="66">
        <v>4848.0569999999989</v>
      </c>
      <c r="Z55" s="66">
        <v>4932.2339999999986</v>
      </c>
      <c r="AA55" s="65">
        <v>5076.7290000000012</v>
      </c>
      <c r="AB55" s="65">
        <v>6686.5729999999985</v>
      </c>
      <c r="AC55" s="65">
        <v>6420.4920000000002</v>
      </c>
      <c r="AD55" s="65">
        <v>7094.6260000000002</v>
      </c>
      <c r="AE55" s="40">
        <v>6729.0650000000005</v>
      </c>
      <c r="AF55" s="42">
        <f t="shared" si="81"/>
        <v>-5.1526465242847146E-2</v>
      </c>
      <c r="AH55" s="361">
        <f t="shared" si="82"/>
        <v>2.1190100392486661E-2</v>
      </c>
      <c r="AI55" s="362">
        <f t="shared" si="76"/>
        <v>1.5725454547854473E-2</v>
      </c>
      <c r="AJ55" s="362">
        <f t="shared" si="83"/>
        <v>1.9465469189207656E-2</v>
      </c>
      <c r="AK55" s="363">
        <f t="shared" si="84"/>
        <v>1.4557654063869529E-2</v>
      </c>
      <c r="AM55" s="52">
        <f t="shared" si="64"/>
        <v>5.9290972130271227</v>
      </c>
      <c r="AN55" s="74">
        <f t="shared" si="65"/>
        <v>6.4668420952993948</v>
      </c>
      <c r="AO55" s="74">
        <f t="shared" si="66"/>
        <v>6.5252857317968278</v>
      </c>
      <c r="AP55" s="74">
        <f t="shared" si="67"/>
        <v>6.4655268009882647</v>
      </c>
      <c r="AQ55" s="74">
        <f t="shared" si="68"/>
        <v>6.6941032382067505</v>
      </c>
      <c r="AR55" s="74">
        <f t="shared" si="69"/>
        <v>7.3380178175044763</v>
      </c>
      <c r="AS55" s="74">
        <f t="shared" si="70"/>
        <v>7.263271522363973</v>
      </c>
      <c r="AT55" s="74">
        <f t="shared" si="71"/>
        <v>7.949625379554349</v>
      </c>
      <c r="AU55" s="74">
        <f t="shared" si="72"/>
        <v>8.0664514102644649</v>
      </c>
      <c r="AV55" s="74">
        <f t="shared" si="73"/>
        <v>8.9473660315110184</v>
      </c>
      <c r="AW55" s="74">
        <f t="shared" si="74"/>
        <v>7.8216111038140603</v>
      </c>
      <c r="AX55" s="42">
        <f t="shared" si="85"/>
        <v>-0.12581970199187684</v>
      </c>
    </row>
    <row r="56" spans="1:50" ht="20.100000000000001" customHeight="1">
      <c r="A56" s="198"/>
      <c r="B56" s="199" t="s">
        <v>27</v>
      </c>
      <c r="C56" s="254">
        <v>873.50999999999976</v>
      </c>
      <c r="D56" s="255">
        <v>1229.6500000000001</v>
      </c>
      <c r="E56" s="256">
        <v>1246.8799999999999</v>
      </c>
      <c r="F56" s="256">
        <v>1226.7500000000002</v>
      </c>
      <c r="G56" s="256">
        <v>1265.6100000000006</v>
      </c>
      <c r="H56" s="256">
        <v>1611.2800000000002</v>
      </c>
      <c r="I56" s="255">
        <v>1846.0599999999997</v>
      </c>
      <c r="J56" s="255">
        <v>1882.87</v>
      </c>
      <c r="K56" s="255">
        <v>1840.1499999999999</v>
      </c>
      <c r="L56" s="255">
        <v>1459.0300000000002</v>
      </c>
      <c r="M56" s="257">
        <v>2440.39</v>
      </c>
      <c r="N56" s="258">
        <f t="shared" si="77"/>
        <v>0.67261125542312328</v>
      </c>
      <c r="P56" s="367">
        <f t="shared" si="78"/>
        <v>7.4691240975075543E-4</v>
      </c>
      <c r="Q56" s="368">
        <f t="shared" si="75"/>
        <v>1.1544877468982371E-3</v>
      </c>
      <c r="R56" s="368">
        <f t="shared" si="79"/>
        <v>1.0457197328058254E-3</v>
      </c>
      <c r="S56" s="369">
        <f t="shared" si="80"/>
        <v>1.4028158625967845E-3</v>
      </c>
      <c r="U56" s="254">
        <v>322.01200000000011</v>
      </c>
      <c r="V56" s="255">
        <v>527.62399999999991</v>
      </c>
      <c r="W56" s="256">
        <v>635.21199999999988</v>
      </c>
      <c r="X56" s="256">
        <v>532.12</v>
      </c>
      <c r="Y56" s="256">
        <v>590.49799999999971</v>
      </c>
      <c r="Z56" s="256">
        <v>913.4580000000002</v>
      </c>
      <c r="AA56" s="255">
        <v>931.67299999999977</v>
      </c>
      <c r="AB56" s="255">
        <v>973.92500000000007</v>
      </c>
      <c r="AC56" s="255">
        <v>1284.2370000000001</v>
      </c>
      <c r="AD56" s="255">
        <v>1293.8899999999996</v>
      </c>
      <c r="AE56" s="257">
        <v>1253.6979999999999</v>
      </c>
      <c r="AF56" s="258">
        <f t="shared" si="81"/>
        <v>-3.106291879526064E-2</v>
      </c>
      <c r="AH56" s="367">
        <f t="shared" si="82"/>
        <v>1.4109499031416805E-3</v>
      </c>
      <c r="AI56" s="368">
        <f t="shared" si="76"/>
        <v>2.9123805278447978E-3</v>
      </c>
      <c r="AJ56" s="368">
        <f t="shared" si="83"/>
        <v>3.5500357494847347E-3</v>
      </c>
      <c r="AK56" s="369">
        <f t="shared" si="84"/>
        <v>2.7122492923704997E-3</v>
      </c>
      <c r="AM56" s="261">
        <f t="shared" si="64"/>
        <v>3.6864145802566677</v>
      </c>
      <c r="AN56" s="262">
        <f t="shared" si="65"/>
        <v>4.2908469889806033</v>
      </c>
      <c r="AO56" s="262">
        <f t="shared" si="66"/>
        <v>5.0944116514820994</v>
      </c>
      <c r="AP56" s="262">
        <f t="shared" si="67"/>
        <v>4.3376401059710616</v>
      </c>
      <c r="AQ56" s="262">
        <f t="shared" si="68"/>
        <v>4.6657185072810696</v>
      </c>
      <c r="AR56" s="262">
        <f t="shared" si="69"/>
        <v>5.6691450275557331</v>
      </c>
      <c r="AS56" s="262">
        <f t="shared" si="70"/>
        <v>5.0468186299470217</v>
      </c>
      <c r="AT56" s="262">
        <f t="shared" si="71"/>
        <v>5.1725557260989872</v>
      </c>
      <c r="AU56" s="262">
        <f t="shared" si="72"/>
        <v>6.9789799744586043</v>
      </c>
      <c r="AV56" s="262">
        <f t="shared" si="73"/>
        <v>8.8681521284689104</v>
      </c>
      <c r="AW56" s="262">
        <f t="shared" si="74"/>
        <v>5.1372854338855669</v>
      </c>
      <c r="AX56" s="258">
        <f t="shared" si="85"/>
        <v>-0.42070395732233329</v>
      </c>
    </row>
    <row r="57" spans="1:50" ht="20.100000000000001" customHeight="1">
      <c r="A57" s="47" t="s">
        <v>96</v>
      </c>
      <c r="B57" s="9"/>
      <c r="C57" s="39">
        <v>495.61</v>
      </c>
      <c r="D57" s="65">
        <v>465.77</v>
      </c>
      <c r="E57" s="66">
        <v>838.79</v>
      </c>
      <c r="F57" s="66">
        <v>756.31000000000017</v>
      </c>
      <c r="G57" s="66">
        <v>801.51</v>
      </c>
      <c r="H57" s="66">
        <v>859.45</v>
      </c>
      <c r="I57" s="65">
        <v>449.5</v>
      </c>
      <c r="J57" s="65">
        <v>763.23</v>
      </c>
      <c r="K57" s="65">
        <v>808.7</v>
      </c>
      <c r="L57" s="65">
        <v>902.15999999999985</v>
      </c>
      <c r="M57" s="40">
        <v>749.17000000000007</v>
      </c>
      <c r="N57" s="42">
        <f t="shared" si="77"/>
        <v>-0.16958189234725526</v>
      </c>
      <c r="P57" s="361">
        <f t="shared" si="78"/>
        <v>4.2378136414760218E-4</v>
      </c>
      <c r="Q57" s="362">
        <f t="shared" si="75"/>
        <v>6.1579892636394039E-4</v>
      </c>
      <c r="R57" s="362">
        <f t="shared" si="79"/>
        <v>6.4659843467790464E-4</v>
      </c>
      <c r="S57" s="363">
        <f t="shared" si="80"/>
        <v>4.3064738004238389E-4</v>
      </c>
      <c r="U57" s="39">
        <v>214.02099999999999</v>
      </c>
      <c r="V57" s="65">
        <v>215.45600000000005</v>
      </c>
      <c r="W57" s="66">
        <v>353.25599999999991</v>
      </c>
      <c r="X57" s="66">
        <v>543.37200000000007</v>
      </c>
      <c r="Y57" s="66">
        <v>626.73599999999999</v>
      </c>
      <c r="Z57" s="66">
        <v>440.69</v>
      </c>
      <c r="AA57" s="65">
        <v>261.74299999999994</v>
      </c>
      <c r="AB57" s="65">
        <v>398.10499999999996</v>
      </c>
      <c r="AC57" s="65">
        <v>1177.9820000000002</v>
      </c>
      <c r="AD57" s="65">
        <v>749.78699999999992</v>
      </c>
      <c r="AE57" s="40">
        <v>396.05200000000008</v>
      </c>
      <c r="AF57" s="42">
        <f t="shared" si="81"/>
        <v>-0.47178065237194011</v>
      </c>
      <c r="AH57" s="361">
        <f t="shared" si="82"/>
        <v>9.3776911798406726E-4</v>
      </c>
      <c r="AI57" s="362">
        <f t="shared" si="76"/>
        <v>1.405053078319883E-3</v>
      </c>
      <c r="AJ57" s="362">
        <f t="shared" si="83"/>
        <v>2.0571846559590931E-3</v>
      </c>
      <c r="AK57" s="363">
        <f t="shared" si="84"/>
        <v>8.5681859326721549E-4</v>
      </c>
      <c r="AM57" s="52">
        <f t="shared" si="64"/>
        <v>4.3183349811343588</v>
      </c>
      <c r="AN57" s="74">
        <f t="shared" si="65"/>
        <v>4.6258024346780608</v>
      </c>
      <c r="AO57" s="74">
        <f t="shared" si="66"/>
        <v>4.2114951298894825</v>
      </c>
      <c r="AP57" s="74">
        <f t="shared" si="67"/>
        <v>7.1845142864698328</v>
      </c>
      <c r="AQ57" s="74">
        <f t="shared" si="68"/>
        <v>7.8194408054796574</v>
      </c>
      <c r="AR57" s="74">
        <f t="shared" si="69"/>
        <v>5.1275815928791673</v>
      </c>
      <c r="AS57" s="74">
        <f t="shared" si="70"/>
        <v>5.82298109010011</v>
      </c>
      <c r="AT57" s="74">
        <f t="shared" si="71"/>
        <v>5.2160554485541697</v>
      </c>
      <c r="AU57" s="74">
        <f t="shared" si="72"/>
        <v>14.566365772227032</v>
      </c>
      <c r="AV57" s="74">
        <f t="shared" si="73"/>
        <v>8.3110202181431241</v>
      </c>
      <c r="AW57" s="74">
        <f t="shared" si="74"/>
        <v>5.2865437751111237</v>
      </c>
      <c r="AX57" s="42">
        <f t="shared" si="85"/>
        <v>-0.36391157326624085</v>
      </c>
    </row>
    <row r="58" spans="1:50" ht="20.100000000000001" customHeight="1">
      <c r="A58" s="47" t="s">
        <v>28</v>
      </c>
      <c r="B58" s="1"/>
      <c r="C58" s="37">
        <v>8541.8800000000047</v>
      </c>
      <c r="D58" s="61">
        <v>10867.960000000006</v>
      </c>
      <c r="E58" s="62">
        <v>14654.260000000006</v>
      </c>
      <c r="F58" s="62">
        <v>14833.509999999995</v>
      </c>
      <c r="G58" s="62">
        <v>11454.050000000003</v>
      </c>
      <c r="H58" s="62">
        <v>8333.15</v>
      </c>
      <c r="I58" s="61">
        <v>9150.8000000000029</v>
      </c>
      <c r="J58" s="61">
        <v>9840.2000000000062</v>
      </c>
      <c r="K58" s="61">
        <v>12202.910000000007</v>
      </c>
      <c r="L58" s="61">
        <v>8537.8300000000036</v>
      </c>
      <c r="M58" s="38">
        <v>11214.900000000009</v>
      </c>
      <c r="N58" s="42">
        <f t="shared" si="77"/>
        <v>0.3135539124109995</v>
      </c>
      <c r="P58" s="361">
        <f t="shared" si="78"/>
        <v>7.3039074247596338E-3</v>
      </c>
      <c r="Q58" s="362">
        <f t="shared" si="75"/>
        <v>5.9707310759551683E-3</v>
      </c>
      <c r="R58" s="362">
        <f t="shared" si="79"/>
        <v>6.1192554685932186E-3</v>
      </c>
      <c r="S58" s="363">
        <f t="shared" si="80"/>
        <v>6.4466907410031561E-3</v>
      </c>
      <c r="U58" s="37">
        <v>5186.9120000000012</v>
      </c>
      <c r="V58" s="61">
        <v>6901.8550000000014</v>
      </c>
      <c r="W58" s="62">
        <v>9422.9650000000001</v>
      </c>
      <c r="X58" s="62">
        <v>8271.0440000000017</v>
      </c>
      <c r="Y58" s="62">
        <v>8982.6560000000009</v>
      </c>
      <c r="Z58" s="62">
        <v>5527.5330000000004</v>
      </c>
      <c r="AA58" s="61">
        <v>5641.0760000000028</v>
      </c>
      <c r="AB58" s="61">
        <v>5698.0460000000003</v>
      </c>
      <c r="AC58" s="61">
        <v>6316.7910000000011</v>
      </c>
      <c r="AD58" s="61">
        <v>4969.7310000000025</v>
      </c>
      <c r="AE58" s="38">
        <v>5309.7699999999995</v>
      </c>
      <c r="AF58" s="42">
        <f t="shared" si="81"/>
        <v>6.8422013183409097E-2</v>
      </c>
      <c r="AH58" s="361">
        <f t="shared" si="82"/>
        <v>2.2727329987716045E-2</v>
      </c>
      <c r="AI58" s="362">
        <f t="shared" si="76"/>
        <v>1.7623447904796429E-2</v>
      </c>
      <c r="AJ58" s="362">
        <f t="shared" si="83"/>
        <v>1.3635411600153439E-2</v>
      </c>
      <c r="AK58" s="363">
        <f t="shared" si="84"/>
        <v>1.1487152348611954E-2</v>
      </c>
      <c r="AM58" s="52">
        <f t="shared" si="64"/>
        <v>6.0723306813020059</v>
      </c>
      <c r="AN58" s="74">
        <f t="shared" si="65"/>
        <v>6.3506444631743184</v>
      </c>
      <c r="AO58" s="74">
        <f t="shared" si="66"/>
        <v>6.4301882183064833</v>
      </c>
      <c r="AP58" s="74">
        <f t="shared" si="67"/>
        <v>5.5759183092875553</v>
      </c>
      <c r="AQ58" s="74">
        <f t="shared" si="68"/>
        <v>7.842340482187522</v>
      </c>
      <c r="AR58" s="74">
        <f t="shared" si="69"/>
        <v>6.6331855300816622</v>
      </c>
      <c r="AS58" s="74">
        <f t="shared" si="70"/>
        <v>6.1645714035931301</v>
      </c>
      <c r="AT58" s="74">
        <f t="shared" si="71"/>
        <v>5.7905794597670743</v>
      </c>
      <c r="AU58" s="74">
        <f t="shared" si="72"/>
        <v>5.1764628273092219</v>
      </c>
      <c r="AV58" s="74">
        <f t="shared" si="73"/>
        <v>5.820836207795189</v>
      </c>
      <c r="AW58" s="74">
        <f t="shared" si="74"/>
        <v>4.7345674058618403</v>
      </c>
      <c r="AX58" s="42">
        <f t="shared" si="85"/>
        <v>-0.18661731118264957</v>
      </c>
    </row>
    <row r="59" spans="1:50" ht="20.100000000000001" customHeight="1" thickBot="1">
      <c r="A59" s="48" t="s">
        <v>29</v>
      </c>
      <c r="B59" s="1"/>
      <c r="C59" s="37">
        <v>4416.88</v>
      </c>
      <c r="D59" s="67">
        <v>2532.6899999999996</v>
      </c>
      <c r="E59" s="68">
        <v>3520.5899999999997</v>
      </c>
      <c r="F59" s="68">
        <v>3342.8999999999996</v>
      </c>
      <c r="G59" s="68">
        <v>4667.91</v>
      </c>
      <c r="H59" s="68">
        <v>6133.739999999998</v>
      </c>
      <c r="I59" s="67">
        <v>9219.1199999999972</v>
      </c>
      <c r="J59" s="67">
        <v>10366.51</v>
      </c>
      <c r="K59" s="67">
        <v>9773.8100000000013</v>
      </c>
      <c r="L59" s="67">
        <v>9109.51</v>
      </c>
      <c r="M59" s="38">
        <v>10980.550000000003</v>
      </c>
      <c r="N59" s="42">
        <f t="shared" si="77"/>
        <v>0.20539414304391812</v>
      </c>
      <c r="P59" s="361">
        <f t="shared" si="78"/>
        <v>3.7767426639419323E-3</v>
      </c>
      <c r="Q59" s="370">
        <f t="shared" si="75"/>
        <v>4.3948461301943735E-3</v>
      </c>
      <c r="R59" s="370">
        <f t="shared" si="79"/>
        <v>6.5289914279980498E-3</v>
      </c>
      <c r="S59" s="363">
        <f t="shared" si="80"/>
        <v>6.3119787083364244E-3</v>
      </c>
      <c r="U59" s="37">
        <v>487.89799999999997</v>
      </c>
      <c r="V59" s="67">
        <v>252.90800000000004</v>
      </c>
      <c r="W59" s="68">
        <v>511.42799999999994</v>
      </c>
      <c r="X59" s="68">
        <v>529.51700000000005</v>
      </c>
      <c r="Y59" s="68">
        <v>851.26600000000019</v>
      </c>
      <c r="Z59" s="68">
        <v>1213.3659999999998</v>
      </c>
      <c r="AA59" s="67">
        <v>1662.1200000000001</v>
      </c>
      <c r="AB59" s="67">
        <v>1767.443</v>
      </c>
      <c r="AC59" s="67">
        <v>1776.6379999999999</v>
      </c>
      <c r="AD59" s="67">
        <v>1631.7189999999998</v>
      </c>
      <c r="AE59" s="38">
        <v>1982.2240000000002</v>
      </c>
      <c r="AF59" s="42">
        <f t="shared" si="81"/>
        <v>0.2148072063878648</v>
      </c>
      <c r="AH59" s="361">
        <f t="shared" si="82"/>
        <v>2.1378073979945447E-3</v>
      </c>
      <c r="AI59" s="370">
        <f t="shared" si="76"/>
        <v>3.8685779877661915E-3</v>
      </c>
      <c r="AJ59" s="370">
        <f t="shared" si="83"/>
        <v>4.4769345022478589E-3</v>
      </c>
      <c r="AK59" s="363">
        <f t="shared" si="84"/>
        <v>4.2883418824308742E-3</v>
      </c>
      <c r="AM59" s="52">
        <f t="shared" si="64"/>
        <v>1.1046213616851714</v>
      </c>
      <c r="AN59" s="74">
        <f t="shared" si="65"/>
        <v>0.99857463803307978</v>
      </c>
      <c r="AO59" s="74">
        <f t="shared" si="66"/>
        <v>1.4526769660767087</v>
      </c>
      <c r="AP59" s="74">
        <f t="shared" si="67"/>
        <v>1.5840049059200099</v>
      </c>
      <c r="AQ59" s="74">
        <f t="shared" si="68"/>
        <v>1.8236555546272322</v>
      </c>
      <c r="AR59" s="74">
        <f t="shared" si="69"/>
        <v>1.9781829683031886</v>
      </c>
      <c r="AS59" s="74">
        <f t="shared" si="70"/>
        <v>1.8029052664462557</v>
      </c>
      <c r="AT59" s="74">
        <f t="shared" si="71"/>
        <v>1.7049547051032605</v>
      </c>
      <c r="AU59" s="74">
        <f t="shared" si="72"/>
        <v>1.8177537725820327</v>
      </c>
      <c r="AV59" s="74">
        <f t="shared" si="73"/>
        <v>1.7912258727417829</v>
      </c>
      <c r="AW59" s="74">
        <f t="shared" si="74"/>
        <v>1.8052137643378516</v>
      </c>
      <c r="AX59" s="42">
        <f t="shared" si="85"/>
        <v>7.8091165435533946E-3</v>
      </c>
    </row>
    <row r="60" spans="1:50" s="6" customFormat="1" ht="26.25" customHeight="1" thickBot="1">
      <c r="A60" s="58" t="s">
        <v>30</v>
      </c>
      <c r="B60" s="56"/>
      <c r="C60" s="59">
        <f>C48+C49+C50+C53+C57+C58+C59</f>
        <v>1169494.5600000005</v>
      </c>
      <c r="D60" s="69">
        <f t="shared" ref="D60:M60" si="90">D48+D49+D50+D53+D57+D58+D59</f>
        <v>1396777.8299999994</v>
      </c>
      <c r="E60" s="69">
        <f t="shared" si="90"/>
        <v>1496071.77</v>
      </c>
      <c r="F60" s="69">
        <f t="shared" si="90"/>
        <v>1402577.0599999996</v>
      </c>
      <c r="G60" s="69">
        <f t="shared" si="90"/>
        <v>1451677.5900000005</v>
      </c>
      <c r="H60" s="69">
        <f t="shared" si="90"/>
        <v>1395666.6099999996</v>
      </c>
      <c r="I60" s="69">
        <f t="shared" si="90"/>
        <v>1132719.4100000004</v>
      </c>
      <c r="J60" s="69">
        <f t="shared" si="90"/>
        <v>1302939.8800000008</v>
      </c>
      <c r="K60" s="69">
        <f t="shared" si="90"/>
        <v>1270335.2800000003</v>
      </c>
      <c r="L60" s="69">
        <f t="shared" si="90"/>
        <v>1395240.0000000002</v>
      </c>
      <c r="M60" s="85">
        <f t="shared" si="90"/>
        <v>1739636.7300000002</v>
      </c>
      <c r="N60" s="185">
        <f t="shared" si="77"/>
        <v>0.24683690977896269</v>
      </c>
      <c r="O60"/>
      <c r="P60" s="355">
        <f>P48+P49+P50+P53+P57+P58+P59</f>
        <v>0.99999999999999967</v>
      </c>
      <c r="Q60" s="355">
        <f>Q48+Q49+Q50+Q53+Q57+Q58+Q59</f>
        <v>1.0000000000000002</v>
      </c>
      <c r="R60" s="359">
        <f t="shared" ref="R60:S60" si="91">R48+R49+R50+R53+R57+R58+R59</f>
        <v>1.0000000000000002</v>
      </c>
      <c r="S60" s="356">
        <f t="shared" si="91"/>
        <v>1</v>
      </c>
      <c r="T60" s="71"/>
      <c r="U60" s="99">
        <f>U48+U49+U50+U53+U57+U58+U59</f>
        <v>228223.55299999996</v>
      </c>
      <c r="V60" s="69">
        <f t="shared" ref="V60:AE60" si="92">V48+V49+V50+V53+V57+V58+V59</f>
        <v>265930.68799999997</v>
      </c>
      <c r="W60" s="69">
        <f t="shared" si="92"/>
        <v>297477.92300000013</v>
      </c>
      <c r="X60" s="69">
        <f t="shared" si="92"/>
        <v>313201.62100000004</v>
      </c>
      <c r="Y60" s="69">
        <f t="shared" si="92"/>
        <v>319331.63400000002</v>
      </c>
      <c r="Z60" s="69">
        <f t="shared" si="92"/>
        <v>313646.51399999979</v>
      </c>
      <c r="AA60" s="69">
        <f t="shared" si="92"/>
        <v>292708.82399999991</v>
      </c>
      <c r="AB60" s="69">
        <f t="shared" si="92"/>
        <v>335676.54799999989</v>
      </c>
      <c r="AC60" s="69">
        <f t="shared" si="92"/>
        <v>346053.39700000006</v>
      </c>
      <c r="AD60" s="69">
        <f t="shared" si="92"/>
        <v>364472.38600000006</v>
      </c>
      <c r="AE60" s="85">
        <f t="shared" si="92"/>
        <v>462235.53399999993</v>
      </c>
      <c r="AF60" s="185">
        <f t="shared" si="81"/>
        <v>0.26823197519276498</v>
      </c>
      <c r="AG60"/>
      <c r="AH60" s="355">
        <f>AH48+AH49+AH50+AH53+AH57+AH58+AH59</f>
        <v>0.99999999999999989</v>
      </c>
      <c r="AI60" s="355">
        <f>AI48+AI49+AI50+AI53+AI57+AI58+AI59</f>
        <v>0.99999999999999989</v>
      </c>
      <c r="AJ60" s="359">
        <f t="shared" ref="AJ60:AK60" si="93">AJ48+AJ49+AJ50+AJ53+AJ57+AJ58+AJ59</f>
        <v>0.99999999999999989</v>
      </c>
      <c r="AK60" s="356">
        <f t="shared" si="93"/>
        <v>1</v>
      </c>
      <c r="AM60" s="259">
        <f t="shared" si="64"/>
        <v>1.9514716938914178</v>
      </c>
      <c r="AN60" s="260">
        <f t="shared" si="65"/>
        <v>1.9038868049616744</v>
      </c>
      <c r="AO60" s="260">
        <f t="shared" si="66"/>
        <v>1.9883933977311805</v>
      </c>
      <c r="AP60" s="260">
        <f t="shared" si="67"/>
        <v>2.2330439441238266</v>
      </c>
      <c r="AQ60" s="260">
        <f t="shared" si="68"/>
        <v>2.1997421204249621</v>
      </c>
      <c r="AR60" s="260">
        <f t="shared" si="69"/>
        <v>2.2472882259467388</v>
      </c>
      <c r="AS60" s="260">
        <f t="shared" si="70"/>
        <v>2.5841247304131549</v>
      </c>
      <c r="AT60" s="260">
        <f t="shared" si="71"/>
        <v>2.5763011260350681</v>
      </c>
      <c r="AU60" s="260">
        <f t="shared" si="72"/>
        <v>2.7241107324044407</v>
      </c>
      <c r="AV60" s="260">
        <f t="shared" si="73"/>
        <v>2.6122558556234052</v>
      </c>
      <c r="AW60" s="260">
        <f t="shared" si="74"/>
        <v>2.6570807918041597</v>
      </c>
      <c r="AX60" s="185">
        <f t="shared" si="85"/>
        <v>1.7159473902320775E-2</v>
      </c>
    </row>
  </sheetData>
  <mergeCells count="33">
    <mergeCell ref="A4:B6"/>
    <mergeCell ref="N4:N6"/>
    <mergeCell ref="N24:N26"/>
    <mergeCell ref="P4:S5"/>
    <mergeCell ref="A44:B46"/>
    <mergeCell ref="C45:M45"/>
    <mergeCell ref="AM4:AW4"/>
    <mergeCell ref="AM5:AW5"/>
    <mergeCell ref="C24:M24"/>
    <mergeCell ref="U24:AE24"/>
    <mergeCell ref="AM24:AW24"/>
    <mergeCell ref="C4:M4"/>
    <mergeCell ref="C5:M5"/>
    <mergeCell ref="U4:AE4"/>
    <mergeCell ref="U5:AE5"/>
    <mergeCell ref="AF4:AF6"/>
    <mergeCell ref="AH4:AK5"/>
    <mergeCell ref="U45:AE45"/>
    <mergeCell ref="AM45:AW45"/>
    <mergeCell ref="C25:M25"/>
    <mergeCell ref="A24:B26"/>
    <mergeCell ref="C44:M44"/>
    <mergeCell ref="U44:AE44"/>
    <mergeCell ref="AM44:AW44"/>
    <mergeCell ref="AF24:AF26"/>
    <mergeCell ref="N44:N46"/>
    <mergeCell ref="AF44:AF46"/>
    <mergeCell ref="U25:AE25"/>
    <mergeCell ref="P24:S25"/>
    <mergeCell ref="AH24:AK25"/>
    <mergeCell ref="P44:S45"/>
    <mergeCell ref="AH44:AK45"/>
    <mergeCell ref="AM25:AW25"/>
  </mergeCells>
  <pageMargins left="0.31496062992125984" right="0.31496062992125984" top="0.35433070866141736" bottom="0.35433070866141736" header="0.31496062992125984" footer="0.31496062992125984"/>
  <pageSetup paperSize="9" scale="45" orientation="landscape" r:id="rId1"/>
  <ignoredErrors>
    <ignoredError sqref="L13:M13 AD53:AE53 C13:I13 U53:AA53" formulaRange="1"/>
    <ignoredError sqref="AK20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9" id="{4AAA75C0-DCF1-4DC0-B464-E6C6E9DC119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AX7:AX20</xm:sqref>
        </x14:conditionalFormatting>
        <x14:conditionalFormatting xmlns:xm="http://schemas.microsoft.com/office/excel/2006/main">
          <x14:cfRule type="iconSet" priority="117" id="{B0AA5050-A986-4030-BF8B-9390D3B6F89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N7:N20</xm:sqref>
        </x14:conditionalFormatting>
        <x14:conditionalFormatting xmlns:xm="http://schemas.microsoft.com/office/excel/2006/main">
          <x14:cfRule type="iconSet" priority="8" id="{25E183AE-2A25-409D-839B-8E74AFDEF62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AF7:AF20</xm:sqref>
        </x14:conditionalFormatting>
        <x14:conditionalFormatting xmlns:xm="http://schemas.microsoft.com/office/excel/2006/main">
          <x14:cfRule type="iconSet" priority="6" id="{FB0052A7-D403-42CC-915F-AC0CF7C3EAA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N27:N40</xm:sqref>
        </x14:conditionalFormatting>
        <x14:conditionalFormatting xmlns:xm="http://schemas.microsoft.com/office/excel/2006/main">
          <x14:cfRule type="iconSet" priority="5" id="{74842D80-6995-40ED-8A66-53F0CA0FD12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AF27:AF40</xm:sqref>
        </x14:conditionalFormatting>
        <x14:conditionalFormatting xmlns:xm="http://schemas.microsoft.com/office/excel/2006/main">
          <x14:cfRule type="iconSet" priority="4" id="{71800004-9E78-46DC-8031-7B0503CAA5B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AX27:AX40</xm:sqref>
        </x14:conditionalFormatting>
        <x14:conditionalFormatting xmlns:xm="http://schemas.microsoft.com/office/excel/2006/main">
          <x14:cfRule type="iconSet" priority="3" id="{517847AA-238F-475D-85B3-C3C2BFE4C96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N47:N60</xm:sqref>
        </x14:conditionalFormatting>
        <x14:conditionalFormatting xmlns:xm="http://schemas.microsoft.com/office/excel/2006/main">
          <x14:cfRule type="iconSet" priority="2" id="{23F0F4E9-D121-41E0-8480-07A154BFD97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AF47:AF60</xm:sqref>
        </x14:conditionalFormatting>
        <x14:conditionalFormatting xmlns:xm="http://schemas.microsoft.com/office/excel/2006/main">
          <x14:cfRule type="iconSet" priority="1" id="{085E4765-53FC-4234-86E2-40A8E06F8BC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AX47:AX60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>
    <pageSetUpPr fitToPage="1"/>
  </sheetPr>
  <dimension ref="A1:AX78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85" sqref="B85"/>
    </sheetView>
  </sheetViews>
  <sheetFormatPr defaultRowHeight="15"/>
  <cols>
    <col min="1" max="1" width="5.28515625" customWidth="1"/>
    <col min="2" max="2" width="28.85546875" customWidth="1"/>
    <col min="3" max="3" width="9.140625" customWidth="1"/>
    <col min="14" max="14" width="10.42578125" customWidth="1"/>
    <col min="15" max="15" width="1.140625" customWidth="1"/>
    <col min="16" max="19" width="9.140625" customWidth="1"/>
    <col min="20" max="20" width="2" customWidth="1"/>
    <col min="32" max="32" width="10.42578125" customWidth="1"/>
    <col min="33" max="33" width="1.140625" customWidth="1"/>
    <col min="34" max="36" width="9.140625" customWidth="1"/>
    <col min="37" max="37" width="9.140625" style="287" customWidth="1"/>
    <col min="38" max="38" width="2" customWidth="1"/>
    <col min="39" max="39" width="9.140625" customWidth="1"/>
    <col min="50" max="50" width="10.28515625" customWidth="1"/>
  </cols>
  <sheetData>
    <row r="1" spans="1:50" ht="15.75">
      <c r="A1" s="18" t="s">
        <v>58</v>
      </c>
    </row>
    <row r="2" spans="1:50" ht="15.75" thickBot="1"/>
    <row r="3" spans="1:50" ht="15" customHeight="1">
      <c r="A3" s="489" t="s">
        <v>32</v>
      </c>
      <c r="B3" s="525"/>
      <c r="C3" s="505" t="s">
        <v>19</v>
      </c>
      <c r="D3" s="506"/>
      <c r="E3" s="506"/>
      <c r="F3" s="506"/>
      <c r="G3" s="506"/>
      <c r="H3" s="506"/>
      <c r="I3" s="506"/>
      <c r="J3" s="506"/>
      <c r="K3" s="506"/>
      <c r="L3" s="506"/>
      <c r="M3" s="507"/>
      <c r="N3" s="510" t="s">
        <v>121</v>
      </c>
      <c r="P3" s="480" t="s">
        <v>122</v>
      </c>
      <c r="Q3" s="474"/>
      <c r="R3" s="474"/>
      <c r="S3" s="519"/>
      <c r="U3" s="509" t="s">
        <v>35</v>
      </c>
      <c r="V3" s="506"/>
      <c r="W3" s="506"/>
      <c r="X3" s="506"/>
      <c r="Y3" s="506"/>
      <c r="Z3" s="506"/>
      <c r="AA3" s="506"/>
      <c r="AB3" s="506"/>
      <c r="AC3" s="506"/>
      <c r="AD3" s="506"/>
      <c r="AE3" s="507"/>
      <c r="AF3" s="510" t="s">
        <v>121</v>
      </c>
      <c r="AH3" s="480" t="s">
        <v>122</v>
      </c>
      <c r="AI3" s="474"/>
      <c r="AJ3" s="474"/>
      <c r="AK3" s="519"/>
      <c r="AM3" s="509" t="s">
        <v>42</v>
      </c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10" t="s">
        <v>121</v>
      </c>
    </row>
    <row r="4" spans="1:50" ht="15.75" thickBot="1">
      <c r="A4" s="503"/>
      <c r="B4" s="526"/>
      <c r="C4" s="501" t="s">
        <v>70</v>
      </c>
      <c r="D4" s="499"/>
      <c r="E4" s="499"/>
      <c r="F4" s="499"/>
      <c r="G4" s="499"/>
      <c r="H4" s="499"/>
      <c r="I4" s="499"/>
      <c r="J4" s="499"/>
      <c r="K4" s="499"/>
      <c r="L4" s="499"/>
      <c r="M4" s="500"/>
      <c r="N4" s="511"/>
      <c r="P4" s="520"/>
      <c r="Q4" s="521"/>
      <c r="R4" s="521"/>
      <c r="S4" s="522"/>
      <c r="U4" s="498" t="str">
        <f>C4</f>
        <v>jan-dez</v>
      </c>
      <c r="V4" s="499"/>
      <c r="W4" s="499"/>
      <c r="X4" s="499"/>
      <c r="Y4" s="499"/>
      <c r="Z4" s="499"/>
      <c r="AA4" s="499"/>
      <c r="AB4" s="499"/>
      <c r="AC4" s="499"/>
      <c r="AD4" s="499"/>
      <c r="AE4" s="500"/>
      <c r="AF4" s="511"/>
      <c r="AH4" s="520"/>
      <c r="AI4" s="521"/>
      <c r="AJ4" s="521"/>
      <c r="AK4" s="522"/>
      <c r="AM4" s="498" t="str">
        <f>U4</f>
        <v>jan-dez</v>
      </c>
      <c r="AN4" s="499"/>
      <c r="AO4" s="499"/>
      <c r="AP4" s="499"/>
      <c r="AQ4" s="499"/>
      <c r="AR4" s="499"/>
      <c r="AS4" s="499"/>
      <c r="AT4" s="499"/>
      <c r="AU4" s="499"/>
      <c r="AV4" s="499"/>
      <c r="AW4" s="500"/>
      <c r="AX4" s="511"/>
    </row>
    <row r="5" spans="1:50" s="195" customFormat="1" ht="21.75" customHeight="1" thickBot="1">
      <c r="A5" s="490"/>
      <c r="B5" s="527"/>
      <c r="C5" s="28">
        <v>2010</v>
      </c>
      <c r="D5" s="201">
        <v>2011</v>
      </c>
      <c r="E5" s="201">
        <v>2012</v>
      </c>
      <c r="F5" s="201">
        <v>2013</v>
      </c>
      <c r="G5" s="201">
        <v>2014</v>
      </c>
      <c r="H5" s="201">
        <v>2015</v>
      </c>
      <c r="I5" s="201">
        <v>2016</v>
      </c>
      <c r="J5" s="201">
        <v>2017</v>
      </c>
      <c r="K5" s="201">
        <v>2018</v>
      </c>
      <c r="L5" s="201">
        <v>2019</v>
      </c>
      <c r="M5" s="176">
        <v>2020</v>
      </c>
      <c r="N5" s="512"/>
      <c r="O5"/>
      <c r="P5" s="298">
        <v>2010</v>
      </c>
      <c r="Q5" s="299">
        <v>2015</v>
      </c>
      <c r="R5" s="360">
        <v>2019</v>
      </c>
      <c r="S5" s="302">
        <v>2020</v>
      </c>
      <c r="U5" s="173">
        <v>2010</v>
      </c>
      <c r="V5" s="203">
        <v>2011</v>
      </c>
      <c r="W5" s="203">
        <v>2012</v>
      </c>
      <c r="X5" s="203">
        <v>2013</v>
      </c>
      <c r="Y5" s="203">
        <v>2014</v>
      </c>
      <c r="Z5" s="203">
        <v>2015</v>
      </c>
      <c r="AA5" s="203">
        <v>2016</v>
      </c>
      <c r="AB5" s="203">
        <v>2017</v>
      </c>
      <c r="AC5" s="203">
        <v>2018</v>
      </c>
      <c r="AD5" s="203">
        <v>2019</v>
      </c>
      <c r="AE5" s="175">
        <v>2020</v>
      </c>
      <c r="AF5" s="512"/>
      <c r="AG5"/>
      <c r="AH5" s="298">
        <v>2010</v>
      </c>
      <c r="AI5" s="299"/>
      <c r="AJ5" s="360">
        <v>2019</v>
      </c>
      <c r="AK5" s="302">
        <v>2020</v>
      </c>
      <c r="AM5" s="172">
        <v>2010</v>
      </c>
      <c r="AN5" s="202">
        <v>2011</v>
      </c>
      <c r="AO5" s="202">
        <v>2012</v>
      </c>
      <c r="AP5" s="202">
        <v>2013</v>
      </c>
      <c r="AQ5" s="202">
        <v>2014</v>
      </c>
      <c r="AR5" s="202">
        <v>2015</v>
      </c>
      <c r="AS5" s="202">
        <v>2016</v>
      </c>
      <c r="AT5" s="202">
        <v>2017</v>
      </c>
      <c r="AU5" s="202">
        <v>2018</v>
      </c>
      <c r="AV5" s="202">
        <v>2019</v>
      </c>
      <c r="AW5" s="174">
        <v>2020</v>
      </c>
      <c r="AX5" s="512"/>
    </row>
    <row r="6" spans="1:50" ht="20.100000000000001" customHeight="1" thickBot="1">
      <c r="A6" s="523" t="s">
        <v>51</v>
      </c>
      <c r="B6" s="524"/>
      <c r="C6" s="184">
        <v>693090.7699999999</v>
      </c>
      <c r="D6" s="83">
        <v>854074.43000000017</v>
      </c>
      <c r="E6" s="83">
        <v>922000.3</v>
      </c>
      <c r="F6" s="83">
        <v>832539.76</v>
      </c>
      <c r="G6" s="83">
        <v>847021.93999999983</v>
      </c>
      <c r="H6" s="83">
        <v>744079.75000000012</v>
      </c>
      <c r="I6" s="83">
        <v>383542.66</v>
      </c>
      <c r="J6" s="83">
        <v>468250.43999999994</v>
      </c>
      <c r="K6" s="83">
        <v>425928.02</v>
      </c>
      <c r="L6" s="83">
        <v>495334.62000000017</v>
      </c>
      <c r="M6" s="182">
        <v>447608.55999999994</v>
      </c>
      <c r="N6" s="286">
        <f t="shared" ref="N6:N37" si="0">(M6-L6)/L6</f>
        <v>-9.6351149451254212E-2</v>
      </c>
      <c r="P6" s="381">
        <f>C6/$C$75</f>
        <v>0.25992977789715388</v>
      </c>
      <c r="Q6" s="370">
        <f>H6/$H$75</f>
        <v>0.2659147928851387</v>
      </c>
      <c r="R6" s="370">
        <f>L6/$L$75</f>
        <v>0.16716150957088169</v>
      </c>
      <c r="S6" s="382">
        <f>M6/$M$75</f>
        <v>0.14203555054552394</v>
      </c>
      <c r="T6" s="15"/>
      <c r="U6" s="184">
        <v>70932.030999999988</v>
      </c>
      <c r="V6" s="83">
        <v>90836.044000000009</v>
      </c>
      <c r="W6" s="83">
        <v>107385.16500000001</v>
      </c>
      <c r="X6" s="83">
        <v>114632.97700000004</v>
      </c>
      <c r="Y6" s="83">
        <v>117911.223</v>
      </c>
      <c r="Z6" s="83">
        <v>94594.330999999962</v>
      </c>
      <c r="AA6" s="83">
        <v>52705.174999999988</v>
      </c>
      <c r="AB6" s="83">
        <v>62730.197999999997</v>
      </c>
      <c r="AC6" s="83">
        <v>59429.263999999988</v>
      </c>
      <c r="AD6" s="83">
        <v>58404.45799999997</v>
      </c>
      <c r="AE6" s="182">
        <v>46247.900000000016</v>
      </c>
      <c r="AF6" s="34">
        <f t="shared" ref="AF6:AF37" si="1">(AE6-AD6)/AD6</f>
        <v>-0.20814435089869271</v>
      </c>
      <c r="AH6" s="381">
        <f>U6/$U$75</f>
        <v>0.11545298891913354</v>
      </c>
      <c r="AI6" s="370">
        <f>Z6/$Z$75</f>
        <v>0.12860635024023803</v>
      </c>
      <c r="AJ6" s="370">
        <f>AD6/$AD$75</f>
        <v>7.1276899383218462E-2</v>
      </c>
      <c r="AK6" s="382">
        <f>AE6/$AE$75</f>
        <v>5.4015951484096172E-2</v>
      </c>
      <c r="AM6" s="288">
        <f t="shared" ref="AM6:AM25" si="2">(U6/C6)*10</f>
        <v>1.023416182558599</v>
      </c>
      <c r="AN6" s="186">
        <f t="shared" ref="AN6:AN25" si="3">(V6/D6)*10</f>
        <v>1.0635612167899697</v>
      </c>
      <c r="AO6" s="186">
        <f t="shared" ref="AO6:AO25" si="4">(W6/E6)*10</f>
        <v>1.1646977229833873</v>
      </c>
      <c r="AP6" s="186">
        <f t="shared" ref="AP6:AP25" si="5">(X6/F6)*10</f>
        <v>1.3769069359522246</v>
      </c>
      <c r="AQ6" s="186">
        <f t="shared" ref="AQ6:AQ37" si="6">(Y6/G6)*10</f>
        <v>1.3920681086489921</v>
      </c>
      <c r="AR6" s="186">
        <f t="shared" ref="AR6:AR37" si="7">(Z6/H6)*10</f>
        <v>1.2712929091270113</v>
      </c>
      <c r="AS6" s="186">
        <f t="shared" ref="AS6:AS37" si="8">(AA6/I6)*10</f>
        <v>1.3741672178004916</v>
      </c>
      <c r="AT6" s="186">
        <f t="shared" ref="AT6:AT69" si="9">(AB6/J6)*10</f>
        <v>1.3396719499078313</v>
      </c>
      <c r="AU6" s="186">
        <f t="shared" ref="AU6:AU69" si="10">(AC6/K6)*10</f>
        <v>1.3952889035100342</v>
      </c>
      <c r="AV6" s="186">
        <f t="shared" ref="AV6:AV69" si="11">(AD6/L6)*10</f>
        <v>1.1790909749050036</v>
      </c>
      <c r="AW6" s="178">
        <f t="shared" ref="AW6:AW37" si="12">(AE6/M6)*10</f>
        <v>1.0332219741284667</v>
      </c>
      <c r="AX6" s="34">
        <f>(AW6-AV6)/AV6</f>
        <v>-0.12371310092360699</v>
      </c>
    </row>
    <row r="7" spans="1:50" ht="20.100000000000001" customHeight="1">
      <c r="A7" s="47"/>
      <c r="B7" s="16" t="s">
        <v>141</v>
      </c>
      <c r="C7" s="282">
        <v>492920.4599999999</v>
      </c>
      <c r="D7" s="183">
        <v>629739.61</v>
      </c>
      <c r="E7" s="183">
        <v>686350.22</v>
      </c>
      <c r="F7" s="183">
        <v>637369.20999999985</v>
      </c>
      <c r="G7" s="183">
        <v>625176.13999999978</v>
      </c>
      <c r="H7" s="183">
        <v>522322.24000000017</v>
      </c>
      <c r="I7" s="183">
        <v>168939.72999999995</v>
      </c>
      <c r="J7" s="183">
        <v>266404.88000000006</v>
      </c>
      <c r="K7" s="183">
        <v>227513.05000000002</v>
      </c>
      <c r="L7" s="183">
        <v>268334.57999999996</v>
      </c>
      <c r="M7" s="181">
        <v>219036.19999999992</v>
      </c>
      <c r="N7" s="131">
        <f t="shared" si="0"/>
        <v>-0.18371981725202932</v>
      </c>
      <c r="P7" s="361">
        <f t="shared" ref="P7:P70" si="13">C7/$C$75</f>
        <v>0.18485992201102738</v>
      </c>
      <c r="Q7" s="362">
        <f t="shared" ref="Q7:Q70" si="14">H7/$H$75</f>
        <v>0.18666441368536335</v>
      </c>
      <c r="R7" s="362">
        <f t="shared" ref="R7:R70" si="15">L7/$L$75</f>
        <v>9.0555377419144448E-2</v>
      </c>
      <c r="S7" s="363">
        <f t="shared" ref="S7:S70" si="16">M7/$M$75</f>
        <v>6.9504763841869974E-2</v>
      </c>
      <c r="T7" s="15"/>
      <c r="U7" s="282">
        <v>56310.070999999974</v>
      </c>
      <c r="V7" s="183">
        <v>73195.986999999994</v>
      </c>
      <c r="W7" s="183">
        <v>86351.580000000016</v>
      </c>
      <c r="X7" s="183">
        <v>93750.759000000035</v>
      </c>
      <c r="Y7" s="183">
        <v>95352.808000000005</v>
      </c>
      <c r="Z7" s="183">
        <v>72664.783999999971</v>
      </c>
      <c r="AA7" s="183">
        <v>32754.181999999993</v>
      </c>
      <c r="AB7" s="183">
        <v>45690.585999999996</v>
      </c>
      <c r="AC7" s="183">
        <v>39566.081999999995</v>
      </c>
      <c r="AD7" s="183">
        <v>36835.781999999985</v>
      </c>
      <c r="AE7" s="181">
        <v>26136.990999999998</v>
      </c>
      <c r="AF7" s="42">
        <f t="shared" si="1"/>
        <v>-0.29044560530844687</v>
      </c>
      <c r="AH7" s="361">
        <f t="shared" ref="AH7:AH70" si="17">U7/$U$75</f>
        <v>9.1653459114946545E-2</v>
      </c>
      <c r="AI7" s="362">
        <f t="shared" ref="AI7:AI70" si="18">Z7/$Z$75</f>
        <v>9.8791889137999647E-2</v>
      </c>
      <c r="AJ7" s="362">
        <f t="shared" ref="AJ7:AJ70" si="19">AD7/$AD$75</f>
        <v>4.4954450691352538E-2</v>
      </c>
      <c r="AK7" s="363">
        <f t="shared" ref="AK7:AK70" si="20">AE7/$AE$75</f>
        <v>3.0527103669491108E-2</v>
      </c>
      <c r="AM7" s="52">
        <f t="shared" si="2"/>
        <v>1.1423764191082673</v>
      </c>
      <c r="AN7" s="74">
        <f t="shared" si="3"/>
        <v>1.1623214712506331</v>
      </c>
      <c r="AO7" s="74">
        <f t="shared" si="4"/>
        <v>1.2581270827013069</v>
      </c>
      <c r="AP7" s="74">
        <f t="shared" si="5"/>
        <v>1.4709019125665022</v>
      </c>
      <c r="AQ7" s="74">
        <f t="shared" si="6"/>
        <v>1.5252150857836646</v>
      </c>
      <c r="AR7" s="74">
        <f t="shared" si="7"/>
        <v>1.3911868657938049</v>
      </c>
      <c r="AS7" s="74">
        <f t="shared" si="8"/>
        <v>1.9388087100648264</v>
      </c>
      <c r="AT7" s="74">
        <f t="shared" si="9"/>
        <v>1.7150806696934375</v>
      </c>
      <c r="AU7" s="74">
        <f t="shared" si="10"/>
        <v>1.7390686819942851</v>
      </c>
      <c r="AV7" s="74">
        <f t="shared" si="11"/>
        <v>1.3727556843400501</v>
      </c>
      <c r="AW7" s="111">
        <f t="shared" si="12"/>
        <v>1.1932726645184681</v>
      </c>
      <c r="AX7" s="42">
        <f t="shared" ref="AX7:AX70" si="21">(AW7-AV7)/AV7</f>
        <v>-0.13074651365065601</v>
      </c>
    </row>
    <row r="8" spans="1:50" ht="20.100000000000001" customHeight="1">
      <c r="A8" s="47"/>
      <c r="B8" s="16" t="s">
        <v>153</v>
      </c>
      <c r="C8" s="282">
        <v>44153.710000000014</v>
      </c>
      <c r="D8" s="183">
        <v>61809.13</v>
      </c>
      <c r="E8" s="183">
        <v>67634.510000000009</v>
      </c>
      <c r="F8" s="183">
        <v>64249.53</v>
      </c>
      <c r="G8" s="183">
        <v>68700.180000000022</v>
      </c>
      <c r="H8" s="183">
        <v>73504.719999999987</v>
      </c>
      <c r="I8" s="183">
        <v>72942.160000000018</v>
      </c>
      <c r="J8" s="183">
        <v>83747.559999999983</v>
      </c>
      <c r="K8" s="183">
        <v>75584.449999999968</v>
      </c>
      <c r="L8" s="183">
        <v>91982.000000000015</v>
      </c>
      <c r="M8" s="181">
        <v>81572.220000000016</v>
      </c>
      <c r="N8" s="131">
        <f t="shared" si="0"/>
        <v>-0.11317192494183642</v>
      </c>
      <c r="P8" s="361">
        <f t="shared" si="13"/>
        <v>1.6558962448216339E-2</v>
      </c>
      <c r="Q8" s="362">
        <f t="shared" si="14"/>
        <v>2.6268679392067996E-2</v>
      </c>
      <c r="R8" s="362">
        <f t="shared" si="15"/>
        <v>3.1041339233160881E-2</v>
      </c>
      <c r="S8" s="363">
        <f t="shared" si="16"/>
        <v>2.588457016309206E-2</v>
      </c>
      <c r="T8" s="15"/>
      <c r="U8" s="282">
        <v>2273.6259999999997</v>
      </c>
      <c r="V8" s="183">
        <v>3830.6429999999991</v>
      </c>
      <c r="W8" s="183">
        <v>3929.5330000000004</v>
      </c>
      <c r="X8" s="183">
        <v>4261.3200000000006</v>
      </c>
      <c r="Y8" s="183">
        <v>4658.5709999999999</v>
      </c>
      <c r="Z8" s="183">
        <v>4225.148000000001</v>
      </c>
      <c r="AA8" s="183">
        <v>4367.1240000000007</v>
      </c>
      <c r="AB8" s="183">
        <v>4451.0930000000008</v>
      </c>
      <c r="AC8" s="183">
        <v>5234.5690000000004</v>
      </c>
      <c r="AD8" s="183">
        <v>6001.4619999999995</v>
      </c>
      <c r="AE8" s="181">
        <v>4766.4250000000011</v>
      </c>
      <c r="AF8" s="42">
        <f t="shared" si="1"/>
        <v>-0.20578935599358933</v>
      </c>
      <c r="AH8" s="361">
        <f t="shared" si="17"/>
        <v>3.7006823811974866E-3</v>
      </c>
      <c r="AI8" s="362">
        <f t="shared" si="18"/>
        <v>5.744327992602871E-3</v>
      </c>
      <c r="AJ8" s="362">
        <f t="shared" si="19"/>
        <v>7.3241943812955039E-3</v>
      </c>
      <c r="AK8" s="363">
        <f t="shared" si="20"/>
        <v>5.5670199415018429E-3</v>
      </c>
      <c r="AM8" s="52">
        <f t="shared" si="2"/>
        <v>0.51493430563365994</v>
      </c>
      <c r="AN8" s="74">
        <f t="shared" si="3"/>
        <v>0.61975358656560919</v>
      </c>
      <c r="AO8" s="74">
        <f t="shared" si="4"/>
        <v>0.58099526410407931</v>
      </c>
      <c r="AP8" s="74">
        <f t="shared" si="5"/>
        <v>0.66324531868170877</v>
      </c>
      <c r="AQ8" s="74">
        <f t="shared" si="6"/>
        <v>0.67810171676406061</v>
      </c>
      <c r="AR8" s="74">
        <f t="shared" si="7"/>
        <v>0.57481315485590612</v>
      </c>
      <c r="AS8" s="74">
        <f t="shared" si="8"/>
        <v>0.59871053996755785</v>
      </c>
      <c r="AT8" s="74">
        <f t="shared" si="9"/>
        <v>0.53148927562785131</v>
      </c>
      <c r="AU8" s="74">
        <f t="shared" si="10"/>
        <v>0.6925457551123283</v>
      </c>
      <c r="AV8" s="74">
        <f t="shared" si="11"/>
        <v>0.65246048139853441</v>
      </c>
      <c r="AW8" s="111">
        <f t="shared" si="12"/>
        <v>0.58431963724905367</v>
      </c>
      <c r="AX8" s="42">
        <f t="shared" si="21"/>
        <v>-0.10443673769087496</v>
      </c>
    </row>
    <row r="9" spans="1:50" ht="20.100000000000001" customHeight="1">
      <c r="A9" s="47"/>
      <c r="B9" s="16" t="s">
        <v>167</v>
      </c>
      <c r="C9" s="282">
        <v>37920.279999999992</v>
      </c>
      <c r="D9" s="183">
        <v>39702.07</v>
      </c>
      <c r="E9" s="183">
        <v>37418.39</v>
      </c>
      <c r="F9" s="183">
        <v>32825.14</v>
      </c>
      <c r="G9" s="183">
        <v>39166.780000000013</v>
      </c>
      <c r="H9" s="183">
        <v>35279.629999999997</v>
      </c>
      <c r="I9" s="183">
        <v>36295.170000000006</v>
      </c>
      <c r="J9" s="183">
        <v>28117.86</v>
      </c>
      <c r="K9" s="183">
        <v>32303.610000000004</v>
      </c>
      <c r="L9" s="183">
        <v>31528.119999999995</v>
      </c>
      <c r="M9" s="181">
        <v>34176.960000000006</v>
      </c>
      <c r="N9" s="131">
        <f t="shared" si="0"/>
        <v>8.4015158531495424E-2</v>
      </c>
      <c r="P9" s="361">
        <f t="shared" si="13"/>
        <v>1.4221239677160736E-2</v>
      </c>
      <c r="Q9" s="362">
        <f t="shared" si="14"/>
        <v>1.2608024213149631E-2</v>
      </c>
      <c r="R9" s="362">
        <f t="shared" si="15"/>
        <v>1.0639854192165902E-2</v>
      </c>
      <c r="S9" s="363">
        <f t="shared" si="16"/>
        <v>1.0845063663600069E-2</v>
      </c>
      <c r="T9" s="15"/>
      <c r="U9" s="282">
        <v>2728.5079999999994</v>
      </c>
      <c r="V9" s="183">
        <v>3034.4590000000003</v>
      </c>
      <c r="W9" s="183">
        <v>3201.8789999999999</v>
      </c>
      <c r="X9" s="183">
        <v>3388.8239999999996</v>
      </c>
      <c r="Y9" s="183">
        <v>3806.357</v>
      </c>
      <c r="Z9" s="183">
        <v>3443.8870000000002</v>
      </c>
      <c r="AA9" s="183">
        <v>3474.6439999999993</v>
      </c>
      <c r="AB9" s="183">
        <v>2796.348</v>
      </c>
      <c r="AC9" s="183">
        <v>3259.1069999999982</v>
      </c>
      <c r="AD9" s="183">
        <v>3138.6869999999994</v>
      </c>
      <c r="AE9" s="181">
        <v>3352.9549999999995</v>
      </c>
      <c r="AF9" s="42">
        <f t="shared" si="1"/>
        <v>6.8266762502919229E-2</v>
      </c>
      <c r="AH9" s="361">
        <f t="shared" si="17"/>
        <v>4.441074073992992E-3</v>
      </c>
      <c r="AI9" s="362">
        <f t="shared" si="18"/>
        <v>4.6821594172467146E-3</v>
      </c>
      <c r="AJ9" s="362">
        <f t="shared" si="19"/>
        <v>3.8304589265157792E-3</v>
      </c>
      <c r="AK9" s="363">
        <f t="shared" si="20"/>
        <v>3.9161357512094083E-3</v>
      </c>
      <c r="AM9" s="52">
        <f t="shared" si="2"/>
        <v>0.7195379359013172</v>
      </c>
      <c r="AN9" s="74">
        <f t="shared" si="3"/>
        <v>0.76430750336191555</v>
      </c>
      <c r="AO9" s="74">
        <f t="shared" si="4"/>
        <v>0.85569662403967672</v>
      </c>
      <c r="AP9" s="74">
        <f t="shared" si="5"/>
        <v>1.0323867620975873</v>
      </c>
      <c r="AQ9" s="74">
        <f t="shared" si="6"/>
        <v>0.9718330176746719</v>
      </c>
      <c r="AR9" s="74">
        <f t="shared" si="7"/>
        <v>0.97616868430876413</v>
      </c>
      <c r="AS9" s="74">
        <f t="shared" si="8"/>
        <v>0.95732958407413404</v>
      </c>
      <c r="AT9" s="74">
        <f t="shared" si="9"/>
        <v>0.99450953948842469</v>
      </c>
      <c r="AU9" s="74">
        <f t="shared" si="10"/>
        <v>1.0088986958423525</v>
      </c>
      <c r="AV9" s="74">
        <f t="shared" si="11"/>
        <v>0.99551987241865358</v>
      </c>
      <c r="AW9" s="111">
        <f t="shared" si="12"/>
        <v>0.98105712152280344</v>
      </c>
      <c r="AX9" s="42">
        <f t="shared" si="21"/>
        <v>-1.4527837461157189E-2</v>
      </c>
    </row>
    <row r="10" spans="1:50" ht="20.100000000000001" customHeight="1">
      <c r="A10" s="47"/>
      <c r="B10" s="16" t="s">
        <v>168</v>
      </c>
      <c r="C10" s="282">
        <v>66423.080000000016</v>
      </c>
      <c r="D10" s="183">
        <v>71211.180000000008</v>
      </c>
      <c r="E10" s="183">
        <v>77853.06</v>
      </c>
      <c r="F10" s="183">
        <v>52076.94</v>
      </c>
      <c r="G10" s="183">
        <v>58673.959999999985</v>
      </c>
      <c r="H10" s="183">
        <v>42437.9</v>
      </c>
      <c r="I10" s="183">
        <v>32638.059999999998</v>
      </c>
      <c r="J10" s="183">
        <v>13033.109999999999</v>
      </c>
      <c r="K10" s="183">
        <v>12092.449999999999</v>
      </c>
      <c r="L10" s="183">
        <v>9498.3400000000038</v>
      </c>
      <c r="M10" s="181">
        <v>15599.400000000003</v>
      </c>
      <c r="N10" s="131">
        <f t="shared" si="0"/>
        <v>0.64232908066040983</v>
      </c>
      <c r="P10" s="361">
        <f t="shared" si="13"/>
        <v>2.491064255789309E-2</v>
      </c>
      <c r="Q10" s="362">
        <f t="shared" si="14"/>
        <v>1.5166204145429608E-2</v>
      </c>
      <c r="R10" s="362">
        <f t="shared" si="15"/>
        <v>3.2054227358820353E-3</v>
      </c>
      <c r="S10" s="363">
        <f t="shared" si="16"/>
        <v>4.9500156278956039E-3</v>
      </c>
      <c r="T10" s="15"/>
      <c r="U10" s="282">
        <v>3817.116</v>
      </c>
      <c r="V10" s="183">
        <v>5050.2270000000008</v>
      </c>
      <c r="W10" s="183">
        <v>7110.9369999999999</v>
      </c>
      <c r="X10" s="183">
        <v>6435.2119999999986</v>
      </c>
      <c r="Y10" s="183">
        <v>7721.2089999999998</v>
      </c>
      <c r="Z10" s="183">
        <v>5777.2750000000015</v>
      </c>
      <c r="AA10" s="183">
        <v>4998.5960000000005</v>
      </c>
      <c r="AB10" s="183">
        <v>2202.3579999999997</v>
      </c>
      <c r="AC10" s="183">
        <v>2999.6689999999999</v>
      </c>
      <c r="AD10" s="183">
        <v>2232.4699999999998</v>
      </c>
      <c r="AE10" s="181">
        <v>3278.1270000000004</v>
      </c>
      <c r="AF10" s="42">
        <f t="shared" si="1"/>
        <v>0.46838568939336284</v>
      </c>
      <c r="AH10" s="361">
        <f t="shared" si="17"/>
        <v>6.2129540778417501E-3</v>
      </c>
      <c r="AI10" s="362">
        <f t="shared" si="18"/>
        <v>7.8545325521058081E-3</v>
      </c>
      <c r="AJ10" s="362">
        <f t="shared" si="19"/>
        <v>2.7245101660913246E-3</v>
      </c>
      <c r="AK10" s="363">
        <f t="shared" si="20"/>
        <v>3.8287392290397119E-3</v>
      </c>
      <c r="AM10" s="52">
        <f t="shared" si="2"/>
        <v>0.57466711871837306</v>
      </c>
      <c r="AN10" s="74">
        <f t="shared" si="3"/>
        <v>0.70919018614773688</v>
      </c>
      <c r="AO10" s="74">
        <f t="shared" si="4"/>
        <v>0.91337925574152123</v>
      </c>
      <c r="AP10" s="74">
        <f t="shared" si="5"/>
        <v>1.2357123901673175</v>
      </c>
      <c r="AQ10" s="74">
        <f t="shared" si="6"/>
        <v>1.3159515737475367</v>
      </c>
      <c r="AR10" s="74">
        <f t="shared" si="7"/>
        <v>1.3613479931853369</v>
      </c>
      <c r="AS10" s="74">
        <f t="shared" si="8"/>
        <v>1.5315236260978748</v>
      </c>
      <c r="AT10" s="74">
        <f t="shared" si="9"/>
        <v>1.6898177027585894</v>
      </c>
      <c r="AU10" s="74">
        <f t="shared" si="10"/>
        <v>2.4806131098329951</v>
      </c>
      <c r="AV10" s="74">
        <f t="shared" si="11"/>
        <v>2.3503791188776133</v>
      </c>
      <c r="AW10" s="111">
        <f t="shared" si="12"/>
        <v>2.1014442863187046</v>
      </c>
      <c r="AX10" s="42">
        <f t="shared" si="21"/>
        <v>-0.1059126293964795</v>
      </c>
    </row>
    <row r="11" spans="1:50" ht="20.100000000000001" customHeight="1">
      <c r="A11" s="47"/>
      <c r="B11" s="16" t="s">
        <v>171</v>
      </c>
      <c r="C11" s="282">
        <v>41331.799999999988</v>
      </c>
      <c r="D11" s="183">
        <v>39782.99</v>
      </c>
      <c r="E11" s="183">
        <v>37147.96</v>
      </c>
      <c r="F11" s="183">
        <v>28854.820000000007</v>
      </c>
      <c r="G11" s="183">
        <v>38914.17</v>
      </c>
      <c r="H11" s="183">
        <v>46314.529999999984</v>
      </c>
      <c r="I11" s="183">
        <v>54430.950000000004</v>
      </c>
      <c r="J11" s="183">
        <v>56391.55999999999</v>
      </c>
      <c r="K11" s="183">
        <v>48546.659999999996</v>
      </c>
      <c r="L11" s="183">
        <v>55431.040000000008</v>
      </c>
      <c r="M11" s="181">
        <v>60141.089999999982</v>
      </c>
      <c r="N11" s="131">
        <f t="shared" si="0"/>
        <v>8.4971344575168944E-2</v>
      </c>
      <c r="P11" s="361">
        <f t="shared" si="13"/>
        <v>1.5500661759050094E-2</v>
      </c>
      <c r="Q11" s="362">
        <f t="shared" si="14"/>
        <v>1.6551611104216365E-2</v>
      </c>
      <c r="R11" s="362">
        <f t="shared" si="15"/>
        <v>1.8706417741372335E-2</v>
      </c>
      <c r="S11" s="363">
        <f t="shared" si="16"/>
        <v>1.9084024730353467E-2</v>
      </c>
      <c r="T11" s="15"/>
      <c r="U11" s="282">
        <v>3801.3399999999988</v>
      </c>
      <c r="V11" s="183">
        <v>3351.7599999999998</v>
      </c>
      <c r="W11" s="183">
        <v>3254.1130000000003</v>
      </c>
      <c r="X11" s="183">
        <v>2574.9599999999996</v>
      </c>
      <c r="Y11" s="183">
        <v>2512.8419999999992</v>
      </c>
      <c r="Z11" s="183">
        <v>3090.2929999999997</v>
      </c>
      <c r="AA11" s="183">
        <v>3254.067</v>
      </c>
      <c r="AB11" s="183">
        <v>3205.0469999999996</v>
      </c>
      <c r="AC11" s="183">
        <v>2868.1440000000011</v>
      </c>
      <c r="AD11" s="183">
        <v>2942.9930000000008</v>
      </c>
      <c r="AE11" s="181">
        <v>2563.0709999999999</v>
      </c>
      <c r="AF11" s="42">
        <f t="shared" si="1"/>
        <v>-0.12909374911866961</v>
      </c>
      <c r="AH11" s="361">
        <f t="shared" si="17"/>
        <v>6.18727616720659E-3</v>
      </c>
      <c r="AI11" s="362">
        <f t="shared" si="18"/>
        <v>4.2014283488400169E-3</v>
      </c>
      <c r="AJ11" s="362">
        <f t="shared" si="19"/>
        <v>3.5916336377356064E-3</v>
      </c>
      <c r="AK11" s="363">
        <f t="shared" si="20"/>
        <v>2.9935784929973862E-3</v>
      </c>
      <c r="AM11" s="52">
        <f t="shared" si="2"/>
        <v>0.91971315064913695</v>
      </c>
      <c r="AN11" s="74">
        <f t="shared" si="3"/>
        <v>0.84251083189071507</v>
      </c>
      <c r="AO11" s="74">
        <f t="shared" si="4"/>
        <v>0.87598699901690436</v>
      </c>
      <c r="AP11" s="74">
        <f t="shared" si="5"/>
        <v>0.89238470383804125</v>
      </c>
      <c r="AQ11" s="74">
        <f t="shared" si="6"/>
        <v>0.64573958534898712</v>
      </c>
      <c r="AR11" s="74">
        <f t="shared" si="7"/>
        <v>0.66724049666486973</v>
      </c>
      <c r="AS11" s="74">
        <f t="shared" si="8"/>
        <v>0.5978339529256792</v>
      </c>
      <c r="AT11" s="74">
        <f t="shared" si="9"/>
        <v>0.56835579650571821</v>
      </c>
      <c r="AU11" s="74">
        <f t="shared" si="10"/>
        <v>0.59080150931083653</v>
      </c>
      <c r="AV11" s="74">
        <f t="shared" si="11"/>
        <v>0.53092869987645919</v>
      </c>
      <c r="AW11" s="111">
        <f t="shared" si="12"/>
        <v>0.42617634632162482</v>
      </c>
      <c r="AX11" s="42">
        <f t="shared" si="21"/>
        <v>-0.19730022803289593</v>
      </c>
    </row>
    <row r="12" spans="1:50" ht="20.100000000000001" customHeight="1">
      <c r="A12" s="47"/>
      <c r="B12" s="16" t="s">
        <v>172</v>
      </c>
      <c r="C12" s="282">
        <v>1932.1799999999998</v>
      </c>
      <c r="D12" s="183">
        <v>2543.9999999999995</v>
      </c>
      <c r="E12" s="183">
        <v>3339.32</v>
      </c>
      <c r="F12" s="183">
        <v>4210.880000000001</v>
      </c>
      <c r="G12" s="183">
        <v>4765.2000000000007</v>
      </c>
      <c r="H12" s="183">
        <v>7351.5700000000006</v>
      </c>
      <c r="I12" s="183">
        <v>8393.92</v>
      </c>
      <c r="J12" s="183">
        <v>6800.3200000000006</v>
      </c>
      <c r="K12" s="183">
        <v>6320.6500000000005</v>
      </c>
      <c r="L12" s="183">
        <v>8264.36</v>
      </c>
      <c r="M12" s="181">
        <v>7929.3600000000006</v>
      </c>
      <c r="N12" s="131">
        <f t="shared" si="0"/>
        <v>-4.053550426167301E-2</v>
      </c>
      <c r="P12" s="361">
        <f t="shared" si="13"/>
        <v>7.2462531604240352E-4</v>
      </c>
      <c r="Q12" s="362">
        <f t="shared" si="14"/>
        <v>2.6272603359123788E-3</v>
      </c>
      <c r="R12" s="362">
        <f t="shared" si="15"/>
        <v>2.7889891751099721E-3</v>
      </c>
      <c r="S12" s="363">
        <f t="shared" si="16"/>
        <v>2.5161516416791849E-3</v>
      </c>
      <c r="T12" s="15"/>
      <c r="U12" s="282">
        <v>464.95100000000002</v>
      </c>
      <c r="V12" s="183">
        <v>648.04799999999966</v>
      </c>
      <c r="W12" s="183">
        <v>654.21799999999996</v>
      </c>
      <c r="X12" s="183">
        <v>1022.5070000000001</v>
      </c>
      <c r="Y12" s="183">
        <v>1203.2809999999999</v>
      </c>
      <c r="Z12" s="183">
        <v>1736.4879999999998</v>
      </c>
      <c r="AA12" s="183">
        <v>1891.0470000000003</v>
      </c>
      <c r="AB12" s="183">
        <v>1611.423</v>
      </c>
      <c r="AC12" s="183">
        <v>1649.0609999999999</v>
      </c>
      <c r="AD12" s="183">
        <v>1890.922</v>
      </c>
      <c r="AE12" s="181">
        <v>1704.9949999999999</v>
      </c>
      <c r="AF12" s="42">
        <f t="shared" si="1"/>
        <v>-9.8326107581381009E-2</v>
      </c>
      <c r="AH12" s="361">
        <f t="shared" si="17"/>
        <v>7.5678056717338419E-4</v>
      </c>
      <c r="AI12" s="362">
        <f t="shared" si="18"/>
        <v>2.3608537800850933E-3</v>
      </c>
      <c r="AJ12" s="362">
        <f t="shared" si="19"/>
        <v>2.3076844088770468E-3</v>
      </c>
      <c r="AK12" s="363">
        <f t="shared" si="20"/>
        <v>1.9913753316502269E-3</v>
      </c>
      <c r="AM12" s="52">
        <f t="shared" si="2"/>
        <v>2.4063544804314301</v>
      </c>
      <c r="AN12" s="74">
        <f t="shared" si="3"/>
        <v>2.5473584905660367</v>
      </c>
      <c r="AO12" s="74">
        <f t="shared" si="4"/>
        <v>1.959135392834469</v>
      </c>
      <c r="AP12" s="74">
        <f t="shared" si="5"/>
        <v>2.4282501519872328</v>
      </c>
      <c r="AQ12" s="74">
        <f t="shared" si="6"/>
        <v>2.5251427012507337</v>
      </c>
      <c r="AR12" s="74">
        <f t="shared" si="7"/>
        <v>2.3620641577241317</v>
      </c>
      <c r="AS12" s="74">
        <f t="shared" si="8"/>
        <v>2.2528770824596851</v>
      </c>
      <c r="AT12" s="74">
        <f t="shared" si="9"/>
        <v>2.3696281939673423</v>
      </c>
      <c r="AU12" s="74">
        <f t="shared" si="10"/>
        <v>2.609005402925332</v>
      </c>
      <c r="AV12" s="74">
        <f t="shared" si="11"/>
        <v>2.2880440832683959</v>
      </c>
      <c r="AW12" s="111">
        <f t="shared" si="12"/>
        <v>2.1502302834024434</v>
      </c>
      <c r="AX12" s="42">
        <f t="shared" si="21"/>
        <v>-6.0232143634702202E-2</v>
      </c>
    </row>
    <row r="13" spans="1:50" ht="20.100000000000001" customHeight="1">
      <c r="A13" s="47"/>
      <c r="B13" s="16" t="s">
        <v>184</v>
      </c>
      <c r="C13" s="282">
        <v>92.47</v>
      </c>
      <c r="D13" s="183">
        <v>91.57</v>
      </c>
      <c r="E13" s="183">
        <v>235.82</v>
      </c>
      <c r="F13" s="183">
        <v>174.31</v>
      </c>
      <c r="G13" s="183">
        <v>193.07</v>
      </c>
      <c r="H13" s="183">
        <v>302.36</v>
      </c>
      <c r="I13" s="183">
        <v>413.29</v>
      </c>
      <c r="J13" s="183">
        <v>905.48</v>
      </c>
      <c r="K13" s="183">
        <v>5693.71</v>
      </c>
      <c r="L13" s="183">
        <v>9979.68</v>
      </c>
      <c r="M13" s="181">
        <v>4976.8</v>
      </c>
      <c r="N13" s="131">
        <f t="shared" si="0"/>
        <v>-0.50130665512321038</v>
      </c>
      <c r="P13" s="361">
        <f t="shared" si="13"/>
        <v>3.4679016952065055E-5</v>
      </c>
      <c r="Q13" s="362">
        <f t="shared" si="14"/>
        <v>1.0805561739417117E-4</v>
      </c>
      <c r="R13" s="362">
        <f t="shared" si="15"/>
        <v>3.3678614546149349E-3</v>
      </c>
      <c r="S13" s="363">
        <f t="shared" si="16"/>
        <v>1.5792426488782155E-3</v>
      </c>
      <c r="T13" s="15"/>
      <c r="U13" s="282">
        <v>32.831000000000003</v>
      </c>
      <c r="V13" s="183">
        <v>38.159999999999997</v>
      </c>
      <c r="W13" s="183">
        <v>75.519000000000005</v>
      </c>
      <c r="X13" s="183">
        <v>60.146000000000001</v>
      </c>
      <c r="Y13" s="183">
        <v>77.399999999999991</v>
      </c>
      <c r="Z13" s="183">
        <v>91.068999999999988</v>
      </c>
      <c r="AA13" s="183">
        <v>110.21200000000002</v>
      </c>
      <c r="AB13" s="183">
        <v>203.00799999999998</v>
      </c>
      <c r="AC13" s="183">
        <v>650.74300000000005</v>
      </c>
      <c r="AD13" s="183">
        <v>1395.325</v>
      </c>
      <c r="AE13" s="181">
        <v>792.71699999999987</v>
      </c>
      <c r="AF13" s="42">
        <f t="shared" si="1"/>
        <v>-0.43187644455592794</v>
      </c>
      <c r="AH13" s="361">
        <f t="shared" si="17"/>
        <v>5.3437594070922267E-5</v>
      </c>
      <c r="AI13" s="362">
        <f t="shared" si="18"/>
        <v>1.2381346309250013E-4</v>
      </c>
      <c r="AJ13" s="362">
        <f t="shared" si="19"/>
        <v>1.7028569913599637E-3</v>
      </c>
      <c r="AK13" s="363">
        <f t="shared" si="20"/>
        <v>9.2586610446351609E-4</v>
      </c>
      <c r="AM13" s="52">
        <f t="shared" si="2"/>
        <v>3.5504487942035254</v>
      </c>
      <c r="AN13" s="74">
        <f t="shared" si="3"/>
        <v>4.1673037020858361</v>
      </c>
      <c r="AO13" s="74">
        <f t="shared" si="4"/>
        <v>3.2024001356967178</v>
      </c>
      <c r="AP13" s="74">
        <f t="shared" si="5"/>
        <v>3.4505191899489418</v>
      </c>
      <c r="AQ13" s="74">
        <f t="shared" si="6"/>
        <v>4.0089086859688194</v>
      </c>
      <c r="AR13" s="74">
        <f t="shared" si="7"/>
        <v>3.0119394099748638</v>
      </c>
      <c r="AS13" s="74">
        <f t="shared" si="8"/>
        <v>2.6666989281134317</v>
      </c>
      <c r="AT13" s="74">
        <f t="shared" si="9"/>
        <v>2.2419931969783979</v>
      </c>
      <c r="AU13" s="74">
        <f t="shared" si="10"/>
        <v>1.1429156033587942</v>
      </c>
      <c r="AV13" s="74">
        <f t="shared" si="11"/>
        <v>1.3981660734612733</v>
      </c>
      <c r="AW13" s="111">
        <f t="shared" si="12"/>
        <v>1.5928247066388037</v>
      </c>
      <c r="AX13" s="42">
        <f t="shared" si="21"/>
        <v>0.13922425731275054</v>
      </c>
    </row>
    <row r="14" spans="1:50" ht="20.100000000000001" customHeight="1">
      <c r="A14" s="47"/>
      <c r="B14" s="16" t="s">
        <v>203</v>
      </c>
      <c r="C14" s="282">
        <v>1482.44</v>
      </c>
      <c r="D14" s="183">
        <v>1932.25</v>
      </c>
      <c r="E14" s="183">
        <v>3752.52</v>
      </c>
      <c r="F14" s="183">
        <v>4435.7000000000016</v>
      </c>
      <c r="G14" s="183">
        <v>3113.3500000000004</v>
      </c>
      <c r="H14" s="183">
        <v>5354.8500000000013</v>
      </c>
      <c r="I14" s="183">
        <v>1837.1399999999999</v>
      </c>
      <c r="J14" s="183">
        <v>2861</v>
      </c>
      <c r="K14" s="183">
        <v>3477.8000000000006</v>
      </c>
      <c r="L14" s="183">
        <v>5226.7100000000009</v>
      </c>
      <c r="M14" s="181">
        <v>2441.11</v>
      </c>
      <c r="N14" s="131">
        <f t="shared" si="0"/>
        <v>-0.53295476504340211</v>
      </c>
      <c r="P14" s="361">
        <f t="shared" si="13"/>
        <v>5.5595935860732479E-4</v>
      </c>
      <c r="Q14" s="362">
        <f t="shared" si="14"/>
        <v>1.9136844251990263E-3</v>
      </c>
      <c r="R14" s="362">
        <f t="shared" si="15"/>
        <v>1.7638676934982312E-3</v>
      </c>
      <c r="S14" s="363">
        <f t="shared" si="16"/>
        <v>7.7461521913741772E-4</v>
      </c>
      <c r="T14" s="15"/>
      <c r="U14" s="282">
        <v>289.48099999999999</v>
      </c>
      <c r="V14" s="183">
        <v>339.31799999999998</v>
      </c>
      <c r="W14" s="183">
        <v>858.89900000000011</v>
      </c>
      <c r="X14" s="183">
        <v>1007.526</v>
      </c>
      <c r="Y14" s="183">
        <v>640.803</v>
      </c>
      <c r="Z14" s="183">
        <v>1274.2790000000002</v>
      </c>
      <c r="AA14" s="183">
        <v>342.34199999999998</v>
      </c>
      <c r="AB14" s="183">
        <v>569.18599999999992</v>
      </c>
      <c r="AC14" s="183">
        <v>801.21300000000008</v>
      </c>
      <c r="AD14" s="183">
        <v>1335.9450000000002</v>
      </c>
      <c r="AE14" s="181">
        <v>649.92899999999997</v>
      </c>
      <c r="AF14" s="42">
        <f t="shared" si="1"/>
        <v>-0.51350616978992403</v>
      </c>
      <c r="AH14" s="361">
        <f t="shared" si="17"/>
        <v>4.7117566230832586E-4</v>
      </c>
      <c r="AI14" s="362">
        <f t="shared" si="18"/>
        <v>1.7324544678875139E-3</v>
      </c>
      <c r="AJ14" s="362">
        <f t="shared" si="19"/>
        <v>1.6303895388689997E-3</v>
      </c>
      <c r="AK14" s="363">
        <f t="shared" si="20"/>
        <v>7.5909464715386281E-4</v>
      </c>
      <c r="AM14" s="52">
        <f t="shared" si="2"/>
        <v>1.9527333315344972</v>
      </c>
      <c r="AN14" s="74">
        <f t="shared" si="3"/>
        <v>1.7560771121749255</v>
      </c>
      <c r="AO14" s="74">
        <f t="shared" si="4"/>
        <v>2.2888592199375357</v>
      </c>
      <c r="AP14" s="74">
        <f t="shared" si="5"/>
        <v>2.2714024843880325</v>
      </c>
      <c r="AQ14" s="74">
        <f t="shared" si="6"/>
        <v>2.0582427288933141</v>
      </c>
      <c r="AR14" s="74">
        <f t="shared" si="7"/>
        <v>2.3796726332203515</v>
      </c>
      <c r="AS14" s="74">
        <f t="shared" si="8"/>
        <v>1.8634507985237925</v>
      </c>
      <c r="AT14" s="74">
        <f t="shared" si="9"/>
        <v>1.9894652219503666</v>
      </c>
      <c r="AU14" s="74">
        <f t="shared" si="10"/>
        <v>2.3037926275231464</v>
      </c>
      <c r="AV14" s="74">
        <f t="shared" si="11"/>
        <v>2.5559960280941545</v>
      </c>
      <c r="AW14" s="111">
        <f t="shared" si="12"/>
        <v>2.6624322541794507</v>
      </c>
      <c r="AX14" s="42">
        <f t="shared" si="21"/>
        <v>4.1641780705214571E-2</v>
      </c>
    </row>
    <row r="15" spans="1:50" ht="20.100000000000001" customHeight="1">
      <c r="A15" s="47"/>
      <c r="B15" s="16" t="s">
        <v>187</v>
      </c>
      <c r="C15" s="282">
        <v>1606.25</v>
      </c>
      <c r="D15" s="183">
        <v>2431.2399999999998</v>
      </c>
      <c r="E15" s="183">
        <v>2447.65</v>
      </c>
      <c r="F15" s="183">
        <v>2778.19</v>
      </c>
      <c r="G15" s="183">
        <v>3098.3100000000004</v>
      </c>
      <c r="H15" s="183">
        <v>2895.8199999999997</v>
      </c>
      <c r="I15" s="183">
        <v>2264.09</v>
      </c>
      <c r="J15" s="183">
        <v>2262.9899999999998</v>
      </c>
      <c r="K15" s="183">
        <v>2628.5899999999997</v>
      </c>
      <c r="L15" s="183">
        <v>2556.63</v>
      </c>
      <c r="M15" s="181">
        <v>1428.3799999999999</v>
      </c>
      <c r="N15" s="131">
        <f t="shared" si="0"/>
        <v>-0.44130359105541284</v>
      </c>
      <c r="P15" s="361">
        <f t="shared" si="13"/>
        <v>6.0239181333680651E-4</v>
      </c>
      <c r="Q15" s="362">
        <f t="shared" si="14"/>
        <v>1.0348909179864686E-3</v>
      </c>
      <c r="R15" s="362">
        <f t="shared" si="15"/>
        <v>8.6279075388310861E-4</v>
      </c>
      <c r="S15" s="363">
        <f t="shared" si="16"/>
        <v>4.5325482535055965E-4</v>
      </c>
      <c r="T15" s="15"/>
      <c r="U15" s="282">
        <v>384.541</v>
      </c>
      <c r="V15" s="183">
        <v>613.46500000000003</v>
      </c>
      <c r="W15" s="183">
        <v>669.35599999999999</v>
      </c>
      <c r="X15" s="183">
        <v>647.06999999999994</v>
      </c>
      <c r="Y15" s="183">
        <v>987.33699999999999</v>
      </c>
      <c r="Z15" s="183">
        <v>839.33499999999992</v>
      </c>
      <c r="AA15" s="183">
        <v>538.77799999999991</v>
      </c>
      <c r="AB15" s="183">
        <v>674.05200000000013</v>
      </c>
      <c r="AC15" s="183">
        <v>772.95200000000011</v>
      </c>
      <c r="AD15" s="183">
        <v>703.21</v>
      </c>
      <c r="AE15" s="181">
        <v>423.98700000000002</v>
      </c>
      <c r="AF15" s="42">
        <f t="shared" si="1"/>
        <v>-0.39706915430667938</v>
      </c>
      <c r="AH15" s="361">
        <f t="shared" si="17"/>
        <v>6.2590069938858143E-4</v>
      </c>
      <c r="AI15" s="362">
        <f t="shared" si="18"/>
        <v>1.1411234673131755E-3</v>
      </c>
      <c r="AJ15" s="362">
        <f t="shared" si="19"/>
        <v>8.5819867406822074E-4</v>
      </c>
      <c r="AK15" s="363">
        <f t="shared" si="20"/>
        <v>4.952021869509206E-4</v>
      </c>
      <c r="AM15" s="52">
        <f t="shared" si="2"/>
        <v>2.3940295719844356</v>
      </c>
      <c r="AN15" s="74">
        <f t="shared" si="3"/>
        <v>2.5232597357726929</v>
      </c>
      <c r="AO15" s="74">
        <f t="shared" si="4"/>
        <v>2.7346883745633566</v>
      </c>
      <c r="AP15" s="74">
        <f t="shared" si="5"/>
        <v>2.329106360616084</v>
      </c>
      <c r="AQ15" s="74">
        <f t="shared" si="6"/>
        <v>3.1866953274527079</v>
      </c>
      <c r="AR15" s="74">
        <f t="shared" si="7"/>
        <v>2.8984363669012576</v>
      </c>
      <c r="AS15" s="74">
        <f t="shared" si="8"/>
        <v>2.3796668860336818</v>
      </c>
      <c r="AT15" s="74">
        <f t="shared" si="9"/>
        <v>2.9785902721620521</v>
      </c>
      <c r="AU15" s="74">
        <f t="shared" si="10"/>
        <v>2.9405574851916816</v>
      </c>
      <c r="AV15" s="74">
        <f t="shared" si="11"/>
        <v>2.750534883811893</v>
      </c>
      <c r="AW15" s="111">
        <f t="shared" si="12"/>
        <v>2.9683067531049163</v>
      </c>
      <c r="AX15" s="42">
        <f t="shared" si="21"/>
        <v>7.9174370983151846E-2</v>
      </c>
    </row>
    <row r="16" spans="1:50" ht="20.100000000000001" customHeight="1">
      <c r="A16" s="47"/>
      <c r="B16" s="16" t="s">
        <v>202</v>
      </c>
      <c r="C16" s="282">
        <v>178.5</v>
      </c>
      <c r="D16" s="183">
        <v>196.52999999999997</v>
      </c>
      <c r="E16" s="183">
        <v>259.18</v>
      </c>
      <c r="F16" s="183">
        <v>360.76</v>
      </c>
      <c r="G16" s="183">
        <v>480.3</v>
      </c>
      <c r="H16" s="183">
        <v>730.54</v>
      </c>
      <c r="I16" s="183">
        <v>527.04999999999995</v>
      </c>
      <c r="J16" s="183">
        <v>304.61</v>
      </c>
      <c r="K16" s="183">
        <v>785.89999999999986</v>
      </c>
      <c r="L16" s="183">
        <v>674.08999999999992</v>
      </c>
      <c r="M16" s="181">
        <v>1473.5</v>
      </c>
      <c r="N16" s="131">
        <f t="shared" si="0"/>
        <v>1.185909893337685</v>
      </c>
      <c r="P16" s="361">
        <f t="shared" si="13"/>
        <v>6.6942841201942397E-5</v>
      </c>
      <c r="Q16" s="362">
        <f t="shared" si="14"/>
        <v>2.6107603760794351E-4</v>
      </c>
      <c r="R16" s="362">
        <f t="shared" si="15"/>
        <v>2.2748642521016517E-4</v>
      </c>
      <c r="S16" s="363">
        <f t="shared" si="16"/>
        <v>4.6757234430197124E-4</v>
      </c>
      <c r="T16" s="15"/>
      <c r="U16" s="282">
        <v>55.566000000000003</v>
      </c>
      <c r="V16" s="183">
        <v>61.907999999999994</v>
      </c>
      <c r="W16" s="183">
        <v>67.185000000000002</v>
      </c>
      <c r="X16" s="183">
        <v>99.937999999999988</v>
      </c>
      <c r="Y16" s="183">
        <v>91.788000000000011</v>
      </c>
      <c r="Z16" s="183">
        <v>224.69899999999998</v>
      </c>
      <c r="AA16" s="183">
        <v>142.97200000000001</v>
      </c>
      <c r="AB16" s="183">
        <v>86.18</v>
      </c>
      <c r="AC16" s="183">
        <v>211.90299999999999</v>
      </c>
      <c r="AD16" s="183">
        <v>202.05599999999998</v>
      </c>
      <c r="AE16" s="181">
        <v>419.28399999999999</v>
      </c>
      <c r="AF16" s="42">
        <f t="shared" si="1"/>
        <v>1.0750880943896743</v>
      </c>
      <c r="AH16" s="361">
        <f t="shared" si="17"/>
        <v>9.044236703557206E-5</v>
      </c>
      <c r="AI16" s="362">
        <f t="shared" si="18"/>
        <v>3.0549101608035321E-4</v>
      </c>
      <c r="AJ16" s="362">
        <f t="shared" si="19"/>
        <v>2.4658948434682157E-4</v>
      </c>
      <c r="AK16" s="363">
        <f t="shared" si="20"/>
        <v>4.8970924522103213E-4</v>
      </c>
      <c r="AM16" s="52">
        <f t="shared" si="2"/>
        <v>3.1129411764705885</v>
      </c>
      <c r="AN16" s="74">
        <f t="shared" si="3"/>
        <v>3.1500534269577161</v>
      </c>
      <c r="AO16" s="74">
        <f t="shared" si="4"/>
        <v>2.5922139053939346</v>
      </c>
      <c r="AP16" s="74">
        <f t="shared" si="5"/>
        <v>2.7702073400598732</v>
      </c>
      <c r="AQ16" s="74">
        <f t="shared" si="6"/>
        <v>1.9110555902560902</v>
      </c>
      <c r="AR16" s="74">
        <f t="shared" si="7"/>
        <v>3.0757932488296329</v>
      </c>
      <c r="AS16" s="74">
        <f t="shared" si="8"/>
        <v>2.7126838060905039</v>
      </c>
      <c r="AT16" s="74">
        <f t="shared" si="9"/>
        <v>2.8291914251009489</v>
      </c>
      <c r="AU16" s="74">
        <f t="shared" si="10"/>
        <v>2.6963099630996314</v>
      </c>
      <c r="AV16" s="74">
        <f t="shared" si="11"/>
        <v>2.9974632467474671</v>
      </c>
      <c r="AW16" s="111">
        <f t="shared" si="12"/>
        <v>2.8454971157108924</v>
      </c>
      <c r="AX16" s="42">
        <f t="shared" si="21"/>
        <v>-5.0698246659562032E-2</v>
      </c>
    </row>
    <row r="17" spans="1:50" ht="20.100000000000001" customHeight="1" thickBot="1">
      <c r="A17" s="47"/>
      <c r="B17" s="16" t="s">
        <v>33</v>
      </c>
      <c r="C17" s="192">
        <f>C6-SUM(C7:C16)</f>
        <v>5049.5999999998603</v>
      </c>
      <c r="D17" s="162">
        <f t="shared" ref="D17:M17" si="22">D6-SUM(D7:D16)</f>
        <v>4633.8600000002189</v>
      </c>
      <c r="E17" s="162">
        <f t="shared" si="22"/>
        <v>5561.6700000001583</v>
      </c>
      <c r="F17" s="162">
        <f t="shared" si="22"/>
        <v>5204.2800000001444</v>
      </c>
      <c r="G17" s="162">
        <f t="shared" si="22"/>
        <v>4740.4799999999814</v>
      </c>
      <c r="H17" s="162">
        <f t="shared" si="22"/>
        <v>7585.5899999999674</v>
      </c>
      <c r="I17" s="162">
        <f t="shared" si="22"/>
        <v>4861.1000000000349</v>
      </c>
      <c r="J17" s="162">
        <f t="shared" si="22"/>
        <v>7421.0699999999488</v>
      </c>
      <c r="K17" s="162">
        <f t="shared" si="22"/>
        <v>10981.149999999965</v>
      </c>
      <c r="L17" s="162">
        <f t="shared" si="22"/>
        <v>11859.070000000182</v>
      </c>
      <c r="M17" s="163">
        <f t="shared" si="22"/>
        <v>18833.540000000037</v>
      </c>
      <c r="N17" s="131">
        <f t="shared" si="0"/>
        <v>0.58811272722057872</v>
      </c>
      <c r="P17" s="361">
        <f t="shared" si="13"/>
        <v>1.8937510976656524E-3</v>
      </c>
      <c r="Q17" s="362">
        <f t="shared" si="14"/>
        <v>2.7108930108117714E-3</v>
      </c>
      <c r="R17" s="362">
        <f t="shared" si="15"/>
        <v>4.002102746839673E-3</v>
      </c>
      <c r="S17" s="363">
        <f t="shared" si="16"/>
        <v>5.9762758393654327E-3</v>
      </c>
      <c r="U17" s="192">
        <f>U6-SUM(U7:U16)</f>
        <v>774</v>
      </c>
      <c r="V17" s="162">
        <f t="shared" ref="V17:AE17" si="23">V6-SUM(V7:V16)</f>
        <v>672.06900000003225</v>
      </c>
      <c r="W17" s="162">
        <f t="shared" si="23"/>
        <v>1211.9459999999963</v>
      </c>
      <c r="X17" s="162">
        <f t="shared" si="23"/>
        <v>1384.7150000000111</v>
      </c>
      <c r="Y17" s="162">
        <f t="shared" si="23"/>
        <v>858.82699999999022</v>
      </c>
      <c r="Z17" s="162">
        <f t="shared" si="23"/>
        <v>1227.0739999999787</v>
      </c>
      <c r="AA17" s="162">
        <f>AA6-SUM(AA7:AA16)</f>
        <v>831.21099999999569</v>
      </c>
      <c r="AB17" s="162">
        <f>AB6-SUM(AB7:AB16)</f>
        <v>1240.916999999994</v>
      </c>
      <c r="AC17" s="162">
        <f>AC6-SUM(AC7:AC16)</f>
        <v>1415.820999999989</v>
      </c>
      <c r="AD17" s="284">
        <f t="shared" si="23"/>
        <v>1725.6059999999925</v>
      </c>
      <c r="AE17" s="163">
        <f t="shared" si="23"/>
        <v>2159.4190000000162</v>
      </c>
      <c r="AF17" s="42">
        <f t="shared" si="1"/>
        <v>0.25139748007368173</v>
      </c>
      <c r="AH17" s="361">
        <f t="shared" si="17"/>
        <v>1.2598062139713632E-3</v>
      </c>
      <c r="AI17" s="362">
        <f t="shared" si="18"/>
        <v>1.668276596984307E-3</v>
      </c>
      <c r="AJ17" s="362">
        <f t="shared" si="19"/>
        <v>2.1059324827066733E-3</v>
      </c>
      <c r="AK17" s="363">
        <f t="shared" si="20"/>
        <v>2.5221268844171588E-3</v>
      </c>
      <c r="AM17" s="52">
        <f t="shared" si="2"/>
        <v>1.532794676806126</v>
      </c>
      <c r="AN17" s="74">
        <f t="shared" si="3"/>
        <v>1.4503437738731866</v>
      </c>
      <c r="AO17" s="74">
        <f t="shared" si="4"/>
        <v>2.1791044776118715</v>
      </c>
      <c r="AP17" s="74">
        <f t="shared" si="5"/>
        <v>2.6607234814421448</v>
      </c>
      <c r="AQ17" s="74">
        <f t="shared" si="6"/>
        <v>1.8116878459565142</v>
      </c>
      <c r="AR17" s="74">
        <f t="shared" si="7"/>
        <v>1.617638179759233</v>
      </c>
      <c r="AS17" s="74">
        <f>(AA17/I17)*10</f>
        <v>1.7099236798255326</v>
      </c>
      <c r="AT17" s="74">
        <f t="shared" si="9"/>
        <v>1.672153746023151</v>
      </c>
      <c r="AU17" s="74">
        <f t="shared" si="10"/>
        <v>1.2893194246504178</v>
      </c>
      <c r="AV17" s="74">
        <f t="shared" si="11"/>
        <v>1.4550938648645855</v>
      </c>
      <c r="AW17" s="111">
        <f t="shared" si="12"/>
        <v>1.14658157733491</v>
      </c>
      <c r="AX17" s="42">
        <f t="shared" si="21"/>
        <v>-0.21202225848047707</v>
      </c>
    </row>
    <row r="18" spans="1:50" ht="20.100000000000001" customHeight="1" thickBot="1">
      <c r="A18" s="523" t="s">
        <v>52</v>
      </c>
      <c r="B18" s="524"/>
      <c r="C18" s="184">
        <v>296577.23</v>
      </c>
      <c r="D18" s="83">
        <v>317272.29999999987</v>
      </c>
      <c r="E18" s="83">
        <v>333535.09000000003</v>
      </c>
      <c r="F18" s="83">
        <v>342787.82000000007</v>
      </c>
      <c r="G18" s="83">
        <v>358758.98000000021</v>
      </c>
      <c r="H18" s="83">
        <v>378451.9000000002</v>
      </c>
      <c r="I18" s="83">
        <v>419664.02999999991</v>
      </c>
      <c r="J18" s="83">
        <v>497363.91000000003</v>
      </c>
      <c r="K18" s="83">
        <v>525432.61999999988</v>
      </c>
      <c r="L18" s="83">
        <v>572319.76</v>
      </c>
      <c r="M18" s="182">
        <v>660942.25</v>
      </c>
      <c r="N18" s="286">
        <f t="shared" si="0"/>
        <v>0.1548478598746966</v>
      </c>
      <c r="P18" s="383">
        <f t="shared" si="13"/>
        <v>0.11122533564146747</v>
      </c>
      <c r="Q18" s="384">
        <f t="shared" si="14"/>
        <v>0.13524888777780508</v>
      </c>
      <c r="R18" s="384">
        <f t="shared" si="15"/>
        <v>0.19314183014069292</v>
      </c>
      <c r="S18" s="385">
        <f t="shared" si="16"/>
        <v>0.20973078878908691</v>
      </c>
      <c r="T18" s="15"/>
      <c r="U18" s="184">
        <v>107255.05500000001</v>
      </c>
      <c r="V18" s="83">
        <v>114760.84100000001</v>
      </c>
      <c r="W18" s="83">
        <v>121323.204</v>
      </c>
      <c r="X18" s="83">
        <v>126970.24200000001</v>
      </c>
      <c r="Y18" s="83">
        <v>126268.07100000004</v>
      </c>
      <c r="Z18" s="83">
        <v>138832.77099999998</v>
      </c>
      <c r="AA18" s="83">
        <v>147720.35999999999</v>
      </c>
      <c r="AB18" s="83">
        <v>171617.91399999993</v>
      </c>
      <c r="AC18" s="83">
        <v>182644.78700000004</v>
      </c>
      <c r="AD18" s="83">
        <v>196729.59999999998</v>
      </c>
      <c r="AE18" s="182">
        <v>214422.30400000003</v>
      </c>
      <c r="AF18" s="34">
        <f t="shared" si="1"/>
        <v>8.9934122775627345E-2</v>
      </c>
      <c r="AH18" s="383">
        <f t="shared" si="17"/>
        <v>0.17457439892615031</v>
      </c>
      <c r="AI18" s="384">
        <f t="shared" si="18"/>
        <v>0.18875101481555764</v>
      </c>
      <c r="AJ18" s="384">
        <f t="shared" si="19"/>
        <v>0.24008913677275837</v>
      </c>
      <c r="AK18" s="385">
        <f t="shared" si="20"/>
        <v>0.25043785274514341</v>
      </c>
      <c r="AM18" s="288">
        <f t="shared" si="2"/>
        <v>3.6164291843982763</v>
      </c>
      <c r="AN18" s="186">
        <f t="shared" si="3"/>
        <v>3.6171087422381358</v>
      </c>
      <c r="AO18" s="186">
        <f t="shared" si="4"/>
        <v>3.6374944537319891</v>
      </c>
      <c r="AP18" s="186">
        <f t="shared" si="5"/>
        <v>3.7040476525682853</v>
      </c>
      <c r="AQ18" s="186">
        <f t="shared" si="6"/>
        <v>3.5195793844658594</v>
      </c>
      <c r="AR18" s="186">
        <f t="shared" si="7"/>
        <v>3.6684390010989483</v>
      </c>
      <c r="AS18" s="186">
        <f t="shared" si="8"/>
        <v>3.5199671508658965</v>
      </c>
      <c r="AT18" s="186">
        <f t="shared" si="9"/>
        <v>3.4505502017627276</v>
      </c>
      <c r="AU18" s="186">
        <f t="shared" si="10"/>
        <v>3.4760838982551197</v>
      </c>
      <c r="AV18" s="186">
        <f t="shared" si="11"/>
        <v>3.4374070886526784</v>
      </c>
      <c r="AW18" s="178">
        <f t="shared" si="12"/>
        <v>3.2441912133775688</v>
      </c>
      <c r="AX18" s="34">
        <f t="shared" si="21"/>
        <v>-5.6209773905726797E-2</v>
      </c>
    </row>
    <row r="19" spans="1:50" ht="20.100000000000001" customHeight="1">
      <c r="A19" s="47"/>
      <c r="B19" s="16" t="s">
        <v>133</v>
      </c>
      <c r="C19" s="282">
        <v>124147.99999999999</v>
      </c>
      <c r="D19" s="183">
        <v>129221.42999999998</v>
      </c>
      <c r="E19" s="183">
        <v>137360.88</v>
      </c>
      <c r="F19" s="183">
        <v>142859.88999999998</v>
      </c>
      <c r="G19" s="183">
        <v>160180.49</v>
      </c>
      <c r="H19" s="183">
        <v>172361.04000000004</v>
      </c>
      <c r="I19" s="183">
        <v>187504.32</v>
      </c>
      <c r="J19" s="183">
        <v>201638.73</v>
      </c>
      <c r="K19" s="183">
        <v>207543.04000000001</v>
      </c>
      <c r="L19" s="183">
        <v>226839.17999999996</v>
      </c>
      <c r="M19" s="181">
        <v>257453.40999999997</v>
      </c>
      <c r="N19" s="131">
        <f t="shared" si="0"/>
        <v>0.13496006289566034</v>
      </c>
      <c r="P19" s="361">
        <f t="shared" si="13"/>
        <v>4.6559214843354305E-2</v>
      </c>
      <c r="Q19" s="362">
        <f t="shared" si="14"/>
        <v>6.1597362719610513E-2</v>
      </c>
      <c r="R19" s="362">
        <f t="shared" si="15"/>
        <v>7.6551846423779005E-2</v>
      </c>
      <c r="S19" s="363">
        <f t="shared" si="16"/>
        <v>8.1695347446377034E-2</v>
      </c>
      <c r="T19" s="15"/>
      <c r="U19" s="282">
        <v>44879.595999999998</v>
      </c>
      <c r="V19" s="183">
        <v>47386.455000000002</v>
      </c>
      <c r="W19" s="183">
        <v>51284.888999999996</v>
      </c>
      <c r="X19" s="183">
        <v>55873.522999999994</v>
      </c>
      <c r="Y19" s="183">
        <v>59259.964</v>
      </c>
      <c r="Z19" s="183">
        <v>68910.222000000009</v>
      </c>
      <c r="AA19" s="183">
        <v>74807.56700000001</v>
      </c>
      <c r="AB19" s="183">
        <v>78981.016999999978</v>
      </c>
      <c r="AC19" s="183">
        <v>80842.428999999989</v>
      </c>
      <c r="AD19" s="183">
        <v>89480.35</v>
      </c>
      <c r="AE19" s="181">
        <v>92250.347000000009</v>
      </c>
      <c r="AF19" s="42">
        <f t="shared" si="1"/>
        <v>3.0956483741961256E-2</v>
      </c>
      <c r="AH19" s="361">
        <f t="shared" si="17"/>
        <v>7.3048570957783387E-2</v>
      </c>
      <c r="AI19" s="362">
        <f t="shared" si="18"/>
        <v>9.3687349463516575E-2</v>
      </c>
      <c r="AJ19" s="362">
        <f t="shared" si="19"/>
        <v>0.10920197057089677</v>
      </c>
      <c r="AK19" s="363">
        <f t="shared" si="20"/>
        <v>0.1077452223331878</v>
      </c>
      <c r="AM19" s="52">
        <f t="shared" si="2"/>
        <v>3.6150075716080812</v>
      </c>
      <c r="AN19" s="74">
        <f t="shared" si="3"/>
        <v>3.6670740294392354</v>
      </c>
      <c r="AO19" s="74">
        <f t="shared" si="4"/>
        <v>3.733587685227409</v>
      </c>
      <c r="AP19" s="74">
        <f t="shared" si="5"/>
        <v>3.9110714000969757</v>
      </c>
      <c r="AQ19" s="74">
        <f t="shared" si="6"/>
        <v>3.6995743988546921</v>
      </c>
      <c r="AR19" s="74">
        <f t="shared" si="7"/>
        <v>3.9980161410026298</v>
      </c>
      <c r="AS19" s="74">
        <f t="shared" si="8"/>
        <v>3.9896449852462066</v>
      </c>
      <c r="AT19" s="74">
        <f t="shared" si="9"/>
        <v>3.9169566779159926</v>
      </c>
      <c r="AU19" s="74">
        <f t="shared" si="10"/>
        <v>3.8952127231055296</v>
      </c>
      <c r="AV19" s="74">
        <f t="shared" si="11"/>
        <v>3.9446602654797118</v>
      </c>
      <c r="AW19" s="111">
        <f t="shared" si="12"/>
        <v>3.5831860607323094</v>
      </c>
      <c r="AX19" s="42">
        <f t="shared" si="21"/>
        <v>-9.1636333782839322E-2</v>
      </c>
    </row>
    <row r="20" spans="1:50" ht="20.100000000000001" customHeight="1">
      <c r="A20" s="47"/>
      <c r="B20" s="16" t="s">
        <v>134</v>
      </c>
      <c r="C20" s="282">
        <v>85383.530000000013</v>
      </c>
      <c r="D20" s="183">
        <v>96305.699999999968</v>
      </c>
      <c r="E20" s="183">
        <v>95910.87000000001</v>
      </c>
      <c r="F20" s="183">
        <v>94861.76999999999</v>
      </c>
      <c r="G20" s="183">
        <v>97530.300000000017</v>
      </c>
      <c r="H20" s="183">
        <v>98342</v>
      </c>
      <c r="I20" s="183">
        <v>116675.91999999997</v>
      </c>
      <c r="J20" s="183">
        <v>171131.26999999996</v>
      </c>
      <c r="K20" s="183">
        <v>179926.49</v>
      </c>
      <c r="L20" s="183">
        <v>199880.53999999998</v>
      </c>
      <c r="M20" s="181">
        <v>252713.29999999993</v>
      </c>
      <c r="N20" s="131">
        <f t="shared" si="0"/>
        <v>0.26432167933906903</v>
      </c>
      <c r="P20" s="361">
        <f t="shared" si="13"/>
        <v>3.2021378655749499E-2</v>
      </c>
      <c r="Q20" s="362">
        <f t="shared" si="14"/>
        <v>3.514487870676538E-2</v>
      </c>
      <c r="R20" s="362">
        <f t="shared" si="15"/>
        <v>6.7454063275938558E-2</v>
      </c>
      <c r="S20" s="363">
        <f t="shared" si="16"/>
        <v>8.0191211481022956E-2</v>
      </c>
      <c r="T20" s="15"/>
      <c r="U20" s="282">
        <v>24960.148000000001</v>
      </c>
      <c r="V20" s="183">
        <v>29102.915000000005</v>
      </c>
      <c r="W20" s="183">
        <v>28595.846999999998</v>
      </c>
      <c r="X20" s="183">
        <v>28211.688000000013</v>
      </c>
      <c r="Y20" s="183">
        <v>28788.775999999998</v>
      </c>
      <c r="Z20" s="183">
        <v>28766.753000000001</v>
      </c>
      <c r="AA20" s="183">
        <v>28895.111000000001</v>
      </c>
      <c r="AB20" s="183">
        <v>44210.894999999982</v>
      </c>
      <c r="AC20" s="183">
        <v>51408.055000000008</v>
      </c>
      <c r="AD20" s="183">
        <v>54994.248000000007</v>
      </c>
      <c r="AE20" s="181">
        <v>67896.986000000004</v>
      </c>
      <c r="AF20" s="42">
        <f t="shared" si="1"/>
        <v>0.23461977332611214</v>
      </c>
      <c r="AH20" s="361">
        <f t="shared" si="17"/>
        <v>4.0626549808843539E-2</v>
      </c>
      <c r="AI20" s="362">
        <f t="shared" si="18"/>
        <v>3.9110029876868832E-2</v>
      </c>
      <c r="AJ20" s="362">
        <f t="shared" si="19"/>
        <v>6.7115073327994351E-2</v>
      </c>
      <c r="AK20" s="363">
        <f t="shared" si="20"/>
        <v>7.9301336962161656E-2</v>
      </c>
      <c r="AM20" s="52">
        <f t="shared" si="2"/>
        <v>2.9232977366946526</v>
      </c>
      <c r="AN20" s="74">
        <f t="shared" si="3"/>
        <v>3.0219306853073089</v>
      </c>
      <c r="AO20" s="74">
        <f t="shared" si="4"/>
        <v>2.9815022009496941</v>
      </c>
      <c r="AP20" s="74">
        <f t="shared" si="5"/>
        <v>2.9739786639022245</v>
      </c>
      <c r="AQ20" s="74">
        <f t="shared" si="6"/>
        <v>2.9517776526884458</v>
      </c>
      <c r="AR20" s="74">
        <f t="shared" si="7"/>
        <v>2.9251746964674301</v>
      </c>
      <c r="AS20" s="74">
        <f t="shared" si="8"/>
        <v>2.4765273760001212</v>
      </c>
      <c r="AT20" s="74">
        <f t="shared" si="9"/>
        <v>2.5834492433790732</v>
      </c>
      <c r="AU20" s="74">
        <f t="shared" si="10"/>
        <v>2.8571698919931139</v>
      </c>
      <c r="AV20" s="74">
        <f t="shared" si="11"/>
        <v>2.7513557848102677</v>
      </c>
      <c r="AW20" s="111">
        <f t="shared" si="12"/>
        <v>2.6867199312422425</v>
      </c>
      <c r="AX20" s="42">
        <f t="shared" si="21"/>
        <v>-2.3492364718829851E-2</v>
      </c>
    </row>
    <row r="21" spans="1:50" ht="20.100000000000001" customHeight="1">
      <c r="A21" s="47"/>
      <c r="B21" s="16" t="s">
        <v>135</v>
      </c>
      <c r="C21" s="282">
        <v>75228.579999999958</v>
      </c>
      <c r="D21" s="183">
        <v>78463.72</v>
      </c>
      <c r="E21" s="183">
        <v>84411.88</v>
      </c>
      <c r="F21" s="183">
        <v>89988.620000000024</v>
      </c>
      <c r="G21" s="183">
        <v>90422.49000000002</v>
      </c>
      <c r="H21" s="183">
        <v>99881.349999999991</v>
      </c>
      <c r="I21" s="183">
        <v>105455</v>
      </c>
      <c r="J21" s="183">
        <v>112422.36</v>
      </c>
      <c r="K21" s="183">
        <v>126645.50000000001</v>
      </c>
      <c r="L21" s="183">
        <v>129185.63</v>
      </c>
      <c r="M21" s="181">
        <v>136932.51</v>
      </c>
      <c r="N21" s="131">
        <f t="shared" si="0"/>
        <v>5.9967041225870127E-2</v>
      </c>
      <c r="P21" s="361">
        <f t="shared" si="13"/>
        <v>2.8212968542227542E-2</v>
      </c>
      <c r="Q21" s="362">
        <f t="shared" si="14"/>
        <v>3.5695002448780579E-2</v>
      </c>
      <c r="R21" s="362">
        <f t="shared" si="15"/>
        <v>4.3596518502311374E-2</v>
      </c>
      <c r="S21" s="363">
        <f t="shared" si="16"/>
        <v>4.3451547140721497E-2</v>
      </c>
      <c r="T21" s="15"/>
      <c r="U21" s="282">
        <v>34004.219000000012</v>
      </c>
      <c r="V21" s="183">
        <v>34227.402000000002</v>
      </c>
      <c r="W21" s="183">
        <v>37059.409</v>
      </c>
      <c r="X21" s="183">
        <v>38692.760999999999</v>
      </c>
      <c r="Y21" s="183">
        <v>34859.089000000007</v>
      </c>
      <c r="Z21" s="183">
        <v>38240.521999999997</v>
      </c>
      <c r="AA21" s="183">
        <v>40611.130000000005</v>
      </c>
      <c r="AB21" s="183">
        <v>44193.732000000004</v>
      </c>
      <c r="AC21" s="183">
        <v>46607.200999999994</v>
      </c>
      <c r="AD21" s="183">
        <v>47485.371999999996</v>
      </c>
      <c r="AE21" s="181">
        <v>49807.668000000012</v>
      </c>
      <c r="AF21" s="42">
        <f t="shared" si="1"/>
        <v>4.8905502940990268E-2</v>
      </c>
      <c r="AH21" s="361">
        <f t="shared" si="17"/>
        <v>5.534719172796268E-2</v>
      </c>
      <c r="AI21" s="362">
        <f t="shared" si="18"/>
        <v>5.1990155368840538E-2</v>
      </c>
      <c r="AJ21" s="362">
        <f t="shared" si="19"/>
        <v>5.7951228350046513E-2</v>
      </c>
      <c r="AK21" s="363">
        <f t="shared" si="20"/>
        <v>5.817363768352659E-2</v>
      </c>
      <c r="AM21" s="52">
        <f t="shared" si="2"/>
        <v>4.5201197470429495</v>
      </c>
      <c r="AN21" s="74">
        <f t="shared" si="3"/>
        <v>4.3621946550584143</v>
      </c>
      <c r="AO21" s="74">
        <f t="shared" si="4"/>
        <v>4.3903072648068022</v>
      </c>
      <c r="AP21" s="74">
        <f t="shared" si="5"/>
        <v>4.2997393448193773</v>
      </c>
      <c r="AQ21" s="74">
        <f t="shared" si="6"/>
        <v>3.8551348232060407</v>
      </c>
      <c r="AR21" s="74">
        <f t="shared" si="7"/>
        <v>3.828594827763141</v>
      </c>
      <c r="AS21" s="74">
        <f t="shared" si="8"/>
        <v>3.8510388317291739</v>
      </c>
      <c r="AT21" s="74">
        <f t="shared" si="9"/>
        <v>3.9310446783006512</v>
      </c>
      <c r="AU21" s="74">
        <f t="shared" si="10"/>
        <v>3.6801308376531332</v>
      </c>
      <c r="AV21" s="74">
        <f t="shared" si="11"/>
        <v>3.6757472173956183</v>
      </c>
      <c r="AW21" s="111">
        <f t="shared" si="12"/>
        <v>3.6373880826401277</v>
      </c>
      <c r="AX21" s="42">
        <f t="shared" si="21"/>
        <v>-1.0435737956613138E-2</v>
      </c>
    </row>
    <row r="22" spans="1:50" ht="20.100000000000001" customHeight="1">
      <c r="A22" s="47"/>
      <c r="B22" s="16" t="s">
        <v>174</v>
      </c>
      <c r="C22" s="282">
        <v>110.28</v>
      </c>
      <c r="D22" s="183">
        <v>180.26999999999998</v>
      </c>
      <c r="E22" s="183">
        <v>116.49</v>
      </c>
      <c r="F22" s="183">
        <v>298.37999999999994</v>
      </c>
      <c r="G22" s="183">
        <v>378.34</v>
      </c>
      <c r="H22" s="183">
        <v>1108.6799999999998</v>
      </c>
      <c r="I22" s="183">
        <v>2039.8700000000001</v>
      </c>
      <c r="J22" s="183">
        <v>2946.6799999999994</v>
      </c>
      <c r="K22" s="183">
        <v>2385.4699999999998</v>
      </c>
      <c r="L22" s="183">
        <v>7354.32</v>
      </c>
      <c r="M22" s="181">
        <v>5507.920000000001</v>
      </c>
      <c r="N22" s="131">
        <f t="shared" si="0"/>
        <v>-0.2510633206061198</v>
      </c>
      <c r="P22" s="361">
        <f t="shared" si="13"/>
        <v>4.1358299875351302E-5</v>
      </c>
      <c r="Q22" s="362">
        <f t="shared" si="14"/>
        <v>3.9621346041992877E-4</v>
      </c>
      <c r="R22" s="362">
        <f t="shared" si="15"/>
        <v>2.4818762578463142E-3</v>
      </c>
      <c r="S22" s="363">
        <f t="shared" si="16"/>
        <v>1.7477781246200976E-3</v>
      </c>
      <c r="T22" s="15"/>
      <c r="U22" s="282">
        <v>48.381</v>
      </c>
      <c r="V22" s="183">
        <v>95.766000000000005</v>
      </c>
      <c r="W22" s="183">
        <v>56.500999999999991</v>
      </c>
      <c r="X22" s="183">
        <v>150.69999999999999</v>
      </c>
      <c r="Y22" s="183">
        <v>140.04399999999998</v>
      </c>
      <c r="Z22" s="183">
        <v>287.56299999999993</v>
      </c>
      <c r="AA22" s="183">
        <v>448.35299999999989</v>
      </c>
      <c r="AB22" s="183">
        <v>509.31699999999995</v>
      </c>
      <c r="AC22" s="183">
        <v>466.72899999999998</v>
      </c>
      <c r="AD22" s="183">
        <v>1305.8919999999998</v>
      </c>
      <c r="AE22" s="181">
        <v>1214.991</v>
      </c>
      <c r="AF22" s="42">
        <f t="shared" si="1"/>
        <v>-6.9608359649955626E-2</v>
      </c>
      <c r="AH22" s="361">
        <f t="shared" si="17"/>
        <v>7.8747654312853394E-5</v>
      </c>
      <c r="AI22" s="362">
        <f t="shared" si="18"/>
        <v>3.9095818431374678E-4</v>
      </c>
      <c r="AJ22" s="362">
        <f t="shared" si="19"/>
        <v>1.5937128068091988E-3</v>
      </c>
      <c r="AK22" s="363">
        <f t="shared" si="20"/>
        <v>1.4190675665189873E-3</v>
      </c>
      <c r="AM22" s="52">
        <f t="shared" si="2"/>
        <v>4.3871055495103377</v>
      </c>
      <c r="AN22" s="74">
        <f t="shared" si="3"/>
        <v>5.3123647861541032</v>
      </c>
      <c r="AO22" s="74">
        <f t="shared" si="4"/>
        <v>4.8502875783329031</v>
      </c>
      <c r="AP22" s="74">
        <f t="shared" si="5"/>
        <v>5.0506066090220534</v>
      </c>
      <c r="AQ22" s="74">
        <f t="shared" si="6"/>
        <v>3.7015382988846008</v>
      </c>
      <c r="AR22" s="74">
        <f t="shared" si="7"/>
        <v>2.5937421077317167</v>
      </c>
      <c r="AS22" s="74">
        <f t="shared" si="8"/>
        <v>2.1979488888997825</v>
      </c>
      <c r="AT22" s="74">
        <f t="shared" si="9"/>
        <v>1.7284435364545865</v>
      </c>
      <c r="AU22" s="74">
        <f t="shared" si="10"/>
        <v>1.9565494430866877</v>
      </c>
      <c r="AV22" s="74">
        <f t="shared" si="11"/>
        <v>1.7756801444593109</v>
      </c>
      <c r="AW22" s="111">
        <f t="shared" si="12"/>
        <v>2.2058980522592915</v>
      </c>
      <c r="AX22" s="42">
        <f t="shared" si="21"/>
        <v>0.24228344791847667</v>
      </c>
    </row>
    <row r="23" spans="1:50" ht="20.100000000000001" customHeight="1">
      <c r="A23" s="47"/>
      <c r="B23" s="16" t="s">
        <v>175</v>
      </c>
      <c r="C23" s="282">
        <v>4636.8999999999996</v>
      </c>
      <c r="D23" s="183">
        <v>4196.91</v>
      </c>
      <c r="E23" s="183">
        <v>5508.2500000000009</v>
      </c>
      <c r="F23" s="183">
        <v>6671.28</v>
      </c>
      <c r="G23" s="183">
        <v>3004.5299999999997</v>
      </c>
      <c r="H23" s="183">
        <v>2305.59</v>
      </c>
      <c r="I23" s="183">
        <v>2533.8399999999997</v>
      </c>
      <c r="J23" s="183">
        <v>2930.4400000000005</v>
      </c>
      <c r="K23" s="183">
        <v>2430.9300000000003</v>
      </c>
      <c r="L23" s="183">
        <v>3347.8600000000006</v>
      </c>
      <c r="M23" s="181">
        <v>2735.06</v>
      </c>
      <c r="N23" s="131">
        <f t="shared" si="0"/>
        <v>-0.18304230164941201</v>
      </c>
      <c r="P23" s="361">
        <f t="shared" si="13"/>
        <v>1.7389762485674322E-3</v>
      </c>
      <c r="Q23" s="362">
        <f t="shared" si="14"/>
        <v>8.2395803316519082E-4</v>
      </c>
      <c r="R23" s="362">
        <f t="shared" si="15"/>
        <v>1.1298086360932572E-3</v>
      </c>
      <c r="S23" s="363">
        <f t="shared" si="16"/>
        <v>8.6789169732375254E-4</v>
      </c>
      <c r="T23" s="15"/>
      <c r="U23" s="282">
        <v>1253.039</v>
      </c>
      <c r="V23" s="183">
        <v>1198.806</v>
      </c>
      <c r="W23" s="183">
        <v>1407.8010000000002</v>
      </c>
      <c r="X23" s="183">
        <v>1480.365</v>
      </c>
      <c r="Y23" s="183">
        <v>1064.634</v>
      </c>
      <c r="Z23" s="183">
        <v>1153.7950000000003</v>
      </c>
      <c r="AA23" s="183">
        <v>1206.8449999999998</v>
      </c>
      <c r="AB23" s="183">
        <v>1344.5240000000001</v>
      </c>
      <c r="AC23" s="183">
        <v>1085.837</v>
      </c>
      <c r="AD23" s="183">
        <v>1435.758</v>
      </c>
      <c r="AE23" s="181">
        <v>1151.4640000000004</v>
      </c>
      <c r="AF23" s="42">
        <f t="shared" si="1"/>
        <v>-0.198009692441205</v>
      </c>
      <c r="AH23" s="361">
        <f t="shared" si="17"/>
        <v>2.0395172074269548E-3</v>
      </c>
      <c r="AI23" s="362">
        <f t="shared" si="18"/>
        <v>1.5686496464088903E-3</v>
      </c>
      <c r="AJ23" s="362">
        <f t="shared" si="19"/>
        <v>1.752201492986221E-3</v>
      </c>
      <c r="AK23" s="363">
        <f t="shared" si="20"/>
        <v>1.3448702224248738E-3</v>
      </c>
      <c r="AM23" s="52">
        <f t="shared" si="2"/>
        <v>2.7023205158618908</v>
      </c>
      <c r="AN23" s="74">
        <f t="shared" si="3"/>
        <v>2.8564014953858914</v>
      </c>
      <c r="AO23" s="74">
        <f t="shared" si="4"/>
        <v>2.5558044751055236</v>
      </c>
      <c r="AP23" s="74">
        <f t="shared" si="5"/>
        <v>2.2190119437349356</v>
      </c>
      <c r="AQ23" s="74">
        <f t="shared" si="6"/>
        <v>3.5434294215734248</v>
      </c>
      <c r="AR23" s="74">
        <f t="shared" si="7"/>
        <v>5.0043372845996048</v>
      </c>
      <c r="AS23" s="74">
        <f t="shared" si="8"/>
        <v>4.7629092602532124</v>
      </c>
      <c r="AT23" s="74">
        <f t="shared" si="9"/>
        <v>4.5881301101541059</v>
      </c>
      <c r="AU23" s="74">
        <f t="shared" si="10"/>
        <v>4.4667555215493655</v>
      </c>
      <c r="AV23" s="74">
        <f t="shared" si="11"/>
        <v>4.2885843494052907</v>
      </c>
      <c r="AW23" s="111">
        <f t="shared" si="12"/>
        <v>4.2100136742886827</v>
      </c>
      <c r="AX23" s="42">
        <f t="shared" si="21"/>
        <v>-1.8320888366694613E-2</v>
      </c>
    </row>
    <row r="24" spans="1:50" ht="20.100000000000001" customHeight="1">
      <c r="A24" s="47"/>
      <c r="B24" s="16" t="s">
        <v>189</v>
      </c>
      <c r="C24" s="282">
        <v>790.5100000000001</v>
      </c>
      <c r="D24" s="183">
        <v>1040.1500000000001</v>
      </c>
      <c r="E24" s="183">
        <v>771.45</v>
      </c>
      <c r="F24" s="183">
        <v>899.88000000000011</v>
      </c>
      <c r="G24" s="183">
        <v>588.90000000000009</v>
      </c>
      <c r="H24" s="183">
        <v>194.82999999999998</v>
      </c>
      <c r="I24" s="183">
        <v>353.66</v>
      </c>
      <c r="J24" s="183">
        <v>495.15</v>
      </c>
      <c r="K24" s="183">
        <v>789.73000000000013</v>
      </c>
      <c r="L24" s="183">
        <v>551.79</v>
      </c>
      <c r="M24" s="181">
        <v>304.34999999999997</v>
      </c>
      <c r="N24" s="131">
        <f t="shared" si="0"/>
        <v>-0.44843146849344862</v>
      </c>
      <c r="P24" s="361">
        <f t="shared" si="13"/>
        <v>2.9646490419354336E-4</v>
      </c>
      <c r="Q24" s="362">
        <f t="shared" si="14"/>
        <v>6.9627185927061659E-5</v>
      </c>
      <c r="R24" s="362">
        <f t="shared" si="15"/>
        <v>1.8621361326635471E-4</v>
      </c>
      <c r="S24" s="363">
        <f t="shared" si="16"/>
        <v>9.6576615533291443E-5</v>
      </c>
      <c r="T24" s="15"/>
      <c r="U24" s="282">
        <v>288.846</v>
      </c>
      <c r="V24" s="183">
        <v>361.327</v>
      </c>
      <c r="W24" s="183">
        <v>291.10300000000007</v>
      </c>
      <c r="X24" s="183">
        <v>332.89799999999991</v>
      </c>
      <c r="Y24" s="183">
        <v>245.82300000000004</v>
      </c>
      <c r="Z24" s="183">
        <v>97.183000000000007</v>
      </c>
      <c r="AA24" s="183">
        <v>190.20400000000001</v>
      </c>
      <c r="AB24" s="183">
        <v>245.27999999999997</v>
      </c>
      <c r="AC24" s="183">
        <v>252.32300000000001</v>
      </c>
      <c r="AD24" s="183">
        <v>213.90800000000002</v>
      </c>
      <c r="AE24" s="181">
        <v>306.22400000000005</v>
      </c>
      <c r="AF24" s="42">
        <f t="shared" si="1"/>
        <v>0.43156871178263562</v>
      </c>
      <c r="AH24" s="361">
        <f t="shared" si="17"/>
        <v>4.7014210036275505E-4</v>
      </c>
      <c r="AI24" s="362">
        <f t="shared" si="18"/>
        <v>1.321257923521554E-4</v>
      </c>
      <c r="AJ24" s="362">
        <f t="shared" si="19"/>
        <v>2.6105368520439834E-4</v>
      </c>
      <c r="AK24" s="363">
        <f t="shared" si="20"/>
        <v>3.5765906619037542E-4</v>
      </c>
      <c r="AM24" s="52">
        <f t="shared" si="2"/>
        <v>3.6539196215101639</v>
      </c>
      <c r="AN24" s="74">
        <f t="shared" si="3"/>
        <v>3.4737970485026191</v>
      </c>
      <c r="AO24" s="74">
        <f t="shared" si="4"/>
        <v>3.7734525892799282</v>
      </c>
      <c r="AP24" s="74">
        <f t="shared" si="5"/>
        <v>3.699359914655286</v>
      </c>
      <c r="AQ24" s="74">
        <f t="shared" si="6"/>
        <v>4.1742740703005605</v>
      </c>
      <c r="AR24" s="74">
        <f t="shared" si="7"/>
        <v>4.9880921829287077</v>
      </c>
      <c r="AS24" s="74">
        <f t="shared" si="8"/>
        <v>5.378159814511112</v>
      </c>
      <c r="AT24" s="74">
        <f t="shared" si="9"/>
        <v>4.9536504089669791</v>
      </c>
      <c r="AU24" s="74">
        <f t="shared" si="10"/>
        <v>3.1950540057994496</v>
      </c>
      <c r="AV24" s="74">
        <f t="shared" si="11"/>
        <v>3.8766197285199082</v>
      </c>
      <c r="AW24" s="111">
        <f t="shared" si="12"/>
        <v>10.061573845901105</v>
      </c>
      <c r="AX24" s="42">
        <f t="shared" si="21"/>
        <v>1.5954503021999038</v>
      </c>
    </row>
    <row r="25" spans="1:50" ht="20.100000000000001" customHeight="1">
      <c r="A25" s="47"/>
      <c r="B25" s="16" t="s">
        <v>191</v>
      </c>
      <c r="C25" s="282">
        <v>708.49</v>
      </c>
      <c r="D25" s="183">
        <v>623.96</v>
      </c>
      <c r="E25" s="183">
        <v>593.64</v>
      </c>
      <c r="F25" s="183">
        <v>1227.98</v>
      </c>
      <c r="G25" s="183">
        <v>472.35</v>
      </c>
      <c r="H25" s="183">
        <v>563.87</v>
      </c>
      <c r="I25" s="183">
        <v>585.00000000000011</v>
      </c>
      <c r="J25" s="183">
        <v>1688.3</v>
      </c>
      <c r="K25" s="183">
        <v>1265.3799999999999</v>
      </c>
      <c r="L25" s="183">
        <v>786.88</v>
      </c>
      <c r="M25" s="181">
        <v>526.18999999999994</v>
      </c>
      <c r="N25" s="131">
        <f t="shared" si="0"/>
        <v>-0.33129575030500208</v>
      </c>
      <c r="P25" s="361">
        <f t="shared" si="13"/>
        <v>2.6570494993369281E-4</v>
      </c>
      <c r="Q25" s="362">
        <f t="shared" si="14"/>
        <v>2.01512504894997E-4</v>
      </c>
      <c r="R25" s="362">
        <f t="shared" si="15"/>
        <v>2.6554987949587561E-4</v>
      </c>
      <c r="S25" s="363">
        <f t="shared" si="16"/>
        <v>1.6697108371106496E-4</v>
      </c>
      <c r="T25" s="15"/>
      <c r="U25" s="282">
        <v>264.24100000000004</v>
      </c>
      <c r="V25" s="183">
        <v>253.15100000000001</v>
      </c>
      <c r="W25" s="183">
        <v>225.78299999999999</v>
      </c>
      <c r="X25" s="183">
        <v>409.93700000000001</v>
      </c>
      <c r="Y25" s="183">
        <v>203.20200000000003</v>
      </c>
      <c r="Z25" s="183">
        <v>202.74700000000001</v>
      </c>
      <c r="AA25" s="183">
        <v>206.03299999999999</v>
      </c>
      <c r="AB25" s="183">
        <v>750.57</v>
      </c>
      <c r="AC25" s="183">
        <v>543.22699999999998</v>
      </c>
      <c r="AD25" s="183">
        <v>385.85599999999999</v>
      </c>
      <c r="AE25" s="181">
        <v>243.44100000000003</v>
      </c>
      <c r="AF25" s="42">
        <f t="shared" si="1"/>
        <v>-0.36908846823685509</v>
      </c>
      <c r="AH25" s="361">
        <f t="shared" si="17"/>
        <v>4.3009360954264481E-4</v>
      </c>
      <c r="AI25" s="362">
        <f t="shared" si="18"/>
        <v>2.7564602885301394E-4</v>
      </c>
      <c r="AJ25" s="362">
        <f t="shared" si="19"/>
        <v>4.7089931539834095E-4</v>
      </c>
      <c r="AK25" s="363">
        <f t="shared" si="20"/>
        <v>2.8433068842563346E-4</v>
      </c>
      <c r="AM25" s="52">
        <f t="shared" si="2"/>
        <v>3.7296362686841036</v>
      </c>
      <c r="AN25" s="74">
        <f t="shared" si="3"/>
        <v>4.0571671260978261</v>
      </c>
      <c r="AO25" s="74">
        <f t="shared" si="4"/>
        <v>3.803365676167374</v>
      </c>
      <c r="AP25" s="74">
        <f t="shared" si="5"/>
        <v>3.3383035554324989</v>
      </c>
      <c r="AQ25" s="74">
        <f t="shared" si="6"/>
        <v>4.3019371228961578</v>
      </c>
      <c r="AR25" s="74">
        <f t="shared" si="7"/>
        <v>3.5956337453668401</v>
      </c>
      <c r="AS25" s="74">
        <f t="shared" si="8"/>
        <v>3.5219316239316227</v>
      </c>
      <c r="AT25" s="74">
        <f t="shared" si="9"/>
        <v>4.4457146241781675</v>
      </c>
      <c r="AU25" s="74">
        <f t="shared" si="10"/>
        <v>4.2929949896473794</v>
      </c>
      <c r="AV25" s="74">
        <f t="shared" si="11"/>
        <v>4.9036193574623832</v>
      </c>
      <c r="AW25" s="111">
        <f t="shared" si="12"/>
        <v>4.6264847298504357</v>
      </c>
      <c r="AX25" s="42">
        <f t="shared" si="21"/>
        <v>-5.6516341789498999E-2</v>
      </c>
    </row>
    <row r="26" spans="1:50" ht="20.100000000000001" customHeight="1">
      <c r="A26" s="47"/>
      <c r="B26" s="16" t="s">
        <v>221</v>
      </c>
      <c r="C26" s="282">
        <v>197.9</v>
      </c>
      <c r="D26" s="183">
        <v>260.17</v>
      </c>
      <c r="E26" s="183">
        <v>132.01</v>
      </c>
      <c r="F26" s="183">
        <v>228.87</v>
      </c>
      <c r="G26" s="183">
        <v>177.84000000000003</v>
      </c>
      <c r="H26" s="183">
        <v>210.9</v>
      </c>
      <c r="I26" s="183">
        <v>238.79</v>
      </c>
      <c r="J26" s="183">
        <v>336.64000000000004</v>
      </c>
      <c r="K26" s="183">
        <v>378.74</v>
      </c>
      <c r="L26" s="183">
        <v>364.17999999999995</v>
      </c>
      <c r="M26" s="181">
        <v>538.92999999999995</v>
      </c>
      <c r="N26" s="131">
        <f t="shared" si="0"/>
        <v>0.47984513152836517</v>
      </c>
      <c r="P26" s="361">
        <f t="shared" si="13"/>
        <v>7.4218421702321568E-5</v>
      </c>
      <c r="Q26" s="362">
        <f t="shared" si="14"/>
        <v>7.5370186891224696E-5</v>
      </c>
      <c r="R26" s="362">
        <f t="shared" si="15"/>
        <v>1.2290051229515043E-4</v>
      </c>
      <c r="S26" s="363">
        <f t="shared" si="16"/>
        <v>1.7101375196108677E-4</v>
      </c>
      <c r="T26" s="15"/>
      <c r="U26" s="282">
        <v>99.456000000000003</v>
      </c>
      <c r="V26" s="183">
        <v>104.232</v>
      </c>
      <c r="W26" s="183">
        <v>77.295000000000002</v>
      </c>
      <c r="X26" s="183">
        <v>120.76400000000002</v>
      </c>
      <c r="Y26" s="183">
        <v>93.190999999999988</v>
      </c>
      <c r="Z26" s="183">
        <v>100.67100000000001</v>
      </c>
      <c r="AA26" s="183">
        <v>96.993000000000009</v>
      </c>
      <c r="AB26" s="183">
        <v>130.47499999999999</v>
      </c>
      <c r="AC26" s="183">
        <v>175.51299999999998</v>
      </c>
      <c r="AD26" s="183">
        <v>135.691</v>
      </c>
      <c r="AE26" s="181">
        <v>200.27899999999997</v>
      </c>
      <c r="AF26" s="42">
        <f t="shared" si="1"/>
        <v>0.47599324936804921</v>
      </c>
      <c r="AH26" s="361">
        <f t="shared" si="17"/>
        <v>1.6188021552549859E-4</v>
      </c>
      <c r="AI26" s="362">
        <f t="shared" si="18"/>
        <v>1.3686792589119329E-4</v>
      </c>
      <c r="AJ26" s="362">
        <f t="shared" si="19"/>
        <v>1.6559752603488424E-4</v>
      </c>
      <c r="AK26" s="363">
        <f t="shared" si="20"/>
        <v>2.3391896166708741E-4</v>
      </c>
      <c r="AM26" s="52">
        <f t="shared" ref="AM26:AM29" si="24">(U26/C26)*10</f>
        <v>5.0255684689236988</v>
      </c>
      <c r="AN26" s="74">
        <f t="shared" ref="AN26:AN29" si="25">(V26/D26)*10</f>
        <v>4.0063035707422063</v>
      </c>
      <c r="AO26" s="74"/>
      <c r="AP26" s="74">
        <f t="shared" ref="AP26:AP29" si="26">(X26/F26)*10</f>
        <v>5.2765325293834939</v>
      </c>
      <c r="AQ26" s="74">
        <f t="shared" ref="AQ26:AQ29" si="27">(Y26/G26)*10</f>
        <v>5.2401596941070601</v>
      </c>
      <c r="AR26" s="74">
        <f t="shared" ref="AR26:AR29" si="28">(Z26/H26)*10</f>
        <v>4.7733997155049792</v>
      </c>
      <c r="AS26" s="74">
        <f t="shared" ref="AS26:AS29" si="29">(AA26/I26)*10</f>
        <v>4.0618535114535792</v>
      </c>
      <c r="AT26" s="74">
        <f t="shared" ref="AT26:AT29" si="30">(AB26/J26)*10</f>
        <v>3.8758020437262353</v>
      </c>
      <c r="AU26" s="74">
        <f t="shared" si="10"/>
        <v>4.6341289538997721</v>
      </c>
      <c r="AV26" s="74">
        <f t="shared" si="11"/>
        <v>3.7259322313141858</v>
      </c>
      <c r="AW26" s="111">
        <f t="shared" ref="AW26:AW29" si="31">(AE26/M26)*10</f>
        <v>3.7162340192603862</v>
      </c>
      <c r="AX26" s="42">
        <f t="shared" si="21"/>
        <v>-2.6028954505108986E-3</v>
      </c>
    </row>
    <row r="27" spans="1:50" ht="20.100000000000001" customHeight="1">
      <c r="A27" s="47"/>
      <c r="B27" s="16" t="s">
        <v>214</v>
      </c>
      <c r="C27" s="282">
        <v>127.4</v>
      </c>
      <c r="D27" s="183">
        <v>216</v>
      </c>
      <c r="E27" s="183">
        <v>171.49</v>
      </c>
      <c r="F27" s="183">
        <v>269.32000000000005</v>
      </c>
      <c r="G27" s="183">
        <v>123.89999999999999</v>
      </c>
      <c r="H27" s="183">
        <v>160.38000000000002</v>
      </c>
      <c r="I27" s="183">
        <v>139.06000000000003</v>
      </c>
      <c r="J27" s="183">
        <v>166.64000000000001</v>
      </c>
      <c r="K27" s="183">
        <v>159.31</v>
      </c>
      <c r="L27" s="183">
        <v>195.98999999999998</v>
      </c>
      <c r="M27" s="181">
        <v>237.64000000000007</v>
      </c>
      <c r="N27" s="131">
        <f t="shared" si="0"/>
        <v>0.21251084238991833</v>
      </c>
      <c r="P27" s="361">
        <f t="shared" si="13"/>
        <v>4.7778812151974574E-5</v>
      </c>
      <c r="Q27" s="362">
        <f t="shared" si="14"/>
        <v>5.7315649946015257E-5</v>
      </c>
      <c r="R27" s="362">
        <f t="shared" si="15"/>
        <v>6.614111539548172E-5</v>
      </c>
      <c r="S27" s="363">
        <f t="shared" si="16"/>
        <v>7.5408138377957564E-5</v>
      </c>
      <c r="T27" s="15"/>
      <c r="U27" s="282">
        <v>38.950000000000003</v>
      </c>
      <c r="V27" s="183">
        <v>76.847999999999999</v>
      </c>
      <c r="W27" s="183">
        <v>38.062999999999995</v>
      </c>
      <c r="X27" s="183">
        <v>83.908999999999992</v>
      </c>
      <c r="Y27" s="183">
        <v>57.958000000000006</v>
      </c>
      <c r="Z27" s="183">
        <v>75.13000000000001</v>
      </c>
      <c r="AA27" s="183">
        <v>64.326000000000008</v>
      </c>
      <c r="AB27" s="183">
        <v>82.411999999999964</v>
      </c>
      <c r="AC27" s="183">
        <v>81.624000000000009</v>
      </c>
      <c r="AD27" s="183">
        <v>96.864000000000004</v>
      </c>
      <c r="AE27" s="181">
        <v>195.62399999999997</v>
      </c>
      <c r="AF27" s="42">
        <f t="shared" si="1"/>
        <v>1.0195738354806736</v>
      </c>
      <c r="AH27" s="361">
        <f t="shared" si="17"/>
        <v>6.3397224850367712E-5</v>
      </c>
      <c r="AI27" s="362">
        <f t="shared" si="18"/>
        <v>1.0214348990479237E-4</v>
      </c>
      <c r="AJ27" s="362">
        <f t="shared" si="19"/>
        <v>1.1821298952652001E-4</v>
      </c>
      <c r="AK27" s="363">
        <f t="shared" si="20"/>
        <v>2.2848208228102952E-4</v>
      </c>
      <c r="AM27" s="52"/>
      <c r="AN27" s="74"/>
      <c r="AO27" s="74"/>
      <c r="AP27" s="74">
        <f t="shared" si="26"/>
        <v>3.1155874053170942</v>
      </c>
      <c r="AQ27" s="74">
        <f t="shared" si="27"/>
        <v>4.6778046811945124</v>
      </c>
      <c r="AR27" s="74">
        <f t="shared" si="28"/>
        <v>4.6844993141289439</v>
      </c>
      <c r="AS27" s="74">
        <f t="shared" si="29"/>
        <v>4.6257730476053496</v>
      </c>
      <c r="AT27" s="74">
        <f t="shared" si="30"/>
        <v>4.9455112818050857</v>
      </c>
      <c r="AU27" s="74">
        <f t="shared" si="10"/>
        <v>5.1235955056179785</v>
      </c>
      <c r="AV27" s="74">
        <f t="shared" si="11"/>
        <v>4.9422929741313339</v>
      </c>
      <c r="AW27" s="111">
        <f t="shared" si="31"/>
        <v>8.2319474835886179</v>
      </c>
      <c r="AX27" s="42">
        <f t="shared" si="21"/>
        <v>0.66561301134428996</v>
      </c>
    </row>
    <row r="28" spans="1:50" ht="20.100000000000001" customHeight="1">
      <c r="A28" s="47"/>
      <c r="B28" s="16" t="s">
        <v>213</v>
      </c>
      <c r="C28" s="282">
        <v>3681.0199999999995</v>
      </c>
      <c r="D28" s="183">
        <v>5100.9299999999985</v>
      </c>
      <c r="E28" s="183">
        <v>7017.1100000000006</v>
      </c>
      <c r="F28" s="183">
        <v>3648.69</v>
      </c>
      <c r="G28" s="183">
        <v>4081.45</v>
      </c>
      <c r="H28" s="183">
        <v>1482.34</v>
      </c>
      <c r="I28" s="183">
        <v>1589.7499999999998</v>
      </c>
      <c r="J28" s="183">
        <v>779.32999999999993</v>
      </c>
      <c r="K28" s="183">
        <v>853.84</v>
      </c>
      <c r="L28" s="183">
        <v>619.36999999999989</v>
      </c>
      <c r="M28" s="181">
        <v>1012.0600000000001</v>
      </c>
      <c r="N28" s="131">
        <f t="shared" si="0"/>
        <v>0.6340152090026967</v>
      </c>
      <c r="P28" s="361">
        <f t="shared" si="13"/>
        <v>1.3804926460569968E-3</v>
      </c>
      <c r="Q28" s="362">
        <f t="shared" si="14"/>
        <v>5.2974984749330485E-4</v>
      </c>
      <c r="R28" s="362">
        <f t="shared" si="15"/>
        <v>2.090199634802771E-4</v>
      </c>
      <c r="S28" s="363">
        <f t="shared" si="16"/>
        <v>3.2114778878469834E-4</v>
      </c>
      <c r="T28" s="15"/>
      <c r="U28" s="282">
        <v>857.16699999999992</v>
      </c>
      <c r="V28" s="183">
        <v>1295.3879999999999</v>
      </c>
      <c r="W28" s="183">
        <v>1680.39</v>
      </c>
      <c r="X28" s="183">
        <v>853.12100000000009</v>
      </c>
      <c r="Y28" s="183">
        <v>892.61699999999996</v>
      </c>
      <c r="Z28" s="183">
        <v>327.90600000000001</v>
      </c>
      <c r="AA28" s="183">
        <v>344.18399999999997</v>
      </c>
      <c r="AB28" s="183">
        <v>176.95800000000003</v>
      </c>
      <c r="AC28" s="183">
        <v>193.49399999999997</v>
      </c>
      <c r="AD28" s="183">
        <v>132.97500000000002</v>
      </c>
      <c r="AE28" s="181">
        <v>191.30300000000003</v>
      </c>
      <c r="AF28" s="42">
        <f t="shared" si="1"/>
        <v>0.43863884188757279</v>
      </c>
      <c r="AH28" s="361">
        <f t="shared" si="17"/>
        <v>1.3951735310222112E-3</v>
      </c>
      <c r="AI28" s="362">
        <f t="shared" si="18"/>
        <v>4.4580677759511301E-4</v>
      </c>
      <c r="AJ28" s="362">
        <f t="shared" si="19"/>
        <v>1.6228291503849726E-4</v>
      </c>
      <c r="AK28" s="363">
        <f t="shared" si="20"/>
        <v>2.2343530337079194E-4</v>
      </c>
      <c r="AM28" s="52">
        <f t="shared" si="24"/>
        <v>2.3286127214739394</v>
      </c>
      <c r="AN28" s="74">
        <f t="shared" si="25"/>
        <v>2.5395133828537153</v>
      </c>
      <c r="AO28" s="74">
        <f t="shared" ref="AO28:AO29" si="32">(W28/E28)*10</f>
        <v>2.3947038025625931</v>
      </c>
      <c r="AP28" s="74">
        <f t="shared" si="26"/>
        <v>2.3381569823690147</v>
      </c>
      <c r="AQ28" s="74">
        <f t="shared" si="27"/>
        <v>2.1870095186759606</v>
      </c>
      <c r="AR28" s="74">
        <f t="shared" si="28"/>
        <v>2.2120835975552171</v>
      </c>
      <c r="AS28" s="74">
        <f t="shared" si="29"/>
        <v>2.1650196571788021</v>
      </c>
      <c r="AT28" s="74">
        <f t="shared" si="30"/>
        <v>2.2706427315771243</v>
      </c>
      <c r="AU28" s="74">
        <f t="shared" si="10"/>
        <v>2.266162278647053</v>
      </c>
      <c r="AV28" s="74">
        <f t="shared" si="11"/>
        <v>2.1469396322069207</v>
      </c>
      <c r="AW28" s="111">
        <f t="shared" si="31"/>
        <v>1.8902337806058931</v>
      </c>
      <c r="AX28" s="42">
        <f t="shared" si="21"/>
        <v>-0.11956826719769012</v>
      </c>
    </row>
    <row r="29" spans="1:50" ht="20.100000000000001" customHeight="1" thickBot="1">
      <c r="A29" s="179"/>
      <c r="B29" s="16" t="s">
        <v>33</v>
      </c>
      <c r="C29" s="192">
        <f>C18-SUM(C19:C28)</f>
        <v>1564.6199999998789</v>
      </c>
      <c r="D29" s="162">
        <f t="shared" ref="D29:M29" si="33">D18-SUM(D19:D28)</f>
        <v>1663.0599999998813</v>
      </c>
      <c r="E29" s="162">
        <f t="shared" si="33"/>
        <v>1541.0200000000186</v>
      </c>
      <c r="F29" s="162">
        <f t="shared" si="33"/>
        <v>1833.140000000014</v>
      </c>
      <c r="G29" s="162">
        <f t="shared" si="33"/>
        <v>1798.3900000000722</v>
      </c>
      <c r="H29" s="162">
        <f t="shared" si="33"/>
        <v>1840.9200000001001</v>
      </c>
      <c r="I29" s="162">
        <f t="shared" si="33"/>
        <v>2548.8199999999488</v>
      </c>
      <c r="J29" s="162">
        <f t="shared" si="33"/>
        <v>2828.3699999999953</v>
      </c>
      <c r="K29" s="162">
        <f t="shared" si="33"/>
        <v>3054.1899999998859</v>
      </c>
      <c r="L29" s="162">
        <f t="shared" si="33"/>
        <v>3194.0200000000186</v>
      </c>
      <c r="M29" s="163">
        <f t="shared" si="33"/>
        <v>2980.8799999998882</v>
      </c>
      <c r="N29" s="131">
        <f t="shared" si="0"/>
        <v>-6.6730953469336177E-2</v>
      </c>
      <c r="P29" s="361">
        <f t="shared" si="13"/>
        <v>5.8677931765476192E-4</v>
      </c>
      <c r="Q29" s="362">
        <f t="shared" si="14"/>
        <v>6.5789703391086246E-4</v>
      </c>
      <c r="R29" s="362">
        <f t="shared" si="15"/>
        <v>1.0778919607912535E-3</v>
      </c>
      <c r="S29" s="363">
        <f t="shared" si="16"/>
        <v>9.4589552065341555E-4</v>
      </c>
      <c r="U29" s="192">
        <f>U18-SUM(U19:U28)</f>
        <v>561.01199999998789</v>
      </c>
      <c r="V29" s="162">
        <f t="shared" ref="V29:AE29" si="34">V18-SUM(V19:V28)</f>
        <v>658.5509999999922</v>
      </c>
      <c r="W29" s="162">
        <f t="shared" si="34"/>
        <v>606.12300000000687</v>
      </c>
      <c r="X29" s="162">
        <f t="shared" si="34"/>
        <v>760.57600000000093</v>
      </c>
      <c r="Y29" s="162">
        <f t="shared" si="34"/>
        <v>662.77300000003015</v>
      </c>
      <c r="Z29" s="162">
        <f t="shared" si="34"/>
        <v>670.27899999998044</v>
      </c>
      <c r="AA29" s="162">
        <f t="shared" si="34"/>
        <v>849.61399999997229</v>
      </c>
      <c r="AB29" s="162">
        <f t="shared" si="34"/>
        <v>992.73399999990943</v>
      </c>
      <c r="AC29" s="162">
        <f t="shared" si="34"/>
        <v>988.35500000001048</v>
      </c>
      <c r="AD29" s="162">
        <f t="shared" si="34"/>
        <v>1062.685999999987</v>
      </c>
      <c r="AE29" s="283">
        <f t="shared" si="34"/>
        <v>963.9769999999844</v>
      </c>
      <c r="AF29" s="42">
        <f t="shared" si="1"/>
        <v>-9.288632766405483E-2</v>
      </c>
      <c r="AH29" s="361">
        <f t="shared" si="17"/>
        <v>9.1313488851742534E-4</v>
      </c>
      <c r="AI29" s="362">
        <f t="shared" si="18"/>
        <v>9.1128226101280872E-4</v>
      </c>
      <c r="AJ29" s="362">
        <f t="shared" si="19"/>
        <v>1.2969037928226988E-3</v>
      </c>
      <c r="AK29" s="363">
        <f t="shared" si="20"/>
        <v>1.1258918753885845E-3</v>
      </c>
      <c r="AM29" s="52">
        <f t="shared" si="24"/>
        <v>3.5856118418531739</v>
      </c>
      <c r="AN29" s="74">
        <f t="shared" si="25"/>
        <v>3.9598751698678294</v>
      </c>
      <c r="AO29" s="74">
        <f t="shared" si="32"/>
        <v>3.9332584911292487</v>
      </c>
      <c r="AP29" s="74">
        <f t="shared" si="26"/>
        <v>4.1490338981201393</v>
      </c>
      <c r="AQ29" s="74">
        <f t="shared" si="27"/>
        <v>3.6853685796740616</v>
      </c>
      <c r="AR29" s="74">
        <f t="shared" si="28"/>
        <v>3.6410001520975599</v>
      </c>
      <c r="AS29" s="74">
        <f t="shared" si="29"/>
        <v>3.3333621048170894</v>
      </c>
      <c r="AT29" s="74">
        <f t="shared" si="30"/>
        <v>3.5099156051008569</v>
      </c>
      <c r="AU29" s="74">
        <f t="shared" si="10"/>
        <v>3.2360625894264845</v>
      </c>
      <c r="AV29" s="74">
        <f t="shared" si="11"/>
        <v>3.3271112892216732</v>
      </c>
      <c r="AW29" s="111">
        <f t="shared" si="31"/>
        <v>3.2338671801616319</v>
      </c>
      <c r="AX29" s="42">
        <f t="shared" si="21"/>
        <v>-2.802554557225357E-2</v>
      </c>
    </row>
    <row r="30" spans="1:50" ht="20.100000000000001" customHeight="1" thickBot="1">
      <c r="A30" s="523" t="s">
        <v>53</v>
      </c>
      <c r="B30" s="524"/>
      <c r="C30" s="184">
        <v>67102.220000000016</v>
      </c>
      <c r="D30" s="83">
        <v>106548.56000000003</v>
      </c>
      <c r="E30" s="83">
        <v>109523.34999999999</v>
      </c>
      <c r="F30" s="83">
        <v>90126.090000000011</v>
      </c>
      <c r="G30" s="83">
        <v>97277.599999999962</v>
      </c>
      <c r="H30" s="83">
        <v>122022.64999999998</v>
      </c>
      <c r="I30" s="83">
        <v>130183.17000000003</v>
      </c>
      <c r="J30" s="83">
        <v>161784.28</v>
      </c>
      <c r="K30" s="83">
        <v>135504.42000000004</v>
      </c>
      <c r="L30" s="83">
        <v>124429.29</v>
      </c>
      <c r="M30" s="182">
        <v>94860.43</v>
      </c>
      <c r="N30" s="286">
        <f t="shared" si="0"/>
        <v>-0.23763584924417716</v>
      </c>
      <c r="P30" s="383">
        <f t="shared" si="13"/>
        <v>2.516534037959554E-2</v>
      </c>
      <c r="Q30" s="384">
        <f t="shared" si="14"/>
        <v>4.3607728475403021E-2</v>
      </c>
      <c r="R30" s="384">
        <f t="shared" si="15"/>
        <v>4.1991387460930965E-2</v>
      </c>
      <c r="S30" s="385">
        <f t="shared" si="16"/>
        <v>3.0101196903015295E-2</v>
      </c>
      <c r="T30" s="15"/>
      <c r="U30" s="184">
        <v>18093.877000000008</v>
      </c>
      <c r="V30" s="83">
        <v>24639.160000000003</v>
      </c>
      <c r="W30" s="83">
        <v>29445.216999999997</v>
      </c>
      <c r="X30" s="83">
        <v>28039.718000000001</v>
      </c>
      <c r="Y30" s="83">
        <v>28600.428999999986</v>
      </c>
      <c r="Z30" s="83">
        <v>33575.625000000015</v>
      </c>
      <c r="AA30" s="83">
        <v>38929.752</v>
      </c>
      <c r="AB30" s="83">
        <v>44849.798999999999</v>
      </c>
      <c r="AC30" s="83">
        <v>43727.834999999977</v>
      </c>
      <c r="AD30" s="83">
        <v>42361.040000000008</v>
      </c>
      <c r="AE30" s="182">
        <v>34615.734999999993</v>
      </c>
      <c r="AF30" s="34">
        <f t="shared" si="1"/>
        <v>-0.18284029381714928</v>
      </c>
      <c r="AH30" s="383">
        <f t="shared" si="17"/>
        <v>2.9450618448880542E-2</v>
      </c>
      <c r="AI30" s="384">
        <f t="shared" si="18"/>
        <v>4.5647963706037471E-2</v>
      </c>
      <c r="AJ30" s="384">
        <f t="shared" si="19"/>
        <v>5.1697484905150477E-2</v>
      </c>
      <c r="AK30" s="385">
        <f t="shared" si="20"/>
        <v>4.0429984114875028E-2</v>
      </c>
      <c r="AM30" s="288">
        <f t="shared" ref="AM30:AM64" si="35">(U30/C30)*10</f>
        <v>2.6964647369341881</v>
      </c>
      <c r="AN30" s="186">
        <f t="shared" ref="AN30:AN64" si="36">(V30/D30)*10</f>
        <v>2.3124817454126081</v>
      </c>
      <c r="AO30" s="186">
        <f t="shared" ref="AO30:AO64" si="37">(W30/E30)*10</f>
        <v>2.688487614741514</v>
      </c>
      <c r="AP30" s="186">
        <f t="shared" ref="AP30:AP64" si="38">(X30/F30)*10</f>
        <v>3.1111654793856025</v>
      </c>
      <c r="AQ30" s="186">
        <f t="shared" si="6"/>
        <v>2.9400837397304209</v>
      </c>
      <c r="AR30" s="186">
        <f t="shared" si="7"/>
        <v>2.7515895614461758</v>
      </c>
      <c r="AS30" s="186">
        <f t="shared" si="8"/>
        <v>2.9903828582450398</v>
      </c>
      <c r="AT30" s="186">
        <f t="shared" si="9"/>
        <v>2.7721975831026353</v>
      </c>
      <c r="AU30" s="186">
        <f t="shared" si="10"/>
        <v>3.2270412286182228</v>
      </c>
      <c r="AV30" s="186">
        <f t="shared" si="11"/>
        <v>3.4044267230006704</v>
      </c>
      <c r="AW30" s="178">
        <f t="shared" si="12"/>
        <v>3.6491227163950235</v>
      </c>
      <c r="AX30" s="34">
        <f t="shared" si="21"/>
        <v>7.1875829120116128E-2</v>
      </c>
    </row>
    <row r="31" spans="1:50" ht="20.100000000000001" customHeight="1">
      <c r="A31" s="47"/>
      <c r="B31" s="180" t="s">
        <v>146</v>
      </c>
      <c r="C31" s="282">
        <v>28252.639999999999</v>
      </c>
      <c r="D31" s="183">
        <v>61917.33</v>
      </c>
      <c r="E31" s="183">
        <v>60509.280000000006</v>
      </c>
      <c r="F31" s="183">
        <v>44286.779999999984</v>
      </c>
      <c r="G31" s="183">
        <v>42207.669999999984</v>
      </c>
      <c r="H31" s="183">
        <v>65551.14</v>
      </c>
      <c r="I31" s="183">
        <v>72853.600000000006</v>
      </c>
      <c r="J31" s="183">
        <v>97530.579999999987</v>
      </c>
      <c r="K31" s="183">
        <v>79797.72000000003</v>
      </c>
      <c r="L31" s="183">
        <v>64336.209999999992</v>
      </c>
      <c r="M31" s="181">
        <v>40650.9</v>
      </c>
      <c r="N31" s="131">
        <f t="shared" si="0"/>
        <v>-0.36814897862339097</v>
      </c>
      <c r="P31" s="361">
        <f t="shared" si="13"/>
        <v>1.0595585395269723E-2</v>
      </c>
      <c r="Q31" s="362">
        <f t="shared" si="14"/>
        <v>2.3426276305039517E-2</v>
      </c>
      <c r="R31" s="362">
        <f t="shared" si="15"/>
        <v>2.1711662277248557E-2</v>
      </c>
      <c r="S31" s="363">
        <f t="shared" si="16"/>
        <v>1.2899380122826605E-2</v>
      </c>
      <c r="T31" s="15"/>
      <c r="U31" s="282">
        <v>5002.8660000000027</v>
      </c>
      <c r="V31" s="183">
        <v>8615.6280000000006</v>
      </c>
      <c r="W31" s="183">
        <v>10712.697999999999</v>
      </c>
      <c r="X31" s="183">
        <v>11236.5</v>
      </c>
      <c r="Y31" s="183">
        <v>9601.3259999999991</v>
      </c>
      <c r="Z31" s="183">
        <v>14200.270000000002</v>
      </c>
      <c r="AA31" s="183">
        <v>17568.777000000006</v>
      </c>
      <c r="AB31" s="183">
        <v>21765.528999999995</v>
      </c>
      <c r="AC31" s="183">
        <v>22041.859999999997</v>
      </c>
      <c r="AD31" s="183">
        <v>19934.021999999997</v>
      </c>
      <c r="AE31" s="181">
        <v>13023.436</v>
      </c>
      <c r="AF31" s="42">
        <f t="shared" si="1"/>
        <v>-0.34667293935965349</v>
      </c>
      <c r="AH31" s="361">
        <f t="shared" si="17"/>
        <v>8.1429478998269536E-3</v>
      </c>
      <c r="AI31" s="362">
        <f t="shared" si="18"/>
        <v>1.9306071281649486E-2</v>
      </c>
      <c r="AJ31" s="362">
        <f t="shared" si="19"/>
        <v>2.4327514183880686E-2</v>
      </c>
      <c r="AK31" s="363">
        <f t="shared" si="20"/>
        <v>1.521092389345746E-2</v>
      </c>
      <c r="AM31" s="52">
        <f t="shared" si="35"/>
        <v>1.7707605377762938</v>
      </c>
      <c r="AN31" s="74">
        <f t="shared" si="36"/>
        <v>1.3914727912201641</v>
      </c>
      <c r="AO31" s="74">
        <f t="shared" si="37"/>
        <v>1.770422321997551</v>
      </c>
      <c r="AP31" s="74">
        <f t="shared" si="38"/>
        <v>2.5372131367419359</v>
      </c>
      <c r="AQ31" s="74">
        <f t="shared" si="6"/>
        <v>2.2747822848311698</v>
      </c>
      <c r="AR31" s="74">
        <f t="shared" si="7"/>
        <v>2.1662887937570581</v>
      </c>
      <c r="AS31" s="74">
        <f t="shared" si="8"/>
        <v>2.4115180306807082</v>
      </c>
      <c r="AT31" s="74">
        <f t="shared" si="9"/>
        <v>2.231662007956889</v>
      </c>
      <c r="AU31" s="74">
        <f t="shared" si="10"/>
        <v>2.76221676509053</v>
      </c>
      <c r="AV31" s="74">
        <f t="shared" si="11"/>
        <v>3.0984140968204379</v>
      </c>
      <c r="AW31" s="111">
        <f t="shared" si="12"/>
        <v>3.2037263627619561</v>
      </c>
      <c r="AX31" s="42">
        <f t="shared" si="21"/>
        <v>3.3989086884670651E-2</v>
      </c>
    </row>
    <row r="32" spans="1:50" ht="20.100000000000001" customHeight="1">
      <c r="A32" s="47"/>
      <c r="B32" s="180" t="s">
        <v>151</v>
      </c>
      <c r="C32" s="282">
        <v>10569.910000000003</v>
      </c>
      <c r="D32" s="183">
        <v>12070.23</v>
      </c>
      <c r="E32" s="183">
        <v>14473.68</v>
      </c>
      <c r="F32" s="183">
        <v>15167.03</v>
      </c>
      <c r="G32" s="183">
        <v>15115.67</v>
      </c>
      <c r="H32" s="183">
        <v>16011.590000000002</v>
      </c>
      <c r="I32" s="183">
        <v>17028.800000000003</v>
      </c>
      <c r="J32" s="183">
        <v>16979.539999999994</v>
      </c>
      <c r="K32" s="183">
        <v>18354.41</v>
      </c>
      <c r="L32" s="183">
        <v>19541.32</v>
      </c>
      <c r="M32" s="181">
        <v>17272.639999999992</v>
      </c>
      <c r="N32" s="131">
        <f t="shared" si="0"/>
        <v>-0.11609655847199717</v>
      </c>
      <c r="P32" s="361">
        <f t="shared" si="13"/>
        <v>3.9640325302455074E-3</v>
      </c>
      <c r="Q32" s="362">
        <f t="shared" si="14"/>
        <v>5.7221267459728045E-3</v>
      </c>
      <c r="R32" s="362">
        <f t="shared" si="15"/>
        <v>6.5946461610288023E-3</v>
      </c>
      <c r="S32" s="363">
        <f t="shared" si="16"/>
        <v>5.4809696485130623E-3</v>
      </c>
      <c r="T32" s="15"/>
      <c r="U32" s="282">
        <v>4152.8450000000012</v>
      </c>
      <c r="V32" s="183">
        <v>4811.2780000000012</v>
      </c>
      <c r="W32" s="183">
        <v>5812.6020000000008</v>
      </c>
      <c r="X32" s="183">
        <v>5285.7670000000007</v>
      </c>
      <c r="Y32" s="183">
        <v>5277.1099999999979</v>
      </c>
      <c r="Z32" s="183">
        <v>5914.97</v>
      </c>
      <c r="AA32" s="183">
        <v>6284.6639999999979</v>
      </c>
      <c r="AB32" s="183">
        <v>6221.7369999999992</v>
      </c>
      <c r="AC32" s="183">
        <v>6978.9210000000003</v>
      </c>
      <c r="AD32" s="183">
        <v>7021.8360000000002</v>
      </c>
      <c r="AE32" s="181">
        <v>6092.25</v>
      </c>
      <c r="AF32" s="42">
        <f t="shared" si="1"/>
        <v>-0.13238503434144577</v>
      </c>
      <c r="AH32" s="361">
        <f t="shared" si="17"/>
        <v>6.7594056029197771E-3</v>
      </c>
      <c r="AI32" s="362">
        <f t="shared" si="18"/>
        <v>8.0417367028104564E-3</v>
      </c>
      <c r="AJ32" s="362">
        <f t="shared" si="19"/>
        <v>8.5694605377120616E-3</v>
      </c>
      <c r="AK32" s="363">
        <f t="shared" si="20"/>
        <v>7.1155377958563486E-3</v>
      </c>
      <c r="AM32" s="52">
        <f t="shared" si="35"/>
        <v>3.9289312775605465</v>
      </c>
      <c r="AN32" s="74">
        <f t="shared" si="36"/>
        <v>3.9860698594807236</v>
      </c>
      <c r="AO32" s="74">
        <f t="shared" si="37"/>
        <v>4.015980731921668</v>
      </c>
      <c r="AP32" s="74">
        <f t="shared" si="38"/>
        <v>3.4850376111868968</v>
      </c>
      <c r="AQ32" s="74">
        <f t="shared" si="6"/>
        <v>3.4911518973356777</v>
      </c>
      <c r="AR32" s="74">
        <f t="shared" si="7"/>
        <v>3.6941802781610065</v>
      </c>
      <c r="AS32" s="74">
        <f t="shared" si="8"/>
        <v>3.690608850887906</v>
      </c>
      <c r="AT32" s="74">
        <f t="shared" si="9"/>
        <v>3.6642553331833501</v>
      </c>
      <c r="AU32" s="74">
        <f t="shared" si="10"/>
        <v>3.8023129046370876</v>
      </c>
      <c r="AV32" s="74">
        <f t="shared" si="11"/>
        <v>3.5933273699013171</v>
      </c>
      <c r="AW32" s="111">
        <f t="shared" si="12"/>
        <v>3.5271099264501564</v>
      </c>
      <c r="AX32" s="42">
        <f t="shared" si="21"/>
        <v>-1.8427890541178042E-2</v>
      </c>
    </row>
    <row r="33" spans="1:50" ht="20.100000000000001" customHeight="1">
      <c r="A33" s="47"/>
      <c r="B33" s="180" t="s">
        <v>152</v>
      </c>
      <c r="C33" s="282">
        <v>17561.009999999998</v>
      </c>
      <c r="D33" s="183">
        <v>19574.479999999996</v>
      </c>
      <c r="E33" s="183">
        <v>18611.300000000003</v>
      </c>
      <c r="F33" s="183">
        <v>15515.02</v>
      </c>
      <c r="G33" s="183">
        <v>20420.159999999996</v>
      </c>
      <c r="H33" s="183">
        <v>19733.229999999996</v>
      </c>
      <c r="I33" s="183">
        <v>18817.46</v>
      </c>
      <c r="J33" s="183">
        <v>20020.200000000004</v>
      </c>
      <c r="K33" s="183">
        <v>17909.920000000002</v>
      </c>
      <c r="L33" s="183">
        <v>18210.350000000002</v>
      </c>
      <c r="M33" s="181">
        <v>12896.62</v>
      </c>
      <c r="N33" s="131">
        <f t="shared" si="0"/>
        <v>-0.2917972471698787</v>
      </c>
      <c r="P33" s="361">
        <f t="shared" si="13"/>
        <v>6.5859042228331782E-3</v>
      </c>
      <c r="Q33" s="362">
        <f t="shared" si="14"/>
        <v>7.0521443009365645E-3</v>
      </c>
      <c r="R33" s="362">
        <f t="shared" si="15"/>
        <v>6.14548120180678E-3</v>
      </c>
      <c r="S33" s="363">
        <f t="shared" si="16"/>
        <v>4.0923670491833652E-3</v>
      </c>
      <c r="T33" s="15"/>
      <c r="U33" s="282">
        <v>4731.7209999999995</v>
      </c>
      <c r="V33" s="183">
        <v>5896.2459999999992</v>
      </c>
      <c r="W33" s="183">
        <v>6845.6320000000005</v>
      </c>
      <c r="X33" s="183">
        <v>5257.3159999999998</v>
      </c>
      <c r="Y33" s="183">
        <v>6187.9299999999985</v>
      </c>
      <c r="Z33" s="183">
        <v>5426.6310000000003</v>
      </c>
      <c r="AA33" s="183">
        <v>6102.0030000000006</v>
      </c>
      <c r="AB33" s="183">
        <v>6109.9520000000011</v>
      </c>
      <c r="AC33" s="183">
        <v>5668.9459999999999</v>
      </c>
      <c r="AD33" s="183">
        <v>5830.5889999999999</v>
      </c>
      <c r="AE33" s="181">
        <v>4848.0070000000005</v>
      </c>
      <c r="AF33" s="42">
        <f t="shared" si="1"/>
        <v>-0.16852191090814314</v>
      </c>
      <c r="AH33" s="361">
        <f t="shared" si="17"/>
        <v>7.7016169490682074E-3</v>
      </c>
      <c r="AI33" s="362">
        <f t="shared" si="18"/>
        <v>7.3778121757691103E-3</v>
      </c>
      <c r="AJ33" s="362">
        <f t="shared" si="19"/>
        <v>7.1156606829208243E-3</v>
      </c>
      <c r="AK33" s="363">
        <f t="shared" si="20"/>
        <v>5.662304902634684E-3</v>
      </c>
      <c r="AM33" s="52">
        <f t="shared" si="35"/>
        <v>2.6944469594858154</v>
      </c>
      <c r="AN33" s="74">
        <f t="shared" si="36"/>
        <v>3.0122107969151672</v>
      </c>
      <c r="AO33" s="74">
        <f t="shared" si="37"/>
        <v>3.6782126987367887</v>
      </c>
      <c r="AP33" s="74">
        <f t="shared" si="38"/>
        <v>3.3885331762382513</v>
      </c>
      <c r="AQ33" s="74">
        <f t="shared" si="6"/>
        <v>3.0303043658815598</v>
      </c>
      <c r="AR33" s="74">
        <f t="shared" si="7"/>
        <v>2.7499963259942755</v>
      </c>
      <c r="AS33" s="74">
        <f t="shared" si="8"/>
        <v>3.2427346730111295</v>
      </c>
      <c r="AT33" s="74">
        <f t="shared" si="9"/>
        <v>3.0518935874766484</v>
      </c>
      <c r="AU33" s="74">
        <f t="shared" si="10"/>
        <v>3.1652547861743656</v>
      </c>
      <c r="AV33" s="74">
        <f t="shared" si="11"/>
        <v>3.2017995260936774</v>
      </c>
      <c r="AW33" s="111">
        <f t="shared" si="12"/>
        <v>3.7591299115582224</v>
      </c>
      <c r="AX33" s="42">
        <f t="shared" si="21"/>
        <v>0.17406785806621386</v>
      </c>
    </row>
    <row r="34" spans="1:50" ht="20.100000000000001" customHeight="1">
      <c r="A34" s="47"/>
      <c r="B34" s="180" t="s">
        <v>166</v>
      </c>
      <c r="C34" s="282">
        <v>161.54</v>
      </c>
      <c r="D34" s="183">
        <v>50.49</v>
      </c>
      <c r="E34" s="183">
        <v>377.86999999999995</v>
      </c>
      <c r="F34" s="183">
        <v>245.98000000000002</v>
      </c>
      <c r="G34" s="183">
        <v>486.0800000000001</v>
      </c>
      <c r="H34" s="183">
        <v>643.68000000000018</v>
      </c>
      <c r="I34" s="183">
        <v>1047.2099999999998</v>
      </c>
      <c r="J34" s="183">
        <v>1482.5400000000002</v>
      </c>
      <c r="K34" s="183">
        <v>2392.0700000000002</v>
      </c>
      <c r="L34" s="183">
        <v>2878.4999999999995</v>
      </c>
      <c r="M34" s="181">
        <v>8942.6400000000012</v>
      </c>
      <c r="N34" s="131">
        <f t="shared" si="0"/>
        <v>2.1067014069828045</v>
      </c>
      <c r="P34" s="361">
        <f t="shared" si="13"/>
        <v>6.0582333712951109E-5</v>
      </c>
      <c r="Q34" s="362">
        <f t="shared" si="14"/>
        <v>2.3003452772946194E-4</v>
      </c>
      <c r="R34" s="362">
        <f t="shared" si="15"/>
        <v>9.7141283058265273E-4</v>
      </c>
      <c r="S34" s="363">
        <f t="shared" si="16"/>
        <v>2.8376865619603535E-3</v>
      </c>
      <c r="T34" s="15"/>
      <c r="U34" s="282">
        <v>112.571</v>
      </c>
      <c r="V34" s="183">
        <v>46.897000000000006</v>
      </c>
      <c r="W34" s="183">
        <v>160.833</v>
      </c>
      <c r="X34" s="183">
        <v>190.14699999999999</v>
      </c>
      <c r="Y34" s="183">
        <v>260.58100000000007</v>
      </c>
      <c r="Z34" s="183">
        <v>364.34799999999996</v>
      </c>
      <c r="AA34" s="183">
        <v>655.63699999999994</v>
      </c>
      <c r="AB34" s="183">
        <v>776.06200000000001</v>
      </c>
      <c r="AC34" s="183">
        <v>1183.9260000000002</v>
      </c>
      <c r="AD34" s="183">
        <v>1742.3010000000002</v>
      </c>
      <c r="AE34" s="181">
        <v>4233.5730000000003</v>
      </c>
      <c r="AF34" s="42">
        <f t="shared" si="1"/>
        <v>1.4298746313065307</v>
      </c>
      <c r="AH34" s="361">
        <f t="shared" si="17"/>
        <v>1.8322693192890225E-4</v>
      </c>
      <c r="AI34" s="362">
        <f t="shared" si="18"/>
        <v>4.9535174044764113E-4</v>
      </c>
      <c r="AJ34" s="362">
        <f t="shared" si="19"/>
        <v>2.1263070889602467E-3</v>
      </c>
      <c r="AK34" s="363">
        <f t="shared" si="20"/>
        <v>4.9446671907779471E-3</v>
      </c>
      <c r="AM34" s="52">
        <f t="shared" si="35"/>
        <v>6.9686145846230039</v>
      </c>
      <c r="AN34" s="74">
        <f t="shared" si="36"/>
        <v>9.2883739354327606</v>
      </c>
      <c r="AO34" s="74">
        <f t="shared" si="37"/>
        <v>4.2563050784661396</v>
      </c>
      <c r="AP34" s="74">
        <f t="shared" si="38"/>
        <v>7.730181315554109</v>
      </c>
      <c r="AQ34" s="74">
        <f t="shared" si="6"/>
        <v>5.3608665240289666</v>
      </c>
      <c r="AR34" s="74">
        <f t="shared" si="7"/>
        <v>5.6603902560278376</v>
      </c>
      <c r="AS34" s="74">
        <f t="shared" si="8"/>
        <v>6.2607977387534497</v>
      </c>
      <c r="AT34" s="74">
        <f t="shared" si="9"/>
        <v>5.2346783223386879</v>
      </c>
      <c r="AU34" s="74">
        <f t="shared" si="10"/>
        <v>4.9493785716973173</v>
      </c>
      <c r="AV34" s="74">
        <f t="shared" si="11"/>
        <v>6.0528087545596678</v>
      </c>
      <c r="AW34" s="111">
        <f t="shared" si="12"/>
        <v>4.7341422667131852</v>
      </c>
      <c r="AX34" s="42">
        <f t="shared" si="21"/>
        <v>-0.21786025980964824</v>
      </c>
    </row>
    <row r="35" spans="1:50" ht="20.100000000000001" customHeight="1">
      <c r="A35" s="47"/>
      <c r="B35" s="180" t="s">
        <v>173</v>
      </c>
      <c r="C35" s="282">
        <v>939.21000000000015</v>
      </c>
      <c r="D35" s="183">
        <v>1360.56</v>
      </c>
      <c r="E35" s="183">
        <v>1762.3499999999997</v>
      </c>
      <c r="F35" s="183">
        <v>1618.96</v>
      </c>
      <c r="G35" s="183">
        <v>1639.4000000000003</v>
      </c>
      <c r="H35" s="183">
        <v>1511.9700000000003</v>
      </c>
      <c r="I35" s="183">
        <v>1565.2700000000002</v>
      </c>
      <c r="J35" s="183">
        <v>1994.08</v>
      </c>
      <c r="K35" s="183">
        <v>1332.4999999999995</v>
      </c>
      <c r="L35" s="183">
        <v>1216.4000000000003</v>
      </c>
      <c r="M35" s="181">
        <v>1849.41</v>
      </c>
      <c r="N35" s="131">
        <f t="shared" si="0"/>
        <v>0.5203962512331467</v>
      </c>
      <c r="P35" s="361">
        <f t="shared" si="13"/>
        <v>3.5223185369902699E-4</v>
      </c>
      <c r="Q35" s="362">
        <f t="shared" si="14"/>
        <v>5.4033884055915127E-4</v>
      </c>
      <c r="R35" s="362">
        <f t="shared" si="15"/>
        <v>4.1050080497507011E-4</v>
      </c>
      <c r="S35" s="363">
        <f t="shared" si="16"/>
        <v>5.8685644334951386E-4</v>
      </c>
      <c r="T35" s="15"/>
      <c r="U35" s="282">
        <v>675.71100000000001</v>
      </c>
      <c r="V35" s="183">
        <v>963.94499999999994</v>
      </c>
      <c r="W35" s="183">
        <v>1059.4280000000001</v>
      </c>
      <c r="X35" s="183">
        <v>1035.7180000000001</v>
      </c>
      <c r="Y35" s="183">
        <v>1163.9949999999999</v>
      </c>
      <c r="Z35" s="183">
        <v>1055.53</v>
      </c>
      <c r="AA35" s="183">
        <v>1019.1409999999997</v>
      </c>
      <c r="AB35" s="183">
        <v>1362.1869999999997</v>
      </c>
      <c r="AC35" s="183">
        <v>970.59</v>
      </c>
      <c r="AD35" s="183">
        <v>844.20599999999979</v>
      </c>
      <c r="AE35" s="181">
        <v>1527.5749999999998</v>
      </c>
      <c r="AF35" s="42">
        <f t="shared" si="1"/>
        <v>0.8094813351243656</v>
      </c>
      <c r="AH35" s="361">
        <f t="shared" si="17"/>
        <v>1.0998254737064649E-3</v>
      </c>
      <c r="AI35" s="362">
        <f t="shared" si="18"/>
        <v>1.4350528137788562E-3</v>
      </c>
      <c r="AJ35" s="362">
        <f t="shared" si="19"/>
        <v>1.0302704310809518E-3</v>
      </c>
      <c r="AK35" s="363">
        <f t="shared" si="20"/>
        <v>1.7841548932668982E-3</v>
      </c>
      <c r="AM35" s="52">
        <f t="shared" si="35"/>
        <v>7.1944613025840853</v>
      </c>
      <c r="AN35" s="74">
        <f t="shared" si="36"/>
        <v>7.0849135650026458</v>
      </c>
      <c r="AO35" s="74">
        <f t="shared" si="37"/>
        <v>6.0114506199109163</v>
      </c>
      <c r="AP35" s="74">
        <f t="shared" si="38"/>
        <v>6.3974279784553048</v>
      </c>
      <c r="AQ35" s="74">
        <f t="shared" si="6"/>
        <v>7.100128095644747</v>
      </c>
      <c r="AR35" s="74">
        <f t="shared" si="7"/>
        <v>6.9811570335390236</v>
      </c>
      <c r="AS35" s="74">
        <f t="shared" si="8"/>
        <v>6.5109597705188218</v>
      </c>
      <c r="AT35" s="74">
        <f t="shared" si="9"/>
        <v>6.8311552194495695</v>
      </c>
      <c r="AU35" s="74">
        <f t="shared" si="10"/>
        <v>7.2839774859287072</v>
      </c>
      <c r="AV35" s="74">
        <f t="shared" si="11"/>
        <v>6.9402005919105525</v>
      </c>
      <c r="AW35" s="111">
        <f t="shared" si="12"/>
        <v>8.2597963674901713</v>
      </c>
      <c r="AX35" s="42">
        <f t="shared" si="21"/>
        <v>0.19013798781518362</v>
      </c>
    </row>
    <row r="36" spans="1:50" ht="20.100000000000001" customHeight="1">
      <c r="A36" s="47"/>
      <c r="B36" s="180" t="s">
        <v>178</v>
      </c>
      <c r="C36" s="282">
        <v>4286.5800000000017</v>
      </c>
      <c r="D36" s="183">
        <v>4070.8100000000004</v>
      </c>
      <c r="E36" s="183">
        <v>3870.670000000001</v>
      </c>
      <c r="F36" s="183">
        <v>4499.0199999999995</v>
      </c>
      <c r="G36" s="183">
        <v>4463.5700000000015</v>
      </c>
      <c r="H36" s="183">
        <v>5146.32</v>
      </c>
      <c r="I36" s="183">
        <v>3494.75</v>
      </c>
      <c r="J36" s="183">
        <v>3790.1600000000003</v>
      </c>
      <c r="K36" s="183">
        <v>2330.4400000000005</v>
      </c>
      <c r="L36" s="183">
        <v>2614.6999999999994</v>
      </c>
      <c r="M36" s="181">
        <v>1246.9800000000005</v>
      </c>
      <c r="N36" s="131">
        <f t="shared" si="0"/>
        <v>-0.5230886908631962</v>
      </c>
      <c r="P36" s="361">
        <f t="shared" si="13"/>
        <v>1.6075957660471839E-3</v>
      </c>
      <c r="Q36" s="362">
        <f t="shared" si="14"/>
        <v>1.8391612148034491E-3</v>
      </c>
      <c r="R36" s="362">
        <f t="shared" si="15"/>
        <v>8.8238774643893062E-4</v>
      </c>
      <c r="S36" s="363">
        <f t="shared" si="16"/>
        <v>3.9569281431806741E-4</v>
      </c>
      <c r="T36" s="15"/>
      <c r="U36" s="282">
        <v>1807.2890000000002</v>
      </c>
      <c r="V36" s="183">
        <v>2276.7380000000007</v>
      </c>
      <c r="W36" s="183">
        <v>2165.6560000000004</v>
      </c>
      <c r="X36" s="183">
        <v>2255.8020000000006</v>
      </c>
      <c r="Y36" s="183">
        <v>2276.1410000000001</v>
      </c>
      <c r="Z36" s="183">
        <v>2095.8739999999998</v>
      </c>
      <c r="AA36" s="183">
        <v>2284.0709999999995</v>
      </c>
      <c r="AB36" s="183">
        <v>2406.2529999999997</v>
      </c>
      <c r="AC36" s="183">
        <v>1581.7529999999999</v>
      </c>
      <c r="AD36" s="183">
        <v>1491.2259999999999</v>
      </c>
      <c r="AE36" s="181">
        <v>954.30599999999993</v>
      </c>
      <c r="AF36" s="42">
        <f t="shared" si="1"/>
        <v>-0.36005273513203229</v>
      </c>
      <c r="AH36" s="361">
        <f t="shared" si="17"/>
        <v>2.9416458819665264E-3</v>
      </c>
      <c r="AI36" s="362">
        <f t="shared" si="18"/>
        <v>2.84945940051533E-3</v>
      </c>
      <c r="AJ36" s="362">
        <f t="shared" si="19"/>
        <v>1.8198947340567631E-3</v>
      </c>
      <c r="AK36" s="363">
        <f t="shared" si="20"/>
        <v>1.1145964810722619E-3</v>
      </c>
      <c r="AM36" s="52">
        <f t="shared" si="35"/>
        <v>4.2161560031540288</v>
      </c>
      <c r="AN36" s="74">
        <f t="shared" si="36"/>
        <v>5.5928377890395282</v>
      </c>
      <c r="AO36" s="74">
        <f t="shared" si="37"/>
        <v>5.595041685289627</v>
      </c>
      <c r="AP36" s="74">
        <f t="shared" si="38"/>
        <v>5.0139852679027896</v>
      </c>
      <c r="AQ36" s="74">
        <f t="shared" si="6"/>
        <v>5.0993733715389231</v>
      </c>
      <c r="AR36" s="74">
        <f t="shared" si="7"/>
        <v>4.0725683595268078</v>
      </c>
      <c r="AS36" s="74">
        <f t="shared" si="8"/>
        <v>6.5357207239430561</v>
      </c>
      <c r="AT36" s="74">
        <f t="shared" si="9"/>
        <v>6.3486844882537934</v>
      </c>
      <c r="AU36" s="74">
        <f t="shared" si="10"/>
        <v>6.7873577521841355</v>
      </c>
      <c r="AV36" s="74">
        <f t="shared" si="11"/>
        <v>5.7032393773664296</v>
      </c>
      <c r="AW36" s="111">
        <f t="shared" si="12"/>
        <v>7.6529374969927311</v>
      </c>
      <c r="AX36" s="42">
        <f t="shared" si="21"/>
        <v>0.34185801973590113</v>
      </c>
    </row>
    <row r="37" spans="1:50" ht="20.100000000000001" customHeight="1">
      <c r="A37" s="47"/>
      <c r="B37" s="180" t="s">
        <v>179</v>
      </c>
      <c r="C37" s="282">
        <v>1292.23</v>
      </c>
      <c r="D37" s="183">
        <v>1406.13</v>
      </c>
      <c r="E37" s="183">
        <v>1339.4899999999998</v>
      </c>
      <c r="F37" s="183">
        <v>1393.5200000000002</v>
      </c>
      <c r="G37" s="183">
        <v>2006.87</v>
      </c>
      <c r="H37" s="183">
        <v>1899.09</v>
      </c>
      <c r="I37" s="183">
        <v>1828.89</v>
      </c>
      <c r="J37" s="183">
        <v>2637.0999999999995</v>
      </c>
      <c r="K37" s="183">
        <v>2322.7699999999995</v>
      </c>
      <c r="L37" s="183">
        <v>2275.02</v>
      </c>
      <c r="M37" s="181">
        <v>1572.9499999999996</v>
      </c>
      <c r="N37" s="131">
        <f t="shared" si="0"/>
        <v>-0.3085994848396939</v>
      </c>
      <c r="P37" s="361">
        <f t="shared" si="13"/>
        <v>4.8462491701056591E-4</v>
      </c>
      <c r="Q37" s="362">
        <f t="shared" si="14"/>
        <v>6.7868548232933093E-4</v>
      </c>
      <c r="R37" s="362">
        <f t="shared" si="15"/>
        <v>7.677552954080761E-4</v>
      </c>
      <c r="S37" s="363">
        <f t="shared" si="16"/>
        <v>4.9912990768224324E-4</v>
      </c>
      <c r="T37" s="15"/>
      <c r="U37" s="282">
        <v>480.8359999999999</v>
      </c>
      <c r="V37" s="183">
        <v>586.83400000000006</v>
      </c>
      <c r="W37" s="183">
        <v>842.077</v>
      </c>
      <c r="X37" s="183">
        <v>824.41600000000005</v>
      </c>
      <c r="Y37" s="183">
        <v>1341.0509999999999</v>
      </c>
      <c r="Z37" s="183">
        <v>1723.3109999999999</v>
      </c>
      <c r="AA37" s="183">
        <v>1838.3369999999998</v>
      </c>
      <c r="AB37" s="183">
        <v>2411.8869999999997</v>
      </c>
      <c r="AC37" s="183">
        <v>1961.2699999999993</v>
      </c>
      <c r="AD37" s="183">
        <v>2080.777000000001</v>
      </c>
      <c r="AE37" s="181">
        <v>926.88300000000004</v>
      </c>
      <c r="AF37" s="42">
        <f t="shared" si="1"/>
        <v>-0.55454957450990683</v>
      </c>
      <c r="AH37" s="361">
        <f t="shared" si="17"/>
        <v>7.8263589237872653E-4</v>
      </c>
      <c r="AI37" s="362">
        <f t="shared" si="18"/>
        <v>2.342938902320213E-3</v>
      </c>
      <c r="AJ37" s="362">
        <f t="shared" si="19"/>
        <v>2.5393837721756672E-3</v>
      </c>
      <c r="AK37" s="363">
        <f t="shared" si="20"/>
        <v>1.0825673632626237E-3</v>
      </c>
      <c r="AM37" s="52">
        <f t="shared" si="35"/>
        <v>3.7209784635862029</v>
      </c>
      <c r="AN37" s="74">
        <f t="shared" si="36"/>
        <v>4.1733979077325714</v>
      </c>
      <c r="AO37" s="74">
        <f t="shared" si="37"/>
        <v>6.2865493583378758</v>
      </c>
      <c r="AP37" s="74">
        <f t="shared" si="38"/>
        <v>5.9160686606579018</v>
      </c>
      <c r="AQ37" s="74">
        <f t="shared" si="6"/>
        <v>6.6823012950514986</v>
      </c>
      <c r="AR37" s="74">
        <f t="shared" si="7"/>
        <v>9.0744040566797786</v>
      </c>
      <c r="AS37" s="74">
        <f t="shared" si="8"/>
        <v>10.051654282105538</v>
      </c>
      <c r="AT37" s="74">
        <f t="shared" si="9"/>
        <v>9.145982329073604</v>
      </c>
      <c r="AU37" s="74">
        <f t="shared" si="10"/>
        <v>8.4436685509111946</v>
      </c>
      <c r="AV37" s="74">
        <f t="shared" si="11"/>
        <v>9.1461921213879478</v>
      </c>
      <c r="AW37" s="111">
        <f t="shared" si="12"/>
        <v>5.8926412155504</v>
      </c>
      <c r="AX37" s="42">
        <f t="shared" si="21"/>
        <v>-0.35572737404337584</v>
      </c>
    </row>
    <row r="38" spans="1:50" ht="20.100000000000001" customHeight="1">
      <c r="A38" s="47"/>
      <c r="B38" s="180" t="s">
        <v>185</v>
      </c>
      <c r="C38" s="282">
        <v>131.37000000000003</v>
      </c>
      <c r="D38" s="183">
        <v>122.08000000000001</v>
      </c>
      <c r="E38" s="183">
        <v>363.37</v>
      </c>
      <c r="F38" s="183">
        <v>333.25</v>
      </c>
      <c r="G38" s="183">
        <v>790.39999999999975</v>
      </c>
      <c r="H38" s="183">
        <v>999.07999999999993</v>
      </c>
      <c r="I38" s="183">
        <v>818.16000000000008</v>
      </c>
      <c r="J38" s="183">
        <v>515.66</v>
      </c>
      <c r="K38" s="183">
        <v>683.84999999999991</v>
      </c>
      <c r="L38" s="183">
        <v>1014.3499999999999</v>
      </c>
      <c r="M38" s="181">
        <v>2357.0699999999993</v>
      </c>
      <c r="N38" s="131">
        <f t="shared" ref="N38:N69" si="39">(M38-L38)/L38</f>
        <v>1.3237245526691965</v>
      </c>
      <c r="P38" s="361">
        <f t="shared" si="13"/>
        <v>4.9267680945093411E-5</v>
      </c>
      <c r="Q38" s="362">
        <f t="shared" si="14"/>
        <v>3.5704526467181014E-4</v>
      </c>
      <c r="R38" s="362">
        <f t="shared" si="15"/>
        <v>3.4231460993625637E-4</v>
      </c>
      <c r="S38" s="363">
        <f t="shared" si="16"/>
        <v>7.4794757080681848E-4</v>
      </c>
      <c r="T38" s="15"/>
      <c r="U38" s="282">
        <v>64.78</v>
      </c>
      <c r="V38" s="183">
        <v>66.037000000000006</v>
      </c>
      <c r="W38" s="183">
        <v>131.375</v>
      </c>
      <c r="X38" s="183">
        <v>129.95099999999999</v>
      </c>
      <c r="Y38" s="183">
        <v>206.04400000000001</v>
      </c>
      <c r="Z38" s="183">
        <v>306.05700000000002</v>
      </c>
      <c r="AA38" s="183">
        <v>295.21500000000003</v>
      </c>
      <c r="AB38" s="183">
        <v>272.43800000000005</v>
      </c>
      <c r="AC38" s="183">
        <v>319.57900000000001</v>
      </c>
      <c r="AD38" s="183">
        <v>448.02399999999994</v>
      </c>
      <c r="AE38" s="181">
        <v>888.56200000000013</v>
      </c>
      <c r="AF38" s="42">
        <f t="shared" ref="AF38:AF69" si="40">(AE38-AD38)/AD38</f>
        <v>0.98329107369248125</v>
      </c>
      <c r="AH38" s="361">
        <f t="shared" si="17"/>
        <v>1.0543959501429576E-4</v>
      </c>
      <c r="AI38" s="362">
        <f t="shared" si="18"/>
        <v>4.161018247010653E-4</v>
      </c>
      <c r="AJ38" s="362">
        <f t="shared" si="19"/>
        <v>5.4676924780754034E-4</v>
      </c>
      <c r="AK38" s="363">
        <f t="shared" si="20"/>
        <v>1.0378097574724788E-3</v>
      </c>
      <c r="AM38" s="52">
        <f t="shared" si="35"/>
        <v>4.9311106036385768</v>
      </c>
      <c r="AN38" s="74">
        <f t="shared" si="36"/>
        <v>5.4093217562254257</v>
      </c>
      <c r="AO38" s="74">
        <f t="shared" si="37"/>
        <v>3.6154608250543525</v>
      </c>
      <c r="AP38" s="74">
        <f t="shared" si="38"/>
        <v>3.8995048762190549</v>
      </c>
      <c r="AQ38" s="74">
        <f t="shared" ref="AQ38:AQ70" si="41">(Y38/G38)*10</f>
        <v>2.6068319838056691</v>
      </c>
      <c r="AR38" s="74">
        <f t="shared" ref="AR38:AR70" si="42">(Z38/H38)*10</f>
        <v>3.0633883172518721</v>
      </c>
      <c r="AS38" s="74">
        <f t="shared" ref="AS38:AS70" si="43">(AA38/I38)*10</f>
        <v>3.6082795541214434</v>
      </c>
      <c r="AT38" s="74">
        <f t="shared" si="9"/>
        <v>5.2832874374587924</v>
      </c>
      <c r="AU38" s="74">
        <f t="shared" si="10"/>
        <v>4.6732324340133076</v>
      </c>
      <c r="AV38" s="74">
        <f t="shared" si="11"/>
        <v>4.4168580864593086</v>
      </c>
      <c r="AW38" s="111">
        <f t="shared" ref="AW38:AW69" si="44">(AE38/M38)*10</f>
        <v>3.7697734899684794</v>
      </c>
      <c r="AX38" s="42">
        <f t="shared" si="21"/>
        <v>-0.14650337045570608</v>
      </c>
    </row>
    <row r="39" spans="1:50" ht="20.100000000000001" customHeight="1">
      <c r="A39" s="47"/>
      <c r="B39" s="180" t="s">
        <v>192</v>
      </c>
      <c r="C39" s="282">
        <v>331.08000000000004</v>
      </c>
      <c r="D39" s="183">
        <v>314.80999999999995</v>
      </c>
      <c r="E39" s="183">
        <v>649.38000000000011</v>
      </c>
      <c r="F39" s="183">
        <v>513.05999999999995</v>
      </c>
      <c r="G39" s="183">
        <v>1068.48</v>
      </c>
      <c r="H39" s="183">
        <v>1184.6600000000001</v>
      </c>
      <c r="I39" s="183">
        <v>1710.0699999999997</v>
      </c>
      <c r="J39" s="183">
        <v>1932.75</v>
      </c>
      <c r="K39" s="183">
        <v>1344.06</v>
      </c>
      <c r="L39" s="183">
        <v>1624.1299999999999</v>
      </c>
      <c r="M39" s="181">
        <v>1440.83</v>
      </c>
      <c r="N39" s="131">
        <f t="shared" si="39"/>
        <v>-0.11286042373455325</v>
      </c>
      <c r="P39" s="361">
        <f t="shared" si="13"/>
        <v>1.241649068075019E-4</v>
      </c>
      <c r="Q39" s="362">
        <f t="shared" si="14"/>
        <v>4.2336674064750237E-4</v>
      </c>
      <c r="R39" s="362">
        <f t="shared" si="15"/>
        <v>5.4809821800736629E-4</v>
      </c>
      <c r="S39" s="363">
        <f t="shared" si="16"/>
        <v>4.5720547053994514E-4</v>
      </c>
      <c r="T39" s="15"/>
      <c r="U39" s="282">
        <v>249.03400000000002</v>
      </c>
      <c r="V39" s="183">
        <v>316.68100000000004</v>
      </c>
      <c r="W39" s="183">
        <v>408.39800000000008</v>
      </c>
      <c r="X39" s="183">
        <v>345.649</v>
      </c>
      <c r="Y39" s="183">
        <v>539.44599999999991</v>
      </c>
      <c r="Z39" s="183">
        <v>726.25699999999995</v>
      </c>
      <c r="AA39" s="183">
        <v>840.7109999999999</v>
      </c>
      <c r="AB39" s="183">
        <v>1061.204</v>
      </c>
      <c r="AC39" s="183">
        <v>756.76800000000003</v>
      </c>
      <c r="AD39" s="183">
        <v>812.54999999999984</v>
      </c>
      <c r="AE39" s="181">
        <v>633.29700000000003</v>
      </c>
      <c r="AF39" s="42">
        <f t="shared" si="40"/>
        <v>-0.22060550119992597</v>
      </c>
      <c r="AH39" s="361">
        <f t="shared" si="17"/>
        <v>4.0534183551698257E-4</v>
      </c>
      <c r="AI39" s="362">
        <f t="shared" si="18"/>
        <v>9.873875222652039E-4</v>
      </c>
      <c r="AJ39" s="362">
        <f t="shared" si="19"/>
        <v>9.9163739510833545E-4</v>
      </c>
      <c r="AK39" s="363">
        <f t="shared" si="20"/>
        <v>7.3966904501660935E-4</v>
      </c>
      <c r="AM39" s="52">
        <f t="shared" si="35"/>
        <v>7.5218678265071883</v>
      </c>
      <c r="AN39" s="74">
        <f t="shared" si="36"/>
        <v>10.05943267367619</v>
      </c>
      <c r="AO39" s="74">
        <f t="shared" si="37"/>
        <v>6.2890449351689304</v>
      </c>
      <c r="AP39" s="74">
        <f t="shared" si="38"/>
        <v>6.7370093166491252</v>
      </c>
      <c r="AQ39" s="74">
        <f t="shared" si="41"/>
        <v>5.0487234201856834</v>
      </c>
      <c r="AR39" s="74">
        <f t="shared" si="42"/>
        <v>6.130510019752502</v>
      </c>
      <c r="AS39" s="74">
        <f t="shared" si="43"/>
        <v>4.9162373470091865</v>
      </c>
      <c r="AT39" s="74">
        <f t="shared" si="9"/>
        <v>5.4906428663820979</v>
      </c>
      <c r="AU39" s="74">
        <f t="shared" si="10"/>
        <v>5.6304629257622434</v>
      </c>
      <c r="AV39" s="74">
        <f t="shared" si="11"/>
        <v>5.0029862141577333</v>
      </c>
      <c r="AW39" s="111">
        <f t="shared" si="44"/>
        <v>4.3953623952860514</v>
      </c>
      <c r="AX39" s="42">
        <f t="shared" si="21"/>
        <v>-0.12145222730220474</v>
      </c>
    </row>
    <row r="40" spans="1:50" ht="20.100000000000001" customHeight="1">
      <c r="A40" s="47"/>
      <c r="B40" s="180" t="s">
        <v>204</v>
      </c>
      <c r="C40" s="282">
        <v>2086.0499999999997</v>
      </c>
      <c r="D40" s="183">
        <v>3257.5</v>
      </c>
      <c r="E40" s="183">
        <v>4656.7099999999982</v>
      </c>
      <c r="F40" s="183">
        <v>4050.6299999999997</v>
      </c>
      <c r="G40" s="183">
        <v>6437.319999999997</v>
      </c>
      <c r="H40" s="183">
        <v>5258.0399999999981</v>
      </c>
      <c r="I40" s="183">
        <v>6194.99</v>
      </c>
      <c r="J40" s="183">
        <v>5795.2599999999993</v>
      </c>
      <c r="K40" s="183">
        <v>4823.0900000000011</v>
      </c>
      <c r="L40" s="183">
        <v>3824.17</v>
      </c>
      <c r="M40" s="181">
        <v>3265.1399999999994</v>
      </c>
      <c r="N40" s="131">
        <f t="shared" si="39"/>
        <v>-0.14618335481947733</v>
      </c>
      <c r="P40" s="361">
        <f t="shared" si="13"/>
        <v>7.8233117024824599E-4</v>
      </c>
      <c r="Q40" s="362">
        <f t="shared" si="14"/>
        <v>1.8790870435350163E-3</v>
      </c>
      <c r="R40" s="362">
        <f t="shared" si="15"/>
        <v>1.2905498712278145E-3</v>
      </c>
      <c r="S40" s="363">
        <f t="shared" si="16"/>
        <v>1.0360971593309386E-3</v>
      </c>
      <c r="T40" s="15"/>
      <c r="U40" s="282">
        <v>378.02899999999988</v>
      </c>
      <c r="V40" s="183">
        <v>386.37200000000001</v>
      </c>
      <c r="W40" s="183">
        <v>601.23199999999997</v>
      </c>
      <c r="X40" s="183">
        <v>685.41499999999996</v>
      </c>
      <c r="Y40" s="183">
        <v>831.90499999999997</v>
      </c>
      <c r="Z40" s="183">
        <v>686.09900000000005</v>
      </c>
      <c r="AA40" s="183">
        <v>843.42399999999964</v>
      </c>
      <c r="AB40" s="183">
        <v>776.16500000000019</v>
      </c>
      <c r="AC40" s="183">
        <v>675.45</v>
      </c>
      <c r="AD40" s="183">
        <v>537.67500000000007</v>
      </c>
      <c r="AE40" s="181">
        <v>463.21200000000005</v>
      </c>
      <c r="AF40" s="42">
        <f t="shared" si="40"/>
        <v>-0.13849072395034176</v>
      </c>
      <c r="AH40" s="361">
        <f t="shared" si="17"/>
        <v>6.1530139956250695E-4</v>
      </c>
      <c r="AI40" s="362">
        <f t="shared" si="18"/>
        <v>9.3279044696110915E-4</v>
      </c>
      <c r="AJ40" s="362">
        <f t="shared" si="19"/>
        <v>6.5617947992723457E-4</v>
      </c>
      <c r="AK40" s="363">
        <f t="shared" si="20"/>
        <v>5.4101563354987255E-4</v>
      </c>
      <c r="AM40" s="52">
        <f t="shared" si="35"/>
        <v>1.812176122336473</v>
      </c>
      <c r="AN40" s="74">
        <f t="shared" si="36"/>
        <v>1.1860997697620876</v>
      </c>
      <c r="AO40" s="74">
        <f t="shared" si="37"/>
        <v>1.2911089589001681</v>
      </c>
      <c r="AP40" s="74">
        <f t="shared" si="38"/>
        <v>1.6921194974608889</v>
      </c>
      <c r="AQ40" s="74">
        <f t="shared" si="41"/>
        <v>1.2923157463043633</v>
      </c>
      <c r="AR40" s="74">
        <f t="shared" si="42"/>
        <v>1.304856942891268</v>
      </c>
      <c r="AS40" s="74">
        <f t="shared" si="43"/>
        <v>1.3614614390015154</v>
      </c>
      <c r="AT40" s="74">
        <f t="shared" si="9"/>
        <v>1.3393100568395555</v>
      </c>
      <c r="AU40" s="74">
        <f t="shared" si="10"/>
        <v>1.4004507483791508</v>
      </c>
      <c r="AV40" s="74">
        <f t="shared" si="11"/>
        <v>1.4059913654466198</v>
      </c>
      <c r="AW40" s="111">
        <f t="shared" si="44"/>
        <v>1.418658924272773</v>
      </c>
      <c r="AX40" s="42">
        <f t="shared" si="21"/>
        <v>9.0096988768698476E-3</v>
      </c>
    </row>
    <row r="41" spans="1:50" ht="20.100000000000001" customHeight="1" thickBot="1">
      <c r="A41" s="47"/>
      <c r="B41" s="20" t="s">
        <v>33</v>
      </c>
      <c r="C41" s="192">
        <f>C30-SUM(C31:C40)</f>
        <v>1490.6000000000058</v>
      </c>
      <c r="D41" s="162">
        <f t="shared" ref="D41:M41" si="45">D30-SUM(D31:D40)</f>
        <v>2404.1400000000285</v>
      </c>
      <c r="E41" s="162">
        <f t="shared" si="45"/>
        <v>2909.2499999999854</v>
      </c>
      <c r="F41" s="162">
        <f t="shared" si="45"/>
        <v>2502.8400000000111</v>
      </c>
      <c r="G41" s="162">
        <f t="shared" si="45"/>
        <v>2641.9800000000105</v>
      </c>
      <c r="H41" s="162">
        <f t="shared" si="45"/>
        <v>4083.8499999999913</v>
      </c>
      <c r="I41" s="162">
        <f t="shared" si="45"/>
        <v>4823.9700000000012</v>
      </c>
      <c r="J41" s="162">
        <f t="shared" si="45"/>
        <v>9106.4100000000035</v>
      </c>
      <c r="K41" s="162">
        <f t="shared" si="45"/>
        <v>4213.5899999999965</v>
      </c>
      <c r="L41" s="162">
        <f t="shared" si="45"/>
        <v>6894.1399999999849</v>
      </c>
      <c r="M41" s="163">
        <f t="shared" si="45"/>
        <v>3365.2500000000146</v>
      </c>
      <c r="N41" s="131">
        <f t="shared" si="39"/>
        <v>-0.51186805025717175</v>
      </c>
      <c r="P41" s="361">
        <f t="shared" si="13"/>
        <v>5.590196027765586E-4</v>
      </c>
      <c r="Q41" s="362">
        <f t="shared" si="14"/>
        <v>1.4594620091784129E-3</v>
      </c>
      <c r="R41" s="362">
        <f t="shared" si="15"/>
        <v>2.3265784442706534E-3</v>
      </c>
      <c r="S41" s="363">
        <f t="shared" si="16"/>
        <v>1.0678641545043878E-3</v>
      </c>
      <c r="T41" s="15"/>
      <c r="U41" s="192">
        <f>U30-SUM(U31:U40)</f>
        <v>438.19500000001062</v>
      </c>
      <c r="V41" s="162">
        <f t="shared" ref="V41:AE41" si="46">V30-SUM(V31:V40)</f>
        <v>672.50400000000081</v>
      </c>
      <c r="W41" s="162">
        <f t="shared" si="46"/>
        <v>705.28599999999642</v>
      </c>
      <c r="X41" s="162">
        <f t="shared" si="46"/>
        <v>793.03699999999662</v>
      </c>
      <c r="Y41" s="162">
        <f t="shared" si="46"/>
        <v>914.89999999999418</v>
      </c>
      <c r="Z41" s="162">
        <f t="shared" si="46"/>
        <v>1076.2780000000093</v>
      </c>
      <c r="AA41" s="162">
        <f t="shared" si="46"/>
        <v>1197.7720000000045</v>
      </c>
      <c r="AB41" s="162">
        <f t="shared" si="46"/>
        <v>1686.3850000000093</v>
      </c>
      <c r="AC41" s="162">
        <f t="shared" si="46"/>
        <v>1588.7719999999972</v>
      </c>
      <c r="AD41" s="162">
        <f t="shared" si="46"/>
        <v>1617.8340000000026</v>
      </c>
      <c r="AE41" s="163">
        <f t="shared" si="46"/>
        <v>1024.6339999999836</v>
      </c>
      <c r="AF41" s="42">
        <f t="shared" si="40"/>
        <v>-0.36666308162643263</v>
      </c>
      <c r="AH41" s="361">
        <f t="shared" si="17"/>
        <v>7.1323098699120787E-4</v>
      </c>
      <c r="AI41" s="362">
        <f t="shared" si="18"/>
        <v>1.4632608948189946E-3</v>
      </c>
      <c r="AJ41" s="362">
        <f t="shared" si="19"/>
        <v>1.9744073515201546E-3</v>
      </c>
      <c r="AK41" s="363">
        <f t="shared" si="20"/>
        <v>1.1967371585078349E-3</v>
      </c>
      <c r="AM41" s="52">
        <f t="shared" si="35"/>
        <v>2.9397222594928811</v>
      </c>
      <c r="AN41" s="74">
        <f t="shared" si="36"/>
        <v>2.7972747011405028</v>
      </c>
      <c r="AO41" s="74">
        <f t="shared" si="37"/>
        <v>2.4242880467474435</v>
      </c>
      <c r="AP41" s="74">
        <f t="shared" si="38"/>
        <v>3.1685485288711748</v>
      </c>
      <c r="AQ41" s="74">
        <f t="shared" si="41"/>
        <v>3.462933103202865</v>
      </c>
      <c r="AR41" s="74">
        <f t="shared" si="42"/>
        <v>2.6354493921177609</v>
      </c>
      <c r="AS41" s="74">
        <f t="shared" si="43"/>
        <v>2.4829590565447219</v>
      </c>
      <c r="AT41" s="74">
        <f t="shared" si="9"/>
        <v>1.8518658834820843</v>
      </c>
      <c r="AU41" s="74">
        <f t="shared" si="10"/>
        <v>3.7705899245061776</v>
      </c>
      <c r="AV41" s="74">
        <f t="shared" si="11"/>
        <v>2.346679933972919</v>
      </c>
      <c r="AW41" s="111">
        <f t="shared" si="44"/>
        <v>3.0447485327983932</v>
      </c>
      <c r="AX41" s="42">
        <f t="shared" si="21"/>
        <v>0.29747073246740008</v>
      </c>
    </row>
    <row r="42" spans="1:50" ht="20.100000000000001" customHeight="1" thickBot="1">
      <c r="A42" s="523" t="s">
        <v>56</v>
      </c>
      <c r="B42" s="524"/>
      <c r="C42" s="184">
        <v>1496959.3400000003</v>
      </c>
      <c r="D42" s="83">
        <v>1681832.6100000003</v>
      </c>
      <c r="E42" s="83">
        <v>1866607.1100000003</v>
      </c>
      <c r="F42" s="83">
        <v>1638038.0399999998</v>
      </c>
      <c r="G42" s="83">
        <v>1384490.7399999995</v>
      </c>
      <c r="H42" s="83">
        <v>1402522.0199999998</v>
      </c>
      <c r="I42" s="83">
        <v>1646785.4400000002</v>
      </c>
      <c r="J42" s="83">
        <v>1678629.5899999999</v>
      </c>
      <c r="K42" s="83">
        <v>1687862.9200000004</v>
      </c>
      <c r="L42" s="83">
        <v>1567969.7799999998</v>
      </c>
      <c r="M42" s="182">
        <v>1411747.26</v>
      </c>
      <c r="N42" s="286">
        <f t="shared" si="39"/>
        <v>-9.9633629418546449E-2</v>
      </c>
      <c r="P42" s="383">
        <f t="shared" si="13"/>
        <v>0.56140454556517927</v>
      </c>
      <c r="Q42" s="384">
        <f t="shared" si="14"/>
        <v>0.50122497281393052</v>
      </c>
      <c r="R42" s="384">
        <f t="shared" si="15"/>
        <v>0.52914572251445524</v>
      </c>
      <c r="S42" s="385">
        <f t="shared" si="16"/>
        <v>0.44797690934515405</v>
      </c>
      <c r="T42" s="15"/>
      <c r="U42" s="184">
        <v>386156.65199999994</v>
      </c>
      <c r="V42" s="83">
        <v>390987.57199999999</v>
      </c>
      <c r="W42" s="83">
        <v>406026.91200000001</v>
      </c>
      <c r="X42" s="83">
        <v>407591.94099999999</v>
      </c>
      <c r="Y42" s="83">
        <v>406953.16899999999</v>
      </c>
      <c r="Z42" s="83">
        <v>421887.39100000006</v>
      </c>
      <c r="AA42" s="83">
        <v>431264.80099999986</v>
      </c>
      <c r="AB42" s="83">
        <v>442364.45199999999</v>
      </c>
      <c r="AC42" s="83">
        <v>455163.30099999998</v>
      </c>
      <c r="AD42" s="83">
        <v>454929.95199999993</v>
      </c>
      <c r="AE42" s="182">
        <v>393954.14199999988</v>
      </c>
      <c r="AF42" s="34">
        <f t="shared" si="40"/>
        <v>-0.13403340389423307</v>
      </c>
      <c r="AH42" s="383">
        <f t="shared" si="17"/>
        <v>0.62853042604131426</v>
      </c>
      <c r="AI42" s="384">
        <f t="shared" si="18"/>
        <v>0.57357980119216945</v>
      </c>
      <c r="AJ42" s="384">
        <f t="shared" si="19"/>
        <v>0.55519728331553764</v>
      </c>
      <c r="AK42" s="385">
        <f t="shared" si="20"/>
        <v>0.4601248450466015</v>
      </c>
      <c r="AM42" s="177">
        <f t="shared" si="35"/>
        <v>2.5796068181785077</v>
      </c>
      <c r="AN42" s="186">
        <f t="shared" si="36"/>
        <v>2.3247710246265227</v>
      </c>
      <c r="AO42" s="186">
        <f t="shared" si="37"/>
        <v>2.1752135723944606</v>
      </c>
      <c r="AP42" s="186">
        <f t="shared" si="38"/>
        <v>2.4882935014134349</v>
      </c>
      <c r="AQ42" s="186">
        <f t="shared" si="41"/>
        <v>2.9393708259832789</v>
      </c>
      <c r="AR42" s="186">
        <f t="shared" si="42"/>
        <v>3.0080625115604254</v>
      </c>
      <c r="AS42" s="186">
        <f t="shared" si="43"/>
        <v>2.6188281152157855</v>
      </c>
      <c r="AT42" s="186">
        <f t="shared" si="9"/>
        <v>2.6352713822946496</v>
      </c>
      <c r="AU42" s="186">
        <f t="shared" si="10"/>
        <v>2.6966840470670443</v>
      </c>
      <c r="AV42" s="186">
        <f t="shared" si="11"/>
        <v>2.901394898057283</v>
      </c>
      <c r="AW42" s="178">
        <f t="shared" si="44"/>
        <v>2.7905429899683307</v>
      </c>
      <c r="AX42" s="34">
        <f t="shared" si="21"/>
        <v>-3.8206418630975243E-2</v>
      </c>
    </row>
    <row r="43" spans="1:50" ht="20.100000000000001" customHeight="1">
      <c r="A43" s="47"/>
      <c r="B43" s="180" t="s">
        <v>131</v>
      </c>
      <c r="C43" s="81">
        <v>513298.16000000009</v>
      </c>
      <c r="D43" s="61">
        <v>580022.09</v>
      </c>
      <c r="E43" s="61">
        <v>596395.92999999982</v>
      </c>
      <c r="F43" s="61">
        <v>515312.22</v>
      </c>
      <c r="G43" s="61">
        <v>361901.60999999993</v>
      </c>
      <c r="H43" s="61">
        <v>367413.68999999994</v>
      </c>
      <c r="I43" s="61">
        <v>379599.53999999992</v>
      </c>
      <c r="J43" s="61">
        <v>385057.30999999994</v>
      </c>
      <c r="K43" s="61">
        <v>429624.73</v>
      </c>
      <c r="L43" s="61">
        <v>416815.14999999985</v>
      </c>
      <c r="M43" s="82">
        <v>405676.41999999993</v>
      </c>
      <c r="N43" s="131">
        <f t="shared" si="39"/>
        <v>-2.6723428838898795E-2</v>
      </c>
      <c r="P43" s="361">
        <f t="shared" si="13"/>
        <v>0.19250216926683039</v>
      </c>
      <c r="Q43" s="362">
        <f t="shared" si="14"/>
        <v>0.13130411797863673</v>
      </c>
      <c r="R43" s="362">
        <f t="shared" si="15"/>
        <v>0.14066339575863571</v>
      </c>
      <c r="S43" s="363">
        <f t="shared" si="16"/>
        <v>0.12872960619438822</v>
      </c>
      <c r="T43" s="15"/>
      <c r="U43" s="90">
        <v>110519.433</v>
      </c>
      <c r="V43" s="61">
        <v>110544.41600000001</v>
      </c>
      <c r="W43" s="61">
        <v>112817.00299999998</v>
      </c>
      <c r="X43" s="61">
        <v>113356.74999999997</v>
      </c>
      <c r="Y43" s="61">
        <v>109002.72200000001</v>
      </c>
      <c r="Z43" s="61">
        <v>110101.22900000002</v>
      </c>
      <c r="AA43" s="61">
        <v>109881.25300000003</v>
      </c>
      <c r="AB43" s="61">
        <v>109385.83100000002</v>
      </c>
      <c r="AC43" s="61">
        <v>115112.97400000002</v>
      </c>
      <c r="AD43" s="61">
        <v>114137.164</v>
      </c>
      <c r="AE43" s="82">
        <v>110831.07399999999</v>
      </c>
      <c r="AF43" s="42">
        <f t="shared" si="40"/>
        <v>-2.8965937860520267E-2</v>
      </c>
      <c r="AH43" s="361">
        <f t="shared" si="17"/>
        <v>0.17988768534624258</v>
      </c>
      <c r="AI43" s="362">
        <f t="shared" si="18"/>
        <v>0.14968885628732509</v>
      </c>
      <c r="AJ43" s="362">
        <f t="shared" si="19"/>
        <v>0.13929318810413255</v>
      </c>
      <c r="AK43" s="363">
        <f t="shared" si="20"/>
        <v>0.12944687036847663</v>
      </c>
      <c r="AM43" s="52">
        <f t="shared" si="35"/>
        <v>2.1531234984360745</v>
      </c>
      <c r="AN43" s="74">
        <f t="shared" si="36"/>
        <v>1.905865619704243</v>
      </c>
      <c r="AO43" s="74">
        <f t="shared" si="37"/>
        <v>1.8916460915486131</v>
      </c>
      <c r="AP43" s="74">
        <f t="shared" si="38"/>
        <v>2.1997683268601698</v>
      </c>
      <c r="AQ43" s="74">
        <f t="shared" si="41"/>
        <v>3.0119435500715248</v>
      </c>
      <c r="AR43" s="74">
        <f t="shared" si="42"/>
        <v>2.9966555954950951</v>
      </c>
      <c r="AS43" s="74">
        <f t="shared" si="43"/>
        <v>2.8946624382105428</v>
      </c>
      <c r="AT43" s="74">
        <f t="shared" si="9"/>
        <v>2.8407675470438418</v>
      </c>
      <c r="AU43" s="74">
        <f t="shared" si="10"/>
        <v>2.6793842617020678</v>
      </c>
      <c r="AV43" s="74">
        <f t="shared" si="11"/>
        <v>2.738316109671159</v>
      </c>
      <c r="AW43" s="111">
        <f t="shared" si="44"/>
        <v>2.732006804832285</v>
      </c>
      <c r="AX43" s="42">
        <f t="shared" si="21"/>
        <v>-2.3040819927950969E-3</v>
      </c>
    </row>
    <row r="44" spans="1:50" ht="20.100000000000001" customHeight="1">
      <c r="A44" s="47"/>
      <c r="B44" s="180" t="s">
        <v>136</v>
      </c>
      <c r="C44" s="81">
        <v>204528.99</v>
      </c>
      <c r="D44" s="61">
        <v>209481.84</v>
      </c>
      <c r="E44" s="61">
        <v>229997.36000000002</v>
      </c>
      <c r="F44" s="61">
        <v>196553.00999999995</v>
      </c>
      <c r="G44" s="61">
        <v>233818.56000000006</v>
      </c>
      <c r="H44" s="61">
        <v>214614.79000000004</v>
      </c>
      <c r="I44" s="61">
        <v>224128.69000000003</v>
      </c>
      <c r="J44" s="61">
        <v>251348.97000000003</v>
      </c>
      <c r="K44" s="61">
        <v>258101.81</v>
      </c>
      <c r="L44" s="61">
        <v>229929.55</v>
      </c>
      <c r="M44" s="82">
        <v>193471.77</v>
      </c>
      <c r="N44" s="131">
        <f t="shared" si="39"/>
        <v>-0.15856065477447331</v>
      </c>
      <c r="P44" s="361">
        <f t="shared" si="13"/>
        <v>7.6704491309600345E-2</v>
      </c>
      <c r="Q44" s="362">
        <f t="shared" si="14"/>
        <v>7.6697756433954212E-2</v>
      </c>
      <c r="R44" s="362">
        <f t="shared" si="15"/>
        <v>7.759475942334397E-2</v>
      </c>
      <c r="S44" s="363">
        <f t="shared" si="16"/>
        <v>6.1392635938345291E-2</v>
      </c>
      <c r="T44" s="15"/>
      <c r="U44" s="90">
        <v>35150.316999999995</v>
      </c>
      <c r="V44" s="61">
        <v>34841.351999999999</v>
      </c>
      <c r="W44" s="61">
        <v>39127.468000000001</v>
      </c>
      <c r="X44" s="61">
        <v>39741.788000000008</v>
      </c>
      <c r="Y44" s="61">
        <v>46143.153000000006</v>
      </c>
      <c r="Z44" s="61">
        <v>43497.506000000001</v>
      </c>
      <c r="AA44" s="61">
        <v>43585.597000000009</v>
      </c>
      <c r="AB44" s="61">
        <v>46407.423999999999</v>
      </c>
      <c r="AC44" s="61">
        <v>49477.418999999987</v>
      </c>
      <c r="AD44" s="61">
        <v>48331.934999999998</v>
      </c>
      <c r="AE44" s="82">
        <v>48188.176999999989</v>
      </c>
      <c r="AF44" s="42">
        <f t="shared" si="40"/>
        <v>-2.9743895004412488E-3</v>
      </c>
      <c r="AH44" s="361">
        <f t="shared" si="17"/>
        <v>5.721264571015923E-2</v>
      </c>
      <c r="AI44" s="362">
        <f t="shared" si="18"/>
        <v>5.913732284033868E-2</v>
      </c>
      <c r="AJ44" s="362">
        <f t="shared" si="19"/>
        <v>5.8984375267916306E-2</v>
      </c>
      <c r="AK44" s="363">
        <f t="shared" si="20"/>
        <v>5.6282128073686322E-2</v>
      </c>
      <c r="AM44" s="52">
        <f t="shared" si="35"/>
        <v>1.7185982779262732</v>
      </c>
      <c r="AN44" s="74">
        <f t="shared" si="36"/>
        <v>1.6632158663490832</v>
      </c>
      <c r="AO44" s="74">
        <f t="shared" si="37"/>
        <v>1.7012137878452169</v>
      </c>
      <c r="AP44" s="74">
        <f t="shared" si="38"/>
        <v>2.0219373898166211</v>
      </c>
      <c r="AQ44" s="74">
        <f t="shared" si="41"/>
        <v>1.9734598057570789</v>
      </c>
      <c r="AR44" s="74">
        <f t="shared" si="42"/>
        <v>2.0267711279357772</v>
      </c>
      <c r="AS44" s="74">
        <f t="shared" si="43"/>
        <v>1.944668351026368</v>
      </c>
      <c r="AT44" s="74">
        <f t="shared" si="9"/>
        <v>1.8463343613462984</v>
      </c>
      <c r="AU44" s="74">
        <f t="shared" si="10"/>
        <v>1.9169729572992917</v>
      </c>
      <c r="AV44" s="74">
        <f t="shared" si="11"/>
        <v>2.102032339905854</v>
      </c>
      <c r="AW44" s="111">
        <f t="shared" si="44"/>
        <v>2.4907084377219473</v>
      </c>
      <c r="AX44" s="42">
        <f t="shared" si="21"/>
        <v>0.18490490866258572</v>
      </c>
    </row>
    <row r="45" spans="1:50" ht="20.100000000000001" customHeight="1">
      <c r="A45" s="47"/>
      <c r="B45" s="180" t="s">
        <v>137</v>
      </c>
      <c r="C45" s="81">
        <v>163061.32</v>
      </c>
      <c r="D45" s="61">
        <v>162989.37000000005</v>
      </c>
      <c r="E45" s="61">
        <v>165351.4599999999</v>
      </c>
      <c r="F45" s="61">
        <v>147942.72999999992</v>
      </c>
      <c r="G45" s="61">
        <v>132289.26</v>
      </c>
      <c r="H45" s="61">
        <v>139312.97999999998</v>
      </c>
      <c r="I45" s="61">
        <v>147011.66999999995</v>
      </c>
      <c r="J45" s="61">
        <v>136400.25</v>
      </c>
      <c r="K45" s="61">
        <v>119298.98999999999</v>
      </c>
      <c r="L45" s="61">
        <v>129513.99</v>
      </c>
      <c r="M45" s="82">
        <v>139126.84</v>
      </c>
      <c r="N45" s="131">
        <f t="shared" si="39"/>
        <v>7.4222483609685641E-2</v>
      </c>
      <c r="P45" s="361">
        <f t="shared" si="13"/>
        <v>6.1152874234953018E-2</v>
      </c>
      <c r="Q45" s="362">
        <f t="shared" si="14"/>
        <v>4.9786843712534119E-2</v>
      </c>
      <c r="R45" s="362">
        <f t="shared" si="15"/>
        <v>4.3707330771566237E-2</v>
      </c>
      <c r="S45" s="363">
        <f t="shared" si="16"/>
        <v>4.4147853908466414E-2</v>
      </c>
      <c r="T45" s="15"/>
      <c r="U45" s="90">
        <v>49723.293999999994</v>
      </c>
      <c r="V45" s="61">
        <v>49055.600999999988</v>
      </c>
      <c r="W45" s="61">
        <v>50376.837999999996</v>
      </c>
      <c r="X45" s="61">
        <v>49073.796999999991</v>
      </c>
      <c r="Y45" s="61">
        <v>45442.807999999997</v>
      </c>
      <c r="Z45" s="61">
        <v>47026.599999999969</v>
      </c>
      <c r="AA45" s="61">
        <v>50662.942000000003</v>
      </c>
      <c r="AB45" s="61">
        <v>46425.740999999995</v>
      </c>
      <c r="AC45" s="61">
        <v>42293.523999999998</v>
      </c>
      <c r="AD45" s="61">
        <v>45768.206000000006</v>
      </c>
      <c r="AE45" s="82">
        <v>47708.12799999999</v>
      </c>
      <c r="AF45" s="42">
        <f t="shared" si="40"/>
        <v>4.2385799434655223E-2</v>
      </c>
      <c r="AH45" s="361">
        <f t="shared" si="17"/>
        <v>8.0932448010755817E-2</v>
      </c>
      <c r="AI45" s="362">
        <f t="shared" si="18"/>
        <v>6.3935325999689943E-2</v>
      </c>
      <c r="AJ45" s="362">
        <f t="shared" si="19"/>
        <v>5.5855596057623171E-2</v>
      </c>
      <c r="AK45" s="363">
        <f t="shared" si="20"/>
        <v>5.572144740507242E-2</v>
      </c>
      <c r="AM45" s="52">
        <f t="shared" si="35"/>
        <v>3.049361675718067</v>
      </c>
      <c r="AN45" s="74">
        <f t="shared" si="36"/>
        <v>3.0097423531362795</v>
      </c>
      <c r="AO45" s="74">
        <f t="shared" si="37"/>
        <v>3.0466521432589726</v>
      </c>
      <c r="AP45" s="74">
        <f t="shared" si="38"/>
        <v>3.3170806703377731</v>
      </c>
      <c r="AQ45" s="74">
        <f t="shared" si="41"/>
        <v>3.4351093958799068</v>
      </c>
      <c r="AR45" s="74">
        <f t="shared" si="42"/>
        <v>3.3756079297133672</v>
      </c>
      <c r="AS45" s="74">
        <f t="shared" si="43"/>
        <v>3.4461850545606358</v>
      </c>
      <c r="AT45" s="74">
        <f t="shared" si="9"/>
        <v>3.4036404625358085</v>
      </c>
      <c r="AU45" s="74">
        <f t="shared" si="10"/>
        <v>3.5451703321210015</v>
      </c>
      <c r="AV45" s="74">
        <f t="shared" si="11"/>
        <v>3.5338426373861238</v>
      </c>
      <c r="AW45" s="111">
        <f t="shared" si="44"/>
        <v>3.4291102996373661</v>
      </c>
      <c r="AX45" s="42">
        <f t="shared" si="21"/>
        <v>-2.9636955715216851E-2</v>
      </c>
    </row>
    <row r="46" spans="1:50" ht="20.100000000000001" customHeight="1">
      <c r="A46" s="47"/>
      <c r="B46" s="180" t="s">
        <v>138</v>
      </c>
      <c r="C46" s="81">
        <v>156208.35000000003</v>
      </c>
      <c r="D46" s="61">
        <v>156272.80999999997</v>
      </c>
      <c r="E46" s="61">
        <v>147426.65000000005</v>
      </c>
      <c r="F46" s="61">
        <v>144831.45000000001</v>
      </c>
      <c r="G46" s="61">
        <v>143704.24</v>
      </c>
      <c r="H46" s="61">
        <v>147190.84000000005</v>
      </c>
      <c r="I46" s="61">
        <v>139589.35000000003</v>
      </c>
      <c r="J46" s="61">
        <v>139453.93000000002</v>
      </c>
      <c r="K46" s="61">
        <v>149655.49999999997</v>
      </c>
      <c r="L46" s="61">
        <v>135975.33999999997</v>
      </c>
      <c r="M46" s="82">
        <v>140021.96999999994</v>
      </c>
      <c r="N46" s="131">
        <f t="shared" si="39"/>
        <v>2.9760028546352423E-2</v>
      </c>
      <c r="P46" s="361">
        <f t="shared" si="13"/>
        <v>5.85828054255879E-2</v>
      </c>
      <c r="Q46" s="362">
        <f t="shared" si="14"/>
        <v>5.260218643658774E-2</v>
      </c>
      <c r="R46" s="362">
        <f t="shared" si="15"/>
        <v>4.5887854757282819E-2</v>
      </c>
      <c r="S46" s="363">
        <f t="shared" si="16"/>
        <v>4.4431897364560748E-2</v>
      </c>
      <c r="T46" s="15"/>
      <c r="U46" s="90">
        <v>49334.203999999998</v>
      </c>
      <c r="V46" s="61">
        <v>49416.211999999992</v>
      </c>
      <c r="W46" s="61">
        <v>46865.963000000003</v>
      </c>
      <c r="X46" s="61">
        <v>46461.506999999998</v>
      </c>
      <c r="Y46" s="61">
        <v>46950.598999999995</v>
      </c>
      <c r="Z46" s="61">
        <v>47833.265000000007</v>
      </c>
      <c r="AA46" s="61">
        <v>45372.460999999996</v>
      </c>
      <c r="AB46" s="61">
        <v>46069.99</v>
      </c>
      <c r="AC46" s="61">
        <v>49744.028000000013</v>
      </c>
      <c r="AD46" s="61">
        <v>46141.171999999999</v>
      </c>
      <c r="AE46" s="82">
        <v>46845.666999999987</v>
      </c>
      <c r="AF46" s="42">
        <f t="shared" si="40"/>
        <v>1.5268251096872618E-2</v>
      </c>
      <c r="AH46" s="361">
        <f t="shared" si="17"/>
        <v>8.0299143101461093E-2</v>
      </c>
      <c r="AI46" s="362">
        <f t="shared" si="18"/>
        <v>6.5032032751773702E-2</v>
      </c>
      <c r="AJ46" s="362">
        <f t="shared" si="19"/>
        <v>5.6310764395207276E-2</v>
      </c>
      <c r="AK46" s="363">
        <f t="shared" si="20"/>
        <v>5.4714122715023246E-2</v>
      </c>
      <c r="AM46" s="52">
        <f t="shared" si="35"/>
        <v>3.158230914032444</v>
      </c>
      <c r="AN46" s="74">
        <f t="shared" si="36"/>
        <v>3.162175940907443</v>
      </c>
      <c r="AO46" s="74">
        <f t="shared" si="37"/>
        <v>3.1789342700251266</v>
      </c>
      <c r="AP46" s="74">
        <f t="shared" si="38"/>
        <v>3.2079708516347791</v>
      </c>
      <c r="AQ46" s="74">
        <f t="shared" si="41"/>
        <v>3.2671686653086924</v>
      </c>
      <c r="AR46" s="74">
        <f t="shared" si="42"/>
        <v>3.2497446851991594</v>
      </c>
      <c r="AS46" s="74">
        <f t="shared" si="43"/>
        <v>3.2504242623094086</v>
      </c>
      <c r="AT46" s="74">
        <f t="shared" si="9"/>
        <v>3.3035992603435411</v>
      </c>
      <c r="AU46" s="74">
        <f t="shared" si="10"/>
        <v>3.3239024292458366</v>
      </c>
      <c r="AV46" s="74">
        <f t="shared" si="11"/>
        <v>3.3933485292259618</v>
      </c>
      <c r="AW46" s="111">
        <f t="shared" si="44"/>
        <v>3.3455940521333902</v>
      </c>
      <c r="AX46" s="42">
        <f t="shared" si="21"/>
        <v>-1.4072965591737945E-2</v>
      </c>
    </row>
    <row r="47" spans="1:50" ht="20.100000000000001" customHeight="1">
      <c r="A47" s="47"/>
      <c r="B47" s="180" t="s">
        <v>140</v>
      </c>
      <c r="C47" s="81">
        <v>52300.510000000009</v>
      </c>
      <c r="D47" s="61">
        <v>59634.079999999994</v>
      </c>
      <c r="E47" s="61">
        <v>60928.680000000008</v>
      </c>
      <c r="F47" s="61">
        <v>60064.700000000004</v>
      </c>
      <c r="G47" s="61">
        <v>57880.39</v>
      </c>
      <c r="H47" s="61">
        <v>66616.039999999994</v>
      </c>
      <c r="I47" s="61">
        <v>68002.649999999994</v>
      </c>
      <c r="J47" s="61">
        <v>66537.010000000009</v>
      </c>
      <c r="K47" s="61">
        <v>78890.080000000016</v>
      </c>
      <c r="L47" s="61">
        <v>89038.87</v>
      </c>
      <c r="M47" s="82">
        <v>125393.52000000003</v>
      </c>
      <c r="N47" s="131">
        <f t="shared" si="39"/>
        <v>0.40830089150951759</v>
      </c>
      <c r="P47" s="361">
        <f t="shared" si="13"/>
        <v>1.9614256222468349E-2</v>
      </c>
      <c r="Q47" s="362">
        <f t="shared" si="14"/>
        <v>2.3806843929603125E-2</v>
      </c>
      <c r="R47" s="362">
        <f t="shared" si="15"/>
        <v>3.0048115594434897E-2</v>
      </c>
      <c r="S47" s="363">
        <f t="shared" si="16"/>
        <v>3.9789984463302432E-2</v>
      </c>
      <c r="T47" s="15"/>
      <c r="U47" s="90">
        <v>13790.713999999998</v>
      </c>
      <c r="V47" s="61">
        <v>14385.162000000002</v>
      </c>
      <c r="W47" s="61">
        <v>15265.421999999999</v>
      </c>
      <c r="X47" s="61">
        <v>15534.871999999998</v>
      </c>
      <c r="Y47" s="61">
        <v>14963.080000000002</v>
      </c>
      <c r="Z47" s="61">
        <v>16198.378999999997</v>
      </c>
      <c r="AA47" s="61">
        <v>16725.637999999999</v>
      </c>
      <c r="AB47" s="61">
        <v>15975.728999999999</v>
      </c>
      <c r="AC47" s="61">
        <v>19293.672999999999</v>
      </c>
      <c r="AD47" s="61">
        <v>20948.16</v>
      </c>
      <c r="AE47" s="82">
        <v>28945.250000000004</v>
      </c>
      <c r="AF47" s="42">
        <f t="shared" si="40"/>
        <v>0.3817562019766893</v>
      </c>
      <c r="AH47" s="361">
        <f t="shared" si="17"/>
        <v>2.2446546760079941E-2</v>
      </c>
      <c r="AI47" s="362">
        <f t="shared" si="18"/>
        <v>2.2022613627851725E-2</v>
      </c>
      <c r="AJ47" s="362">
        <f t="shared" si="19"/>
        <v>2.5565169915343834E-2</v>
      </c>
      <c r="AK47" s="363">
        <f t="shared" si="20"/>
        <v>3.3807053286636461E-2</v>
      </c>
      <c r="AM47" s="52">
        <f t="shared" si="35"/>
        <v>2.6368220883505717</v>
      </c>
      <c r="AN47" s="74">
        <f t="shared" si="36"/>
        <v>2.4122384381548274</v>
      </c>
      <c r="AO47" s="74">
        <f t="shared" si="37"/>
        <v>2.5054575283757989</v>
      </c>
      <c r="AP47" s="74">
        <f t="shared" si="38"/>
        <v>2.5863563790379369</v>
      </c>
      <c r="AQ47" s="74">
        <f t="shared" si="41"/>
        <v>2.5851726292791049</v>
      </c>
      <c r="AR47" s="74">
        <f t="shared" si="42"/>
        <v>2.4316034096292722</v>
      </c>
      <c r="AS47" s="74">
        <f t="shared" si="43"/>
        <v>2.4595567966836587</v>
      </c>
      <c r="AT47" s="74">
        <f t="shared" si="9"/>
        <v>2.4010289912336003</v>
      </c>
      <c r="AU47" s="74">
        <f t="shared" si="10"/>
        <v>2.4456399334364973</v>
      </c>
      <c r="AV47" s="74">
        <f t="shared" si="11"/>
        <v>2.3526983215308102</v>
      </c>
      <c r="AW47" s="111">
        <f t="shared" si="44"/>
        <v>2.3083529356221915</v>
      </c>
      <c r="AX47" s="42">
        <f t="shared" si="21"/>
        <v>-1.8848734452177811E-2</v>
      </c>
    </row>
    <row r="48" spans="1:50" ht="20.100000000000001" customHeight="1">
      <c r="A48" s="47"/>
      <c r="B48" s="180" t="s">
        <v>142</v>
      </c>
      <c r="C48" s="81">
        <v>34083.509999999987</v>
      </c>
      <c r="D48" s="61">
        <v>52649.899999999994</v>
      </c>
      <c r="E48" s="61">
        <v>57487.090000000004</v>
      </c>
      <c r="F48" s="61">
        <v>70343.509999999995</v>
      </c>
      <c r="G48" s="61">
        <v>74459.939999999988</v>
      </c>
      <c r="H48" s="61">
        <v>86885.86</v>
      </c>
      <c r="I48" s="61">
        <v>98422.319999999992</v>
      </c>
      <c r="J48" s="61">
        <v>94539.199999999983</v>
      </c>
      <c r="K48" s="61">
        <v>105292.37</v>
      </c>
      <c r="L48" s="61">
        <v>102077.85999999999</v>
      </c>
      <c r="M48" s="82">
        <v>117130.08000000002</v>
      </c>
      <c r="N48" s="131">
        <f t="shared" si="39"/>
        <v>0.1474582245356636</v>
      </c>
      <c r="P48" s="361">
        <f t="shared" si="13"/>
        <v>1.2782336120643219E-2</v>
      </c>
      <c r="Q48" s="362">
        <f t="shared" si="14"/>
        <v>3.1050751571383518E-2</v>
      </c>
      <c r="R48" s="362">
        <f t="shared" si="15"/>
        <v>3.4448408171762986E-2</v>
      </c>
      <c r="S48" s="363">
        <f t="shared" si="16"/>
        <v>3.7167822255770235E-2</v>
      </c>
      <c r="T48" s="15"/>
      <c r="U48" s="90">
        <v>6401.6290000000008</v>
      </c>
      <c r="V48" s="61">
        <v>10161.326999999999</v>
      </c>
      <c r="W48" s="61">
        <v>11378.438999999998</v>
      </c>
      <c r="X48" s="61">
        <v>14183.454</v>
      </c>
      <c r="Y48" s="61">
        <v>14643.191000000001</v>
      </c>
      <c r="Z48" s="61">
        <v>17564.352000000003</v>
      </c>
      <c r="AA48" s="61">
        <v>19657.137999999995</v>
      </c>
      <c r="AB48" s="61">
        <v>20385.730000000003</v>
      </c>
      <c r="AC48" s="61">
        <v>23248.605</v>
      </c>
      <c r="AD48" s="61">
        <v>22449.453999999991</v>
      </c>
      <c r="AE48" s="82">
        <v>25915.739999999998</v>
      </c>
      <c r="AF48" s="42">
        <f t="shared" si="40"/>
        <v>0.15440402247644905</v>
      </c>
      <c r="AH48" s="361">
        <f t="shared" si="17"/>
        <v>1.0419653738681247E-2</v>
      </c>
      <c r="AI48" s="362">
        <f t="shared" si="18"/>
        <v>2.3879731281727934E-2</v>
      </c>
      <c r="AJ48" s="362">
        <f t="shared" si="19"/>
        <v>2.7397351653639036E-2</v>
      </c>
      <c r="AK48" s="363">
        <f t="shared" si="20"/>
        <v>3.0268690135432097E-2</v>
      </c>
      <c r="AM48" s="52">
        <f t="shared" si="35"/>
        <v>1.8782188219464495</v>
      </c>
      <c r="AN48" s="74">
        <f t="shared" si="36"/>
        <v>1.9299803038562278</v>
      </c>
      <c r="AO48" s="74">
        <f t="shared" si="37"/>
        <v>1.9793033531528552</v>
      </c>
      <c r="AP48" s="74">
        <f t="shared" si="38"/>
        <v>2.0163130898642962</v>
      </c>
      <c r="AQ48" s="74">
        <f t="shared" si="41"/>
        <v>1.9665864624655893</v>
      </c>
      <c r="AR48" s="74">
        <f t="shared" si="42"/>
        <v>2.0215432062248109</v>
      </c>
      <c r="AS48" s="74">
        <f t="shared" si="43"/>
        <v>1.9972235972490791</v>
      </c>
      <c r="AT48" s="74">
        <f t="shared" si="9"/>
        <v>2.1563256300032165</v>
      </c>
      <c r="AU48" s="74">
        <f t="shared" si="10"/>
        <v>2.2080047205699711</v>
      </c>
      <c r="AV48" s="74">
        <f t="shared" si="11"/>
        <v>2.1992481033595328</v>
      </c>
      <c r="AW48" s="111">
        <f t="shared" si="44"/>
        <v>2.2125605992926833</v>
      </c>
      <c r="AX48" s="42">
        <f t="shared" si="21"/>
        <v>6.0532033256341568E-3</v>
      </c>
    </row>
    <row r="49" spans="1:50" ht="20.100000000000001" customHeight="1">
      <c r="A49" s="47"/>
      <c r="B49" s="180" t="s">
        <v>143</v>
      </c>
      <c r="C49" s="81">
        <v>38204.270000000004</v>
      </c>
      <c r="D49" s="61">
        <v>34057.650000000009</v>
      </c>
      <c r="E49" s="61">
        <v>24808.79</v>
      </c>
      <c r="F49" s="61">
        <v>28352.22</v>
      </c>
      <c r="G49" s="61">
        <v>33486.049999999996</v>
      </c>
      <c r="H49" s="61">
        <v>35743.29</v>
      </c>
      <c r="I49" s="61">
        <v>38794.050000000003</v>
      </c>
      <c r="J49" s="61">
        <v>33763.32</v>
      </c>
      <c r="K49" s="61">
        <v>35436.6</v>
      </c>
      <c r="L49" s="61">
        <v>37123.869999999995</v>
      </c>
      <c r="M49" s="82">
        <v>39218.619999999981</v>
      </c>
      <c r="N49" s="131">
        <f t="shared" si="39"/>
        <v>5.6425959901270681E-2</v>
      </c>
      <c r="P49" s="361">
        <f t="shared" si="13"/>
        <v>1.4327744424908301E-2</v>
      </c>
      <c r="Q49" s="362">
        <f t="shared" si="14"/>
        <v>1.2773724264614711E-2</v>
      </c>
      <c r="R49" s="362">
        <f t="shared" si="15"/>
        <v>1.2528262511336609E-2</v>
      </c>
      <c r="S49" s="363">
        <f t="shared" si="16"/>
        <v>1.2444887745970931E-2</v>
      </c>
      <c r="T49" s="15"/>
      <c r="U49" s="90">
        <v>16227.867000000002</v>
      </c>
      <c r="V49" s="61">
        <v>13409.539999999999</v>
      </c>
      <c r="W49" s="61">
        <v>9410.0049999999974</v>
      </c>
      <c r="X49" s="61">
        <v>11257.647999999997</v>
      </c>
      <c r="Y49" s="61">
        <v>14455.662999999999</v>
      </c>
      <c r="Z49" s="61">
        <v>16162.109999999997</v>
      </c>
      <c r="AA49" s="61">
        <v>18471.945</v>
      </c>
      <c r="AB49" s="61">
        <v>18208.410000000007</v>
      </c>
      <c r="AC49" s="61">
        <v>20469.888999999999</v>
      </c>
      <c r="AD49" s="61">
        <v>22453.272999999994</v>
      </c>
      <c r="AE49" s="82">
        <v>21529.880999999998</v>
      </c>
      <c r="AF49" s="42">
        <f t="shared" si="40"/>
        <v>-4.112505112283614E-2</v>
      </c>
      <c r="AH49" s="361">
        <f t="shared" si="17"/>
        <v>2.6413394943282723E-2</v>
      </c>
      <c r="AI49" s="362">
        <f t="shared" si="18"/>
        <v>2.1973303868296861E-2</v>
      </c>
      <c r="AJ49" s="362">
        <f t="shared" si="19"/>
        <v>2.7402012367702074E-2</v>
      </c>
      <c r="AK49" s="363">
        <f t="shared" si="20"/>
        <v>2.5146158151059042E-2</v>
      </c>
      <c r="AM49" s="52">
        <f t="shared" si="35"/>
        <v>4.2476579188661372</v>
      </c>
      <c r="AN49" s="74">
        <f t="shared" si="36"/>
        <v>3.9373063026955752</v>
      </c>
      <c r="AO49" s="74">
        <f t="shared" si="37"/>
        <v>3.793012476626227</v>
      </c>
      <c r="AP49" s="74">
        <f t="shared" si="38"/>
        <v>3.9706407470032317</v>
      </c>
      <c r="AQ49" s="74">
        <f t="shared" si="41"/>
        <v>4.3169209267739852</v>
      </c>
      <c r="AR49" s="74">
        <f t="shared" si="42"/>
        <v>4.5217186218728038</v>
      </c>
      <c r="AS49" s="74">
        <f t="shared" si="43"/>
        <v>4.7615407517389912</v>
      </c>
      <c r="AT49" s="74">
        <f t="shared" si="9"/>
        <v>5.3929560244667911</v>
      </c>
      <c r="AU49" s="74">
        <f t="shared" si="10"/>
        <v>5.7764822245926526</v>
      </c>
      <c r="AV49" s="74">
        <f t="shared" si="11"/>
        <v>6.0482037567742797</v>
      </c>
      <c r="AW49" s="111">
        <f t="shared" si="44"/>
        <v>5.4897089698719661</v>
      </c>
      <c r="AX49" s="42">
        <f t="shared" si="21"/>
        <v>-9.2340603815930067E-2</v>
      </c>
    </row>
    <row r="50" spans="1:50" ht="20.100000000000001" customHeight="1">
      <c r="A50" s="47"/>
      <c r="B50" s="180" t="s">
        <v>144</v>
      </c>
      <c r="C50" s="81">
        <v>43770.649999999994</v>
      </c>
      <c r="D50" s="61">
        <v>118525.03999999998</v>
      </c>
      <c r="E50" s="61">
        <v>249224.93999999997</v>
      </c>
      <c r="F50" s="61">
        <v>172953.15000000002</v>
      </c>
      <c r="G50" s="61">
        <v>38128.820000000014</v>
      </c>
      <c r="H50" s="61">
        <v>37803.180000000008</v>
      </c>
      <c r="I50" s="61">
        <v>230123.46999999997</v>
      </c>
      <c r="J50" s="61">
        <v>221890.45999999988</v>
      </c>
      <c r="K50" s="61">
        <v>153500.73000000004</v>
      </c>
      <c r="L50" s="61">
        <v>55738.459999999985</v>
      </c>
      <c r="M50" s="82">
        <v>74474.889999999985</v>
      </c>
      <c r="N50" s="131">
        <f t="shared" si="39"/>
        <v>0.33614904322796152</v>
      </c>
      <c r="P50" s="361">
        <f t="shared" si="13"/>
        <v>1.6415303486026888E-2</v>
      </c>
      <c r="Q50" s="362">
        <f t="shared" si="14"/>
        <v>1.3509875493990554E-2</v>
      </c>
      <c r="R50" s="362">
        <f t="shared" si="15"/>
        <v>1.881016334928538E-2</v>
      </c>
      <c r="S50" s="363">
        <f t="shared" si="16"/>
        <v>2.3632439028796356E-2</v>
      </c>
      <c r="T50" s="15"/>
      <c r="U50" s="90">
        <v>11562.974999999999</v>
      </c>
      <c r="V50" s="61">
        <v>14880.498000000003</v>
      </c>
      <c r="W50" s="61">
        <v>21005.487999999998</v>
      </c>
      <c r="X50" s="61">
        <v>19079.097000000002</v>
      </c>
      <c r="Y50" s="61">
        <v>13231.349000000002</v>
      </c>
      <c r="Z50" s="61">
        <v>15258.859</v>
      </c>
      <c r="AA50" s="61">
        <v>19585.287999999997</v>
      </c>
      <c r="AB50" s="61">
        <v>23465.341000000008</v>
      </c>
      <c r="AC50" s="61">
        <v>21171.152999999998</v>
      </c>
      <c r="AD50" s="61">
        <v>15360.930000000004</v>
      </c>
      <c r="AE50" s="82">
        <v>16722.515000000003</v>
      </c>
      <c r="AF50" s="42">
        <f t="shared" si="40"/>
        <v>8.8639489926716594E-2</v>
      </c>
      <c r="AH50" s="361">
        <f t="shared" si="17"/>
        <v>1.8820552657616955E-2</v>
      </c>
      <c r="AI50" s="362">
        <f t="shared" si="18"/>
        <v>2.0745282979171435E-2</v>
      </c>
      <c r="AJ50" s="362">
        <f t="shared" si="19"/>
        <v>1.8746504967868428E-2</v>
      </c>
      <c r="AK50" s="363">
        <f t="shared" si="20"/>
        <v>1.9531320534166317E-2</v>
      </c>
      <c r="AM50" s="52">
        <f t="shared" si="35"/>
        <v>2.6417188230012578</v>
      </c>
      <c r="AN50" s="74">
        <f t="shared" si="36"/>
        <v>1.2554729363516779</v>
      </c>
      <c r="AO50" s="74">
        <f t="shared" si="37"/>
        <v>0.8428325030392223</v>
      </c>
      <c r="AP50" s="74">
        <f t="shared" si="38"/>
        <v>1.1031367165038626</v>
      </c>
      <c r="AQ50" s="74">
        <f t="shared" si="41"/>
        <v>3.4701700708283125</v>
      </c>
      <c r="AR50" s="74">
        <f t="shared" si="42"/>
        <v>4.0363956153953175</v>
      </c>
      <c r="AS50" s="74">
        <f t="shared" si="43"/>
        <v>0.85107738032978553</v>
      </c>
      <c r="AT50" s="74">
        <f t="shared" si="9"/>
        <v>1.0575191470602217</v>
      </c>
      <c r="AU50" s="74">
        <f t="shared" si="10"/>
        <v>1.379221649304208</v>
      </c>
      <c r="AV50" s="74">
        <f t="shared" si="11"/>
        <v>2.755894224562359</v>
      </c>
      <c r="AW50" s="111">
        <f t="shared" si="44"/>
        <v>2.2453896877189088</v>
      </c>
      <c r="AX50" s="42">
        <f t="shared" si="21"/>
        <v>-0.18524097633845843</v>
      </c>
    </row>
    <row r="51" spans="1:50" ht="20.100000000000001" customHeight="1">
      <c r="A51" s="47"/>
      <c r="B51" s="180" t="s">
        <v>147</v>
      </c>
      <c r="C51" s="81">
        <v>40989.520000000004</v>
      </c>
      <c r="D51" s="61">
        <v>39935.07</v>
      </c>
      <c r="E51" s="61">
        <v>42782.409999999996</v>
      </c>
      <c r="F51" s="61">
        <v>46594.9</v>
      </c>
      <c r="G51" s="61">
        <v>47458.319999999992</v>
      </c>
      <c r="H51" s="61">
        <v>48350.94999999999</v>
      </c>
      <c r="I51" s="61">
        <v>46837.100000000013</v>
      </c>
      <c r="J51" s="61">
        <v>47071.76999999999</v>
      </c>
      <c r="K51" s="61">
        <v>49918.609999999993</v>
      </c>
      <c r="L51" s="61">
        <v>44549.57</v>
      </c>
      <c r="M51" s="82">
        <v>51993.87</v>
      </c>
      <c r="N51" s="131">
        <f t="shared" si="39"/>
        <v>0.16710150064299167</v>
      </c>
      <c r="P51" s="361">
        <f t="shared" si="13"/>
        <v>1.5372296517108358E-2</v>
      </c>
      <c r="Q51" s="362">
        <f t="shared" si="14"/>
        <v>1.7279374764666948E-2</v>
      </c>
      <c r="R51" s="362">
        <f t="shared" si="15"/>
        <v>1.5034227512572534E-2</v>
      </c>
      <c r="S51" s="363">
        <f t="shared" si="16"/>
        <v>1.6498741557673523E-2</v>
      </c>
      <c r="T51" s="15"/>
      <c r="U51" s="90">
        <v>8398.9230000000007</v>
      </c>
      <c r="V51" s="61">
        <v>8290.9560000000001</v>
      </c>
      <c r="W51" s="61">
        <v>8731.0589999999993</v>
      </c>
      <c r="X51" s="61">
        <v>9216.4329999999991</v>
      </c>
      <c r="Y51" s="61">
        <v>9632.7130000000016</v>
      </c>
      <c r="Z51" s="61">
        <v>9663.8380000000034</v>
      </c>
      <c r="AA51" s="61">
        <v>9917.1829999999973</v>
      </c>
      <c r="AB51" s="61">
        <v>10577.057000000001</v>
      </c>
      <c r="AC51" s="61">
        <v>11027.748</v>
      </c>
      <c r="AD51" s="61">
        <v>10061.144</v>
      </c>
      <c r="AE51" s="82">
        <v>11479.665000000001</v>
      </c>
      <c r="AF51" s="42">
        <f t="shared" si="40"/>
        <v>0.14099003055716136</v>
      </c>
      <c r="AH51" s="361">
        <f t="shared" si="17"/>
        <v>1.3670562514298457E-2</v>
      </c>
      <c r="AI51" s="362">
        <f t="shared" si="18"/>
        <v>1.3138535061820165E-2</v>
      </c>
      <c r="AJ51" s="362">
        <f t="shared" si="19"/>
        <v>1.2278637164445093E-2</v>
      </c>
      <c r="AK51" s="363">
        <f t="shared" si="20"/>
        <v>1.340785263100977E-2</v>
      </c>
      <c r="AM51" s="52">
        <f t="shared" si="35"/>
        <v>2.0490415598914065</v>
      </c>
      <c r="AN51" s="74">
        <f t="shared" si="36"/>
        <v>2.0761090440056824</v>
      </c>
      <c r="AO51" s="74">
        <f t="shared" si="37"/>
        <v>2.040805789108187</v>
      </c>
      <c r="AP51" s="74">
        <f t="shared" si="38"/>
        <v>1.9779917973855503</v>
      </c>
      <c r="AQ51" s="74">
        <f t="shared" si="41"/>
        <v>2.0297206053648766</v>
      </c>
      <c r="AR51" s="74">
        <f t="shared" si="42"/>
        <v>1.9986862719346787</v>
      </c>
      <c r="AS51" s="74">
        <f t="shared" si="43"/>
        <v>2.117377677097855</v>
      </c>
      <c r="AT51" s="74">
        <f t="shared" si="9"/>
        <v>2.247006432942718</v>
      </c>
      <c r="AU51" s="74">
        <f t="shared" si="10"/>
        <v>2.2091456472846502</v>
      </c>
      <c r="AV51" s="74">
        <f t="shared" si="11"/>
        <v>2.2584155133259425</v>
      </c>
      <c r="AW51" s="111">
        <f t="shared" si="44"/>
        <v>2.2078881606620167</v>
      </c>
      <c r="AX51" s="42">
        <f t="shared" si="21"/>
        <v>-2.2372921353836603E-2</v>
      </c>
    </row>
    <row r="52" spans="1:50" ht="20.100000000000001" customHeight="1">
      <c r="A52" s="47"/>
      <c r="B52" s="180" t="s">
        <v>148</v>
      </c>
      <c r="C52" s="81">
        <v>11756.710000000001</v>
      </c>
      <c r="D52" s="61">
        <v>10414.85</v>
      </c>
      <c r="E52" s="61">
        <v>11249.41</v>
      </c>
      <c r="F52" s="61">
        <v>8855.73</v>
      </c>
      <c r="G52" s="61">
        <v>8560.57</v>
      </c>
      <c r="H52" s="61">
        <v>12833.119999999999</v>
      </c>
      <c r="I52" s="61">
        <v>13826.3</v>
      </c>
      <c r="J52" s="61">
        <v>16929.579999999998</v>
      </c>
      <c r="K52" s="61">
        <v>17870.43</v>
      </c>
      <c r="L52" s="61">
        <v>30970.5</v>
      </c>
      <c r="M52" s="82">
        <v>46519.660000000011</v>
      </c>
      <c r="N52" s="131">
        <f t="shared" si="39"/>
        <v>0.50206357662937351</v>
      </c>
      <c r="P52" s="361">
        <f t="shared" si="13"/>
        <v>4.4091180425058158E-3</v>
      </c>
      <c r="Q52" s="362">
        <f t="shared" si="14"/>
        <v>4.5862240530939466E-3</v>
      </c>
      <c r="R52" s="362">
        <f t="shared" si="15"/>
        <v>1.0451673117790534E-2</v>
      </c>
      <c r="S52" s="363">
        <f t="shared" si="16"/>
        <v>1.4761660320550148E-2</v>
      </c>
      <c r="T52" s="15"/>
      <c r="U52" s="90">
        <v>3344.9139999999998</v>
      </c>
      <c r="V52" s="61">
        <v>3089.0899999999997</v>
      </c>
      <c r="W52" s="61">
        <v>3247.1520000000005</v>
      </c>
      <c r="X52" s="61">
        <v>2759.9989999999998</v>
      </c>
      <c r="Y52" s="61">
        <v>2773.634</v>
      </c>
      <c r="Z52" s="61">
        <v>3862.8539999999989</v>
      </c>
      <c r="AA52" s="61">
        <v>4319.57</v>
      </c>
      <c r="AB52" s="61">
        <v>4927.2339999999995</v>
      </c>
      <c r="AC52" s="61">
        <v>4893.7849999999999</v>
      </c>
      <c r="AD52" s="61">
        <v>7408.0119999999997</v>
      </c>
      <c r="AE52" s="82">
        <v>10293.859000000002</v>
      </c>
      <c r="AF52" s="42">
        <f t="shared" si="40"/>
        <v>0.38955754931282544</v>
      </c>
      <c r="AH52" s="361">
        <f t="shared" si="17"/>
        <v>5.4443713726095716E-3</v>
      </c>
      <c r="AI52" s="362">
        <f t="shared" si="18"/>
        <v>5.2517687814812542E-3</v>
      </c>
      <c r="AJ52" s="362">
        <f t="shared" si="19"/>
        <v>9.0407503816519498E-3</v>
      </c>
      <c r="AK52" s="363">
        <f t="shared" si="20"/>
        <v>1.2022872137505199E-2</v>
      </c>
      <c r="AM52" s="52">
        <f t="shared" si="35"/>
        <v>2.8451105794052922</v>
      </c>
      <c r="AN52" s="74">
        <f t="shared" si="36"/>
        <v>2.9660436780174457</v>
      </c>
      <c r="AO52" s="74">
        <f t="shared" si="37"/>
        <v>2.886508714679259</v>
      </c>
      <c r="AP52" s="74">
        <f t="shared" si="38"/>
        <v>3.116625055190255</v>
      </c>
      <c r="AQ52" s="74">
        <f t="shared" si="41"/>
        <v>3.2400108871255067</v>
      </c>
      <c r="AR52" s="74">
        <f t="shared" si="42"/>
        <v>3.010066141359232</v>
      </c>
      <c r="AS52" s="74">
        <f t="shared" si="43"/>
        <v>3.1241691558840761</v>
      </c>
      <c r="AT52" s="74">
        <f t="shared" si="9"/>
        <v>2.9104289651603881</v>
      </c>
      <c r="AU52" s="74">
        <f t="shared" si="10"/>
        <v>2.7384819503503834</v>
      </c>
      <c r="AV52" s="74">
        <f t="shared" si="11"/>
        <v>2.3919575079511146</v>
      </c>
      <c r="AW52" s="111">
        <f t="shared" si="44"/>
        <v>2.2127975569898832</v>
      </c>
      <c r="AX52" s="42">
        <f t="shared" si="21"/>
        <v>-7.4900975609175802E-2</v>
      </c>
    </row>
    <row r="53" spans="1:50" ht="20.100000000000001" customHeight="1">
      <c r="A53" s="47"/>
      <c r="B53" s="1" t="s">
        <v>150</v>
      </c>
      <c r="C53" s="90">
        <v>21561.399999999998</v>
      </c>
      <c r="D53" s="61">
        <v>20527.62</v>
      </c>
      <c r="E53" s="61">
        <v>41397.29</v>
      </c>
      <c r="F53" s="61">
        <v>18415.489999999998</v>
      </c>
      <c r="G53" s="61">
        <v>18225.780000000002</v>
      </c>
      <c r="H53" s="61">
        <v>16839.830000000002</v>
      </c>
      <c r="I53" s="61">
        <v>18146.11</v>
      </c>
      <c r="J53" s="61">
        <v>17702.11</v>
      </c>
      <c r="K53" s="61">
        <v>19547.810000000001</v>
      </c>
      <c r="L53" s="61">
        <v>19413.95</v>
      </c>
      <c r="M53" s="82">
        <v>21698.200000000004</v>
      </c>
      <c r="N53" s="131">
        <f t="shared" si="39"/>
        <v>0.11766023915792528</v>
      </c>
      <c r="P53" s="361">
        <f t="shared" si="13"/>
        <v>8.0861701753028592E-3</v>
      </c>
      <c r="Q53" s="362">
        <f t="shared" si="14"/>
        <v>6.0181182281481855E-3</v>
      </c>
      <c r="R53" s="362">
        <f t="shared" si="15"/>
        <v>6.5516623666111154E-3</v>
      </c>
      <c r="S53" s="363">
        <f t="shared" si="16"/>
        <v>6.8852923251666335E-3</v>
      </c>
      <c r="T53" s="15"/>
      <c r="U53" s="90">
        <v>6827.9740000000002</v>
      </c>
      <c r="V53" s="61">
        <v>6375.8979999999992</v>
      </c>
      <c r="W53" s="61">
        <v>7118.9369999999999</v>
      </c>
      <c r="X53" s="61">
        <v>5791.4490000000005</v>
      </c>
      <c r="Y53" s="61">
        <v>6026.1349999999993</v>
      </c>
      <c r="Z53" s="61">
        <v>5684.7439999999997</v>
      </c>
      <c r="AA53" s="61">
        <v>5982.4929999999995</v>
      </c>
      <c r="AB53" s="61">
        <v>5914.6750000000002</v>
      </c>
      <c r="AC53" s="61">
        <v>6703.9029999999993</v>
      </c>
      <c r="AD53" s="61">
        <v>6781.0179999999991</v>
      </c>
      <c r="AE53" s="82">
        <v>7118.3729999999987</v>
      </c>
      <c r="AF53" s="42">
        <f t="shared" si="40"/>
        <v>4.9749904807803134E-2</v>
      </c>
      <c r="AH53" s="361">
        <f t="shared" si="17"/>
        <v>1.1113596994877139E-2</v>
      </c>
      <c r="AI53" s="362">
        <f t="shared" si="18"/>
        <v>7.7287314172145467E-3</v>
      </c>
      <c r="AJ53" s="362">
        <f t="shared" si="19"/>
        <v>8.2755658429668755E-3</v>
      </c>
      <c r="AK53" s="363">
        <f t="shared" si="20"/>
        <v>8.3140140549884407E-3</v>
      </c>
      <c r="AM53" s="52">
        <f t="shared" si="35"/>
        <v>3.1667581882438069</v>
      </c>
      <c r="AN53" s="74">
        <f t="shared" si="36"/>
        <v>3.1060093668920215</v>
      </c>
      <c r="AO53" s="74">
        <f t="shared" si="37"/>
        <v>1.7196625672839936</v>
      </c>
      <c r="AP53" s="74">
        <f t="shared" si="38"/>
        <v>3.1448791207836453</v>
      </c>
      <c r="AQ53" s="74">
        <f t="shared" si="41"/>
        <v>3.3063797543918549</v>
      </c>
      <c r="AR53" s="74">
        <f t="shared" si="42"/>
        <v>3.375772795806133</v>
      </c>
      <c r="AS53" s="74">
        <f t="shared" si="43"/>
        <v>3.2968459906834022</v>
      </c>
      <c r="AT53" s="74">
        <f t="shared" si="9"/>
        <v>3.3412259894441965</v>
      </c>
      <c r="AU53" s="74">
        <f t="shared" si="10"/>
        <v>3.4294905669739979</v>
      </c>
      <c r="AV53" s="74">
        <f t="shared" si="11"/>
        <v>3.4928584857795548</v>
      </c>
      <c r="AW53" s="111">
        <f t="shared" si="44"/>
        <v>3.2806283470518278</v>
      </c>
      <c r="AX53" s="42">
        <f t="shared" si="21"/>
        <v>-6.0761161550568904E-2</v>
      </c>
    </row>
    <row r="54" spans="1:50" ht="20.100000000000001" customHeight="1" thickBot="1">
      <c r="A54" s="47"/>
      <c r="B54" s="20" t="s">
        <v>33</v>
      </c>
      <c r="C54" s="97">
        <f>C42-SUM(C43:C53)</f>
        <v>217195.95000000019</v>
      </c>
      <c r="D54" s="92">
        <f t="shared" ref="D54:M54" si="47">D42-SUM(D43:D53)</f>
        <v>237322.29000000004</v>
      </c>
      <c r="E54" s="92">
        <f t="shared" si="47"/>
        <v>239557.10000000056</v>
      </c>
      <c r="F54" s="92">
        <f t="shared" si="47"/>
        <v>227818.93000000017</v>
      </c>
      <c r="G54" s="92">
        <f t="shared" si="47"/>
        <v>234577.19999999949</v>
      </c>
      <c r="H54" s="92">
        <f t="shared" si="47"/>
        <v>228917.44999999972</v>
      </c>
      <c r="I54" s="92">
        <f t="shared" si="47"/>
        <v>242304.18999999994</v>
      </c>
      <c r="J54" s="92">
        <f t="shared" si="47"/>
        <v>267935.67999999947</v>
      </c>
      <c r="K54" s="92">
        <f t="shared" si="47"/>
        <v>270725.26000000024</v>
      </c>
      <c r="L54" s="92">
        <f t="shared" si="47"/>
        <v>276822.66999999993</v>
      </c>
      <c r="M54" s="93">
        <f t="shared" si="47"/>
        <v>57021.420000000391</v>
      </c>
      <c r="N54" s="131">
        <f t="shared" si="39"/>
        <v>-0.79401463037691089</v>
      </c>
      <c r="P54" s="361">
        <f t="shared" si="13"/>
        <v>8.1454980339243879E-2</v>
      </c>
      <c r="Q54" s="362">
        <f t="shared" si="14"/>
        <v>8.1809155946716755E-2</v>
      </c>
      <c r="R54" s="362">
        <f t="shared" si="15"/>
        <v>9.3419869179832402E-2</v>
      </c>
      <c r="S54" s="363">
        <f t="shared" si="16"/>
        <v>1.8094088242163211E-2</v>
      </c>
      <c r="T54" s="15"/>
      <c r="U54" s="97">
        <f>U42-SUM(U43:U53)</f>
        <v>74874.407999999938</v>
      </c>
      <c r="V54" s="92">
        <f t="shared" ref="V54:AE54" si="48">V42-SUM(V43:V53)</f>
        <v>76537.51999999996</v>
      </c>
      <c r="W54" s="92">
        <f t="shared" si="48"/>
        <v>80683.137999999977</v>
      </c>
      <c r="X54" s="92">
        <f t="shared" si="48"/>
        <v>81135.146999999997</v>
      </c>
      <c r="Y54" s="92">
        <f t="shared" si="48"/>
        <v>83688.122000000032</v>
      </c>
      <c r="Z54" s="92">
        <f t="shared" si="48"/>
        <v>89033.655000000086</v>
      </c>
      <c r="AA54" s="92">
        <f t="shared" si="48"/>
        <v>87103.29299999983</v>
      </c>
      <c r="AB54" s="92">
        <f t="shared" si="48"/>
        <v>94621.289999999979</v>
      </c>
      <c r="AC54" s="92">
        <f t="shared" si="48"/>
        <v>91726.599999999977</v>
      </c>
      <c r="AD54" s="92">
        <f t="shared" si="48"/>
        <v>95089.483999999997</v>
      </c>
      <c r="AE54" s="93">
        <f t="shared" si="48"/>
        <v>18375.812999999907</v>
      </c>
      <c r="AF54" s="42">
        <f t="shared" si="40"/>
        <v>-0.80675241649223894</v>
      </c>
      <c r="AH54" s="361">
        <f t="shared" si="17"/>
        <v>0.12186982489124945</v>
      </c>
      <c r="AI54" s="362">
        <f t="shared" si="18"/>
        <v>0.12104629629547815</v>
      </c>
      <c r="AJ54" s="362">
        <f t="shared" si="19"/>
        <v>0.11604736719704112</v>
      </c>
      <c r="AK54" s="363">
        <f t="shared" si="20"/>
        <v>2.1462315553545531E-2</v>
      </c>
      <c r="AM54" s="52">
        <f t="shared" si="35"/>
        <v>3.4473206337410929</v>
      </c>
      <c r="AN54" s="74">
        <f t="shared" si="36"/>
        <v>3.2250455698872593</v>
      </c>
      <c r="AO54" s="74">
        <f t="shared" si="37"/>
        <v>3.3680128036280199</v>
      </c>
      <c r="AP54" s="74">
        <f t="shared" si="38"/>
        <v>3.5613874141187454</v>
      </c>
      <c r="AQ54" s="74">
        <f t="shared" si="41"/>
        <v>3.567615352216678</v>
      </c>
      <c r="AR54" s="74">
        <f t="shared" si="42"/>
        <v>3.8893345614325248</v>
      </c>
      <c r="AS54" s="74">
        <f t="shared" si="43"/>
        <v>3.5947910351859722</v>
      </c>
      <c r="AT54" s="74">
        <f t="shared" si="9"/>
        <v>3.5314927075035385</v>
      </c>
      <c r="AU54" s="74">
        <f t="shared" si="10"/>
        <v>3.3881803271700579</v>
      </c>
      <c r="AV54" s="74">
        <f t="shared" si="11"/>
        <v>3.4350323981775057</v>
      </c>
      <c r="AW54" s="111">
        <f t="shared" si="44"/>
        <v>3.2226158170034669</v>
      </c>
      <c r="AX54" s="42">
        <f t="shared" si="21"/>
        <v>-6.1838305014747109E-2</v>
      </c>
    </row>
    <row r="55" spans="1:50" ht="20.100000000000001" customHeight="1" thickBot="1">
      <c r="A55" s="523" t="s">
        <v>55</v>
      </c>
      <c r="B55" s="524"/>
      <c r="C55" s="184">
        <v>102793.82999999999</v>
      </c>
      <c r="D55" s="83">
        <v>108595.48999999999</v>
      </c>
      <c r="E55" s="83">
        <v>120080.18000000002</v>
      </c>
      <c r="F55" s="83">
        <v>124731.94</v>
      </c>
      <c r="G55" s="83">
        <v>136817.49</v>
      </c>
      <c r="H55" s="83">
        <v>139361.65</v>
      </c>
      <c r="I55" s="83">
        <v>184952.25000000003</v>
      </c>
      <c r="J55" s="83">
        <v>159232.44</v>
      </c>
      <c r="K55" s="83">
        <v>165943.54000000004</v>
      </c>
      <c r="L55" s="83">
        <v>182493.60999999996</v>
      </c>
      <c r="M55" s="182">
        <v>516241.86999999988</v>
      </c>
      <c r="N55" s="286">
        <f t="shared" si="39"/>
        <v>1.8288216228502465</v>
      </c>
      <c r="P55" s="383">
        <f t="shared" si="13"/>
        <v>3.8550762118932554E-2</v>
      </c>
      <c r="Q55" s="384">
        <f t="shared" si="14"/>
        <v>4.9804237107489061E-2</v>
      </c>
      <c r="R55" s="384">
        <f t="shared" si="15"/>
        <v>6.1586463176427547E-2</v>
      </c>
      <c r="S55" s="385">
        <f t="shared" si="16"/>
        <v>0.16381433415862465</v>
      </c>
      <c r="T55" s="15"/>
      <c r="U55" s="184">
        <v>26550.423000000003</v>
      </c>
      <c r="V55" s="83">
        <v>29435.006000000001</v>
      </c>
      <c r="W55" s="83">
        <v>32505.094000000005</v>
      </c>
      <c r="X55" s="83">
        <v>35351.445000000014</v>
      </c>
      <c r="Y55" s="83">
        <v>38375.849000000002</v>
      </c>
      <c r="Z55" s="83">
        <v>38847.228000000003</v>
      </c>
      <c r="AA55" s="83">
        <v>44082.881999999998</v>
      </c>
      <c r="AB55" s="83">
        <v>45477.994999999995</v>
      </c>
      <c r="AC55" s="83">
        <v>47637.170000000006</v>
      </c>
      <c r="AD55" s="83">
        <v>53321.595999999998</v>
      </c>
      <c r="AE55" s="182">
        <v>158376.18299999999</v>
      </c>
      <c r="AF55" s="34">
        <f t="shared" si="40"/>
        <v>1.9702070995774397</v>
      </c>
      <c r="AH55" s="383">
        <f t="shared" si="17"/>
        <v>4.3214971419855565E-2</v>
      </c>
      <c r="AI55" s="384">
        <f t="shared" si="18"/>
        <v>5.2815006535966554E-2</v>
      </c>
      <c r="AJ55" s="384">
        <f t="shared" si="19"/>
        <v>6.5073765996503663E-2</v>
      </c>
      <c r="AK55" s="385">
        <f t="shared" si="20"/>
        <v>0.18497791720628037</v>
      </c>
      <c r="AM55" s="177">
        <f t="shared" si="35"/>
        <v>2.5828809958730021</v>
      </c>
      <c r="AN55" s="186">
        <f t="shared" si="36"/>
        <v>2.7105182729043351</v>
      </c>
      <c r="AO55" s="186">
        <f t="shared" si="37"/>
        <v>2.7069491401495234</v>
      </c>
      <c r="AP55" s="186">
        <f t="shared" si="38"/>
        <v>2.8341934712151522</v>
      </c>
      <c r="AQ55" s="186">
        <f t="shared" si="41"/>
        <v>2.8048935117871263</v>
      </c>
      <c r="AR55" s="186">
        <f t="shared" si="42"/>
        <v>2.7875120594510761</v>
      </c>
      <c r="AS55" s="186">
        <f t="shared" si="43"/>
        <v>2.3834736803688514</v>
      </c>
      <c r="AT55" s="186">
        <f t="shared" si="9"/>
        <v>2.8560759980817974</v>
      </c>
      <c r="AU55" s="186">
        <f t="shared" si="10"/>
        <v>2.8706854150514083</v>
      </c>
      <c r="AV55" s="186">
        <f t="shared" si="11"/>
        <v>2.9218335918720668</v>
      </c>
      <c r="AW55" s="178">
        <f t="shared" si="44"/>
        <v>3.0678678387710012</v>
      </c>
      <c r="AX55" s="34">
        <f t="shared" si="21"/>
        <v>4.9980343612028862E-2</v>
      </c>
    </row>
    <row r="56" spans="1:50" ht="20.100000000000001" customHeight="1">
      <c r="A56" s="47"/>
      <c r="B56" s="1" t="s">
        <v>132</v>
      </c>
      <c r="C56" s="90"/>
      <c r="D56" s="61"/>
      <c r="E56" s="61"/>
      <c r="F56" s="61"/>
      <c r="G56" s="61"/>
      <c r="H56" s="61"/>
      <c r="I56" s="61"/>
      <c r="J56" s="61"/>
      <c r="K56" s="61"/>
      <c r="L56" s="61"/>
      <c r="M56" s="82">
        <v>290813.8299999999</v>
      </c>
      <c r="N56" s="131"/>
      <c r="P56" s="361">
        <f t="shared" si="13"/>
        <v>0</v>
      </c>
      <c r="Q56" s="362">
        <f t="shared" si="14"/>
        <v>0</v>
      </c>
      <c r="R56" s="362">
        <f t="shared" si="15"/>
        <v>0</v>
      </c>
      <c r="S56" s="363">
        <f t="shared" si="16"/>
        <v>9.2281305903315153E-2</v>
      </c>
      <c r="T56" s="15"/>
      <c r="U56" s="90"/>
      <c r="V56" s="61"/>
      <c r="W56" s="61"/>
      <c r="X56" s="61"/>
      <c r="Y56" s="61"/>
      <c r="Z56" s="61"/>
      <c r="AA56" s="61"/>
      <c r="AB56" s="61"/>
      <c r="AC56" s="61"/>
      <c r="AD56" s="61"/>
      <c r="AE56" s="82">
        <v>95303.800000000017</v>
      </c>
      <c r="AF56" s="42"/>
      <c r="AH56" s="361">
        <f t="shared" si="17"/>
        <v>0</v>
      </c>
      <c r="AI56" s="362">
        <f t="shared" si="18"/>
        <v>0</v>
      </c>
      <c r="AJ56" s="362">
        <f t="shared" si="19"/>
        <v>0</v>
      </c>
      <c r="AK56" s="363">
        <f t="shared" si="20"/>
        <v>0.1113115500822741</v>
      </c>
      <c r="AM56" s="52"/>
      <c r="AN56" s="74"/>
      <c r="AO56" s="74"/>
      <c r="AP56" s="74"/>
      <c r="AQ56" s="74"/>
      <c r="AR56" s="74"/>
      <c r="AS56" s="74"/>
      <c r="AT56" s="74"/>
      <c r="AU56" s="74"/>
      <c r="AV56" s="74"/>
      <c r="AW56" s="111">
        <f t="shared" si="44"/>
        <v>3.277141255627356</v>
      </c>
      <c r="AX56" s="42"/>
    </row>
    <row r="57" spans="1:50" ht="20.100000000000001" customHeight="1">
      <c r="A57" s="47"/>
      <c r="B57" s="1" t="s">
        <v>139</v>
      </c>
      <c r="C57" s="90">
        <v>69935.299999999988</v>
      </c>
      <c r="D57" s="61">
        <v>73693.009999999995</v>
      </c>
      <c r="E57" s="61">
        <v>80501.190000000017</v>
      </c>
      <c r="F57" s="61">
        <v>84194.349999999991</v>
      </c>
      <c r="G57" s="61">
        <v>95327.17</v>
      </c>
      <c r="H57" s="61">
        <v>95890.72</v>
      </c>
      <c r="I57" s="61">
        <v>96172.190000000017</v>
      </c>
      <c r="J57" s="61">
        <v>97045.9</v>
      </c>
      <c r="K57" s="61">
        <v>99873.770000000019</v>
      </c>
      <c r="L57" s="61">
        <v>101723.27999999998</v>
      </c>
      <c r="M57" s="82">
        <v>112125.05000000006</v>
      </c>
      <c r="N57" s="131">
        <f t="shared" si="39"/>
        <v>0.10225555054850845</v>
      </c>
      <c r="P57" s="361">
        <f t="shared" si="13"/>
        <v>2.6227830152998323E-2</v>
      </c>
      <c r="Q57" s="362">
        <f t="shared" si="14"/>
        <v>3.4268854848430993E-2</v>
      </c>
      <c r="R57" s="362">
        <f t="shared" si="15"/>
        <v>3.4328747389595883E-2</v>
      </c>
      <c r="S57" s="363">
        <f t="shared" si="16"/>
        <v>3.5579621637920437E-2</v>
      </c>
      <c r="T57" s="15"/>
      <c r="U57" s="90">
        <v>18456.59</v>
      </c>
      <c r="V57" s="61">
        <v>20031.104000000003</v>
      </c>
      <c r="W57" s="61">
        <v>21961.426000000003</v>
      </c>
      <c r="X57" s="61">
        <v>24244.718000000008</v>
      </c>
      <c r="Y57" s="61">
        <v>26077.845000000001</v>
      </c>
      <c r="Z57" s="61">
        <v>27112.824000000004</v>
      </c>
      <c r="AA57" s="61">
        <v>28844.870999999999</v>
      </c>
      <c r="AB57" s="61">
        <v>29130.554999999997</v>
      </c>
      <c r="AC57" s="61">
        <v>30462.964000000004</v>
      </c>
      <c r="AD57" s="61">
        <v>32234.563999999995</v>
      </c>
      <c r="AE57" s="82">
        <v>34308.114000000001</v>
      </c>
      <c r="AF57" s="42">
        <f t="shared" si="40"/>
        <v>6.4326913185486445E-2</v>
      </c>
      <c r="AH57" s="361">
        <f t="shared" si="17"/>
        <v>3.0040990659847191E-2</v>
      </c>
      <c r="AI57" s="362">
        <f t="shared" si="18"/>
        <v>3.6861419732921764E-2</v>
      </c>
      <c r="AJ57" s="362">
        <f t="shared" si="19"/>
        <v>3.9339116457341616E-2</v>
      </c>
      <c r="AK57" s="363">
        <f t="shared" si="20"/>
        <v>4.00706934008861E-2</v>
      </c>
      <c r="AM57" s="52">
        <f t="shared" si="35"/>
        <v>2.6390949920855422</v>
      </c>
      <c r="AN57" s="74">
        <f t="shared" si="36"/>
        <v>2.7181823622077594</v>
      </c>
      <c r="AO57" s="74">
        <f t="shared" si="37"/>
        <v>2.7280871251716898</v>
      </c>
      <c r="AP57" s="74">
        <f t="shared" si="38"/>
        <v>2.8796134182400612</v>
      </c>
      <c r="AQ57" s="74">
        <f t="shared" si="41"/>
        <v>2.7356151451889321</v>
      </c>
      <c r="AR57" s="74">
        <f t="shared" si="42"/>
        <v>2.8274711046074117</v>
      </c>
      <c r="AS57" s="74">
        <f t="shared" si="43"/>
        <v>2.9992943906133358</v>
      </c>
      <c r="AT57" s="74">
        <f t="shared" si="9"/>
        <v>3.0017295939344164</v>
      </c>
      <c r="AU57" s="74">
        <f t="shared" si="10"/>
        <v>3.0501466000532469</v>
      </c>
      <c r="AV57" s="74">
        <f t="shared" si="11"/>
        <v>3.1688482715067776</v>
      </c>
      <c r="AW57" s="111">
        <f t="shared" si="44"/>
        <v>3.0598081338648218</v>
      </c>
      <c r="AX57" s="42">
        <f t="shared" si="21"/>
        <v>-3.4410021654368329E-2</v>
      </c>
    </row>
    <row r="58" spans="1:50" ht="20.100000000000001" customHeight="1">
      <c r="A58" s="47"/>
      <c r="B58" s="1" t="s">
        <v>145</v>
      </c>
      <c r="C58" s="90">
        <v>26921.549999999996</v>
      </c>
      <c r="D58" s="61">
        <v>25440.85</v>
      </c>
      <c r="E58" s="61">
        <v>28527.100000000002</v>
      </c>
      <c r="F58" s="61">
        <v>28539.840000000007</v>
      </c>
      <c r="G58" s="61">
        <v>28022.450000000004</v>
      </c>
      <c r="H58" s="61">
        <v>31460.559999999998</v>
      </c>
      <c r="I58" s="61">
        <v>34518.799999999996</v>
      </c>
      <c r="J58" s="61">
        <v>32939.75</v>
      </c>
      <c r="K58" s="61">
        <v>36776.42</v>
      </c>
      <c r="L58" s="61">
        <v>37074.550000000003</v>
      </c>
      <c r="M58" s="82">
        <v>53664.899999999994</v>
      </c>
      <c r="N58" s="131">
        <f t="shared" si="39"/>
        <v>0.44748621358856655</v>
      </c>
      <c r="P58" s="361">
        <f t="shared" si="13"/>
        <v>1.0096386815463036E-2</v>
      </c>
      <c r="Q58" s="362">
        <f t="shared" si="14"/>
        <v>1.1243187704611605E-2</v>
      </c>
      <c r="R58" s="362">
        <f t="shared" si="15"/>
        <v>1.251161839780375E-2</v>
      </c>
      <c r="S58" s="363">
        <f t="shared" si="16"/>
        <v>1.7028994299104754E-2</v>
      </c>
      <c r="T58" s="15"/>
      <c r="U58" s="90">
        <v>6065.7070000000012</v>
      </c>
      <c r="V58" s="61">
        <v>5866.5370000000003</v>
      </c>
      <c r="W58" s="61">
        <v>6811.0549999999994</v>
      </c>
      <c r="X58" s="61">
        <v>6987.2630000000008</v>
      </c>
      <c r="Y58" s="61">
        <v>8231.116</v>
      </c>
      <c r="Z58" s="61">
        <v>8177.6230000000005</v>
      </c>
      <c r="AA58" s="61">
        <v>9026.5149999999976</v>
      </c>
      <c r="AB58" s="61">
        <v>9201.2899999999991</v>
      </c>
      <c r="AC58" s="61">
        <v>9849.5590000000011</v>
      </c>
      <c r="AD58" s="61">
        <v>10617.588</v>
      </c>
      <c r="AE58" s="82">
        <v>14872.545000000002</v>
      </c>
      <c r="AF58" s="42">
        <f t="shared" si="40"/>
        <v>0.40074610165698671</v>
      </c>
      <c r="AH58" s="361">
        <f t="shared" si="17"/>
        <v>9.8728880758780328E-3</v>
      </c>
      <c r="AI58" s="362">
        <f t="shared" si="18"/>
        <v>1.1117941599170742E-2</v>
      </c>
      <c r="AJ58" s="362">
        <f t="shared" si="19"/>
        <v>1.2957722363735798E-2</v>
      </c>
      <c r="AK58" s="363">
        <f t="shared" si="20"/>
        <v>1.7370619404665659E-2</v>
      </c>
      <c r="AM58" s="52">
        <f t="shared" si="35"/>
        <v>2.2531046689362246</v>
      </c>
      <c r="AN58" s="74">
        <f t="shared" si="36"/>
        <v>2.3059516486280924</v>
      </c>
      <c r="AO58" s="74">
        <f t="shared" si="37"/>
        <v>2.3875735703944665</v>
      </c>
      <c r="AP58" s="74">
        <f t="shared" si="38"/>
        <v>2.4482488339107715</v>
      </c>
      <c r="AQ58" s="74">
        <f t="shared" si="41"/>
        <v>2.9373291771418981</v>
      </c>
      <c r="AR58" s="74">
        <f t="shared" si="42"/>
        <v>2.5993253139804251</v>
      </c>
      <c r="AS58" s="74">
        <f t="shared" si="43"/>
        <v>2.6149561977820781</v>
      </c>
      <c r="AT58" s="74">
        <f t="shared" si="9"/>
        <v>2.7933697128848878</v>
      </c>
      <c r="AU58" s="74">
        <f t="shared" si="10"/>
        <v>2.6782267006957179</v>
      </c>
      <c r="AV58" s="74">
        <f t="shared" si="11"/>
        <v>2.8638481114403276</v>
      </c>
      <c r="AW58" s="111">
        <f t="shared" si="44"/>
        <v>2.7713729085491638</v>
      </c>
      <c r="AX58" s="42">
        <f t="shared" si="21"/>
        <v>-3.2290540312438137E-2</v>
      </c>
    </row>
    <row r="59" spans="1:50" ht="20.100000000000001" customHeight="1">
      <c r="A59" s="47"/>
      <c r="B59" s="1" t="s">
        <v>149</v>
      </c>
      <c r="C59" s="90">
        <v>1655.98</v>
      </c>
      <c r="D59" s="61">
        <v>4255.25</v>
      </c>
      <c r="E59" s="61">
        <v>4587.2500000000009</v>
      </c>
      <c r="F59" s="61">
        <v>5546.18</v>
      </c>
      <c r="G59" s="61">
        <v>7025.17</v>
      </c>
      <c r="H59" s="61">
        <v>5973.84</v>
      </c>
      <c r="I59" s="61">
        <v>45417.640000000007</v>
      </c>
      <c r="J59" s="61">
        <v>20734.919999999995</v>
      </c>
      <c r="K59" s="61">
        <v>20185.939999999999</v>
      </c>
      <c r="L59" s="61">
        <v>28853.31</v>
      </c>
      <c r="M59" s="82">
        <v>37238.800000000003</v>
      </c>
      <c r="N59" s="131">
        <f t="shared" si="39"/>
        <v>0.29062488844434142</v>
      </c>
      <c r="P59" s="361">
        <f t="shared" si="13"/>
        <v>6.2104205139267542E-4</v>
      </c>
      <c r="Q59" s="362">
        <f t="shared" si="14"/>
        <v>2.1348953876636971E-3</v>
      </c>
      <c r="R59" s="362">
        <f t="shared" si="15"/>
        <v>9.7371810105189392E-3</v>
      </c>
      <c r="S59" s="363">
        <f t="shared" si="16"/>
        <v>1.1816649484215982E-2</v>
      </c>
      <c r="T59" s="15"/>
      <c r="U59" s="90">
        <v>725.22700000000009</v>
      </c>
      <c r="V59" s="61">
        <v>1829.0669999999998</v>
      </c>
      <c r="W59" s="61">
        <v>2005.0999999999997</v>
      </c>
      <c r="X59" s="61">
        <v>2260.9810000000007</v>
      </c>
      <c r="Y59" s="61">
        <v>2094.0450000000005</v>
      </c>
      <c r="Z59" s="61">
        <v>1587.7379999999998</v>
      </c>
      <c r="AA59" s="61">
        <v>3766.6549999999993</v>
      </c>
      <c r="AB59" s="61">
        <v>4448.3100000000004</v>
      </c>
      <c r="AC59" s="61">
        <v>4388.7709999999997</v>
      </c>
      <c r="AD59" s="61">
        <v>6204.2010000000009</v>
      </c>
      <c r="AE59" s="82">
        <v>8165.5709999999999</v>
      </c>
      <c r="AF59" s="42">
        <f t="shared" si="40"/>
        <v>0.31613579250575519</v>
      </c>
      <c r="AH59" s="361">
        <f t="shared" si="17"/>
        <v>1.1804205182684884E-3</v>
      </c>
      <c r="AI59" s="362">
        <f t="shared" si="18"/>
        <v>2.1586197307926951E-3</v>
      </c>
      <c r="AJ59" s="362">
        <f t="shared" si="19"/>
        <v>7.5716173999981935E-3</v>
      </c>
      <c r="AK59" s="363">
        <f t="shared" si="20"/>
        <v>9.5371051869585985E-3</v>
      </c>
      <c r="AM59" s="52">
        <f t="shared" si="35"/>
        <v>4.3794429884418902</v>
      </c>
      <c r="AN59" s="74">
        <f t="shared" si="36"/>
        <v>4.2983772986311024</v>
      </c>
      <c r="AO59" s="74">
        <f t="shared" si="37"/>
        <v>4.3710283939179231</v>
      </c>
      <c r="AP59" s="74">
        <f t="shared" si="38"/>
        <v>4.0766455470251604</v>
      </c>
      <c r="AQ59" s="74">
        <f t="shared" si="41"/>
        <v>2.9807748424593288</v>
      </c>
      <c r="AR59" s="74">
        <f t="shared" si="42"/>
        <v>2.6578180868587036</v>
      </c>
      <c r="AS59" s="74">
        <f t="shared" si="43"/>
        <v>0.82933745566700479</v>
      </c>
      <c r="AT59" s="74">
        <f t="shared" si="9"/>
        <v>2.1453229624228118</v>
      </c>
      <c r="AU59" s="74">
        <f t="shared" si="10"/>
        <v>2.1741722208626402</v>
      </c>
      <c r="AV59" s="74">
        <f t="shared" si="11"/>
        <v>2.1502562444308819</v>
      </c>
      <c r="AW59" s="111">
        <f t="shared" si="44"/>
        <v>2.1927588966346927</v>
      </c>
      <c r="AX59" s="42">
        <f t="shared" si="21"/>
        <v>1.9766319625343139E-2</v>
      </c>
    </row>
    <row r="60" spans="1:50" ht="20.100000000000001" customHeight="1">
      <c r="A60" s="47"/>
      <c r="B60" s="1" t="s">
        <v>170</v>
      </c>
      <c r="C60" s="90">
        <v>578.2700000000001</v>
      </c>
      <c r="D60" s="61">
        <v>1195.7200000000003</v>
      </c>
      <c r="E60" s="61">
        <v>1215.5900000000001</v>
      </c>
      <c r="F60" s="61">
        <v>2648.7699999999995</v>
      </c>
      <c r="G60" s="61">
        <v>2173.8700000000003</v>
      </c>
      <c r="H60" s="61">
        <v>1288.2900000000002</v>
      </c>
      <c r="I60" s="61">
        <v>2627.43</v>
      </c>
      <c r="J60" s="61">
        <v>2656.29</v>
      </c>
      <c r="K60" s="61">
        <v>3385.73</v>
      </c>
      <c r="L60" s="61">
        <v>6784.4</v>
      </c>
      <c r="M60" s="82">
        <v>10608.930000000002</v>
      </c>
      <c r="N60" s="131">
        <f t="shared" si="39"/>
        <v>0.56372413183184988</v>
      </c>
      <c r="P60" s="361">
        <f t="shared" si="13"/>
        <v>2.168685533997044E-4</v>
      </c>
      <c r="Q60" s="362">
        <f t="shared" si="14"/>
        <v>4.6040141332430473E-4</v>
      </c>
      <c r="R60" s="362">
        <f t="shared" si="15"/>
        <v>2.2895442792443808E-3</v>
      </c>
      <c r="S60" s="363">
        <f t="shared" si="16"/>
        <v>3.3664352023315323E-3</v>
      </c>
      <c r="T60" s="15"/>
      <c r="U60" s="90">
        <v>183.29199999999997</v>
      </c>
      <c r="V60" s="61">
        <v>383.2059999999999</v>
      </c>
      <c r="W60" s="61">
        <v>329.00300000000004</v>
      </c>
      <c r="X60" s="61">
        <v>614.92100000000005</v>
      </c>
      <c r="Y60" s="61">
        <v>548.11199999999997</v>
      </c>
      <c r="Z60" s="61">
        <v>365.79700000000003</v>
      </c>
      <c r="AA60" s="61">
        <v>760.16399999999987</v>
      </c>
      <c r="AB60" s="61">
        <v>796.0440000000001</v>
      </c>
      <c r="AC60" s="61">
        <v>1079.7530000000002</v>
      </c>
      <c r="AD60" s="61">
        <v>1866.1369999999997</v>
      </c>
      <c r="AE60" s="82">
        <v>2840.4350000000004</v>
      </c>
      <c r="AF60" s="42">
        <f t="shared" si="40"/>
        <v>0.5220935011738157</v>
      </c>
      <c r="AH60" s="361">
        <f t="shared" si="17"/>
        <v>2.9833643484656214E-4</v>
      </c>
      <c r="AI60" s="362">
        <f t="shared" si="18"/>
        <v>4.9732173801016015E-4</v>
      </c>
      <c r="AJ60" s="362">
        <f t="shared" si="19"/>
        <v>2.2774367529324767E-3</v>
      </c>
      <c r="AK60" s="363">
        <f t="shared" si="20"/>
        <v>3.3175300749596994E-3</v>
      </c>
      <c r="AM60" s="52">
        <f t="shared" si="35"/>
        <v>3.1696612309128946</v>
      </c>
      <c r="AN60" s="74">
        <f t="shared" si="36"/>
        <v>3.204813836015119</v>
      </c>
      <c r="AO60" s="74">
        <f t="shared" si="37"/>
        <v>2.7065293396622216</v>
      </c>
      <c r="AP60" s="74">
        <f t="shared" si="38"/>
        <v>2.3215341460375956</v>
      </c>
      <c r="AQ60" s="74">
        <f t="shared" si="41"/>
        <v>2.5213651230294354</v>
      </c>
      <c r="AR60" s="74">
        <f t="shared" si="42"/>
        <v>2.8393995140845614</v>
      </c>
      <c r="AS60" s="74">
        <f t="shared" si="43"/>
        <v>2.8931845948322121</v>
      </c>
      <c r="AT60" s="74">
        <f t="shared" si="9"/>
        <v>2.9968264007318486</v>
      </c>
      <c r="AU60" s="74">
        <f t="shared" si="10"/>
        <v>3.1891290799916123</v>
      </c>
      <c r="AV60" s="74">
        <f t="shared" si="11"/>
        <v>2.7506293850598427</v>
      </c>
      <c r="AW60" s="111">
        <f t="shared" si="44"/>
        <v>2.6774000771048541</v>
      </c>
      <c r="AX60" s="42">
        <f t="shared" si="21"/>
        <v>-2.6622746180469323E-2</v>
      </c>
    </row>
    <row r="61" spans="1:50" ht="20.100000000000001" customHeight="1">
      <c r="A61" s="47"/>
      <c r="B61" s="1" t="s">
        <v>177</v>
      </c>
      <c r="C61" s="90">
        <v>117.9</v>
      </c>
      <c r="D61" s="61">
        <v>99.87</v>
      </c>
      <c r="E61" s="61">
        <v>0.27</v>
      </c>
      <c r="F61" s="61">
        <v>26.79</v>
      </c>
      <c r="G61" s="61">
        <v>49.150000000000006</v>
      </c>
      <c r="H61" s="61">
        <v>46.820000000000007</v>
      </c>
      <c r="I61" s="61">
        <v>807.56999999999994</v>
      </c>
      <c r="J61" s="61">
        <v>433.96000000000004</v>
      </c>
      <c r="K61" s="61">
        <v>439.34</v>
      </c>
      <c r="L61" s="61">
        <v>1844.3899999999999</v>
      </c>
      <c r="M61" s="82">
        <v>4669.1500000000005</v>
      </c>
      <c r="N61" s="131">
        <f t="shared" si="39"/>
        <v>1.5315415936976458</v>
      </c>
      <c r="P61" s="361">
        <f t="shared" si="13"/>
        <v>4.4216027886324975E-5</v>
      </c>
      <c r="Q61" s="362">
        <f t="shared" si="14"/>
        <v>1.6732252964661644E-5</v>
      </c>
      <c r="R61" s="362">
        <f t="shared" si="15"/>
        <v>6.2242977613282584E-4</v>
      </c>
      <c r="S61" s="363">
        <f t="shared" si="16"/>
        <v>1.4816188743790629E-3</v>
      </c>
      <c r="T61" s="15"/>
      <c r="U61" s="90">
        <v>15.249000000000001</v>
      </c>
      <c r="V61" s="61">
        <v>33.271000000000001</v>
      </c>
      <c r="W61" s="61">
        <v>0.16700000000000001</v>
      </c>
      <c r="X61" s="61">
        <v>9.9190000000000005</v>
      </c>
      <c r="Y61" s="61">
        <v>20.495000000000001</v>
      </c>
      <c r="Z61" s="61">
        <v>19.951000000000001</v>
      </c>
      <c r="AA61" s="61">
        <v>136.244</v>
      </c>
      <c r="AB61" s="61">
        <v>179.95600000000002</v>
      </c>
      <c r="AC61" s="61">
        <v>168.291</v>
      </c>
      <c r="AD61" s="61">
        <v>495.60699999999997</v>
      </c>
      <c r="AE61" s="82">
        <v>979.23100000000011</v>
      </c>
      <c r="AF61" s="42">
        <f t="shared" si="40"/>
        <v>0.97582156829907596</v>
      </c>
      <c r="AH61" s="361">
        <f t="shared" si="17"/>
        <v>2.4820135603164497E-5</v>
      </c>
      <c r="AI61" s="362">
        <f t="shared" si="18"/>
        <v>2.7124514402908456E-5</v>
      </c>
      <c r="AJ61" s="362">
        <f t="shared" si="19"/>
        <v>6.0483962153400636E-4</v>
      </c>
      <c r="AK61" s="363">
        <f t="shared" si="20"/>
        <v>1.1437080210717236E-3</v>
      </c>
      <c r="AM61" s="52">
        <f t="shared" si="35"/>
        <v>1.2933842239185749</v>
      </c>
      <c r="AN61" s="74">
        <f t="shared" si="36"/>
        <v>3.3314308601181537</v>
      </c>
      <c r="AO61" s="74">
        <f t="shared" si="37"/>
        <v>6.1851851851851851</v>
      </c>
      <c r="AP61" s="74">
        <f t="shared" si="38"/>
        <v>3.702500933184024</v>
      </c>
      <c r="AQ61" s="74">
        <f t="shared" si="41"/>
        <v>4.1698880976602233</v>
      </c>
      <c r="AR61" s="74">
        <f t="shared" si="42"/>
        <v>4.2612131567706104</v>
      </c>
      <c r="AS61" s="74">
        <f t="shared" si="43"/>
        <v>1.6870859492056418</v>
      </c>
      <c r="AT61" s="74">
        <f t="shared" si="9"/>
        <v>4.1468338095677018</v>
      </c>
      <c r="AU61" s="74">
        <f t="shared" si="10"/>
        <v>3.8305412664451222</v>
      </c>
      <c r="AV61" s="74">
        <f t="shared" si="11"/>
        <v>2.687105221780643</v>
      </c>
      <c r="AW61" s="111">
        <f t="shared" si="44"/>
        <v>2.0972361136395277</v>
      </c>
      <c r="AX61" s="42">
        <f t="shared" si="21"/>
        <v>-0.21951842576161995</v>
      </c>
    </row>
    <row r="62" spans="1:50" ht="20.100000000000001" customHeight="1">
      <c r="A62" s="47"/>
      <c r="B62" s="1" t="s">
        <v>188</v>
      </c>
      <c r="C62" s="90">
        <v>2423.0599999999995</v>
      </c>
      <c r="D62" s="61">
        <v>2035.5900000000001</v>
      </c>
      <c r="E62" s="61">
        <v>2268.6799999999998</v>
      </c>
      <c r="F62" s="61">
        <v>1789.68</v>
      </c>
      <c r="G62" s="61">
        <v>2084.2199999999998</v>
      </c>
      <c r="H62" s="61">
        <v>2057.5399999999995</v>
      </c>
      <c r="I62" s="61">
        <v>1989.9599999999998</v>
      </c>
      <c r="J62" s="61">
        <v>2070.81</v>
      </c>
      <c r="K62" s="61">
        <v>2031.8400000000001</v>
      </c>
      <c r="L62" s="61">
        <v>2255.37</v>
      </c>
      <c r="M62" s="82">
        <v>2381.96</v>
      </c>
      <c r="N62" s="131">
        <f t="shared" si="39"/>
        <v>5.6128262768415003E-2</v>
      </c>
      <c r="P62" s="361">
        <f t="shared" si="13"/>
        <v>9.0872000449735855E-4</v>
      </c>
      <c r="Q62" s="362">
        <f t="shared" si="14"/>
        <v>7.3531140036116837E-4</v>
      </c>
      <c r="R62" s="362">
        <f t="shared" si="15"/>
        <v>7.6112397280222262E-4</v>
      </c>
      <c r="S62" s="363">
        <f t="shared" si="16"/>
        <v>7.5584568797660223E-4</v>
      </c>
      <c r="T62" s="15"/>
      <c r="U62" s="90">
        <v>716.14399999999989</v>
      </c>
      <c r="V62" s="61">
        <v>622.44200000000001</v>
      </c>
      <c r="W62" s="61">
        <v>636.43799999999999</v>
      </c>
      <c r="X62" s="61">
        <v>508.1640000000001</v>
      </c>
      <c r="Y62" s="61">
        <v>618.61400000000003</v>
      </c>
      <c r="Z62" s="61">
        <v>604.25599999999997</v>
      </c>
      <c r="AA62" s="61">
        <v>563.69099999999992</v>
      </c>
      <c r="AB62" s="61">
        <v>571.08199999999999</v>
      </c>
      <c r="AC62" s="61">
        <v>553.98799999999994</v>
      </c>
      <c r="AD62" s="61">
        <v>630.63099999999997</v>
      </c>
      <c r="AE62" s="82">
        <v>591.68399999999997</v>
      </c>
      <c r="AF62" s="42">
        <f t="shared" si="40"/>
        <v>-6.1758778112715684E-2</v>
      </c>
      <c r="AH62" s="361">
        <f t="shared" si="17"/>
        <v>1.1656365133053074E-3</v>
      </c>
      <c r="AI62" s="362">
        <f t="shared" si="18"/>
        <v>8.2152025337295625E-4</v>
      </c>
      <c r="AJ62" s="362">
        <f t="shared" si="19"/>
        <v>7.6962313964010188E-4</v>
      </c>
      <c r="AK62" s="363">
        <f t="shared" si="20"/>
        <v>6.9106649681209195E-4</v>
      </c>
      <c r="AM62" s="52">
        <f t="shared" si="35"/>
        <v>2.9555355624705952</v>
      </c>
      <c r="AN62" s="74">
        <f t="shared" si="36"/>
        <v>3.0577965110852379</v>
      </c>
      <c r="AO62" s="74">
        <f t="shared" si="37"/>
        <v>2.8053229190542517</v>
      </c>
      <c r="AP62" s="74">
        <f t="shared" si="38"/>
        <v>2.8394126324259088</v>
      </c>
      <c r="AQ62" s="74">
        <f t="shared" si="41"/>
        <v>2.9680839834566415</v>
      </c>
      <c r="AR62" s="74">
        <f t="shared" si="42"/>
        <v>2.9367885922023391</v>
      </c>
      <c r="AS62" s="74">
        <f t="shared" si="43"/>
        <v>2.8326750286437918</v>
      </c>
      <c r="AT62" s="74">
        <f t="shared" si="9"/>
        <v>2.7577711137187864</v>
      </c>
      <c r="AU62" s="74">
        <f t="shared" si="10"/>
        <v>2.7265335853216781</v>
      </c>
      <c r="AV62" s="74">
        <f t="shared" si="11"/>
        <v>2.7961310117630367</v>
      </c>
      <c r="AW62" s="111">
        <f t="shared" si="44"/>
        <v>2.48402156207493</v>
      </c>
      <c r="AX62" s="42">
        <f t="shared" si="21"/>
        <v>-0.11162189767757456</v>
      </c>
    </row>
    <row r="63" spans="1:50" ht="20.100000000000001" customHeight="1">
      <c r="A63" s="47"/>
      <c r="B63" s="1" t="s">
        <v>201</v>
      </c>
      <c r="C63" s="90">
        <v>387.95</v>
      </c>
      <c r="D63" s="61">
        <v>513.35</v>
      </c>
      <c r="E63" s="61">
        <v>1297.3800000000001</v>
      </c>
      <c r="F63" s="61">
        <v>760.21999999999991</v>
      </c>
      <c r="G63" s="61">
        <v>765.15</v>
      </c>
      <c r="H63" s="61">
        <v>1094.8399999999999</v>
      </c>
      <c r="I63" s="61">
        <v>1150.72</v>
      </c>
      <c r="J63" s="61">
        <v>1695.69</v>
      </c>
      <c r="K63" s="61">
        <v>1628.3700000000001</v>
      </c>
      <c r="L63" s="61">
        <v>2165.31</v>
      </c>
      <c r="M63" s="82">
        <v>2509.3099999999995</v>
      </c>
      <c r="N63" s="131">
        <f t="shared" si="39"/>
        <v>0.15886870702116535</v>
      </c>
      <c r="P63" s="361">
        <f t="shared" si="13"/>
        <v>1.4549285851144845E-4</v>
      </c>
      <c r="Q63" s="362">
        <f t="shared" si="14"/>
        <v>3.9126740358458241E-4</v>
      </c>
      <c r="R63" s="362">
        <f t="shared" si="15"/>
        <v>7.3073125453844857E-4</v>
      </c>
      <c r="S63" s="363">
        <f t="shared" si="16"/>
        <v>7.9625650443188273E-4</v>
      </c>
      <c r="T63" s="15"/>
      <c r="U63" s="90">
        <v>73.759</v>
      </c>
      <c r="V63" s="61">
        <v>70.980999999999995</v>
      </c>
      <c r="W63" s="61">
        <v>203.22800000000001</v>
      </c>
      <c r="X63" s="61">
        <v>206.12300000000002</v>
      </c>
      <c r="Y63" s="61">
        <v>234.08999999999997</v>
      </c>
      <c r="Z63" s="61">
        <v>305.34199999999998</v>
      </c>
      <c r="AA63" s="61">
        <v>327.66699999999997</v>
      </c>
      <c r="AB63" s="61">
        <v>434.34399999999994</v>
      </c>
      <c r="AC63" s="61">
        <v>418.66699999999997</v>
      </c>
      <c r="AD63" s="61">
        <v>560.82800000000009</v>
      </c>
      <c r="AE63" s="82">
        <v>584.54699999999991</v>
      </c>
      <c r="AF63" s="42">
        <f t="shared" si="40"/>
        <v>4.2292824181388626E-2</v>
      </c>
      <c r="AH63" s="361">
        <f t="shared" si="17"/>
        <v>1.2005432369032789E-4</v>
      </c>
      <c r="AI63" s="362">
        <f t="shared" si="18"/>
        <v>4.1512974170782784E-4</v>
      </c>
      <c r="AJ63" s="362">
        <f t="shared" si="19"/>
        <v>6.8443544030991044E-4</v>
      </c>
      <c r="AK63" s="363">
        <f t="shared" si="20"/>
        <v>6.8273072706380076E-4</v>
      </c>
      <c r="AM63" s="52">
        <f t="shared" si="35"/>
        <v>1.9012501611032351</v>
      </c>
      <c r="AN63" s="74">
        <f t="shared" si="36"/>
        <v>1.3827018603292098</v>
      </c>
      <c r="AO63" s="74">
        <f t="shared" si="37"/>
        <v>1.5664493055234394</v>
      </c>
      <c r="AP63" s="74">
        <f t="shared" si="38"/>
        <v>2.7113598695114578</v>
      </c>
      <c r="AQ63" s="74">
        <f t="shared" si="41"/>
        <v>3.0594001176239951</v>
      </c>
      <c r="AR63" s="74">
        <f t="shared" si="42"/>
        <v>2.7889189287932488</v>
      </c>
      <c r="AS63" s="74">
        <f t="shared" si="43"/>
        <v>2.8474954810900996</v>
      </c>
      <c r="AT63" s="74">
        <f t="shared" si="9"/>
        <v>2.5614587572020824</v>
      </c>
      <c r="AU63" s="74">
        <f t="shared" si="10"/>
        <v>2.5710802827367241</v>
      </c>
      <c r="AV63" s="74">
        <f t="shared" si="11"/>
        <v>2.5900586982926237</v>
      </c>
      <c r="AW63" s="111">
        <f t="shared" si="44"/>
        <v>2.329512893982808</v>
      </c>
      <c r="AX63" s="42">
        <f t="shared" si="21"/>
        <v>-0.10059455582283461</v>
      </c>
    </row>
    <row r="64" spans="1:50" ht="20.100000000000001" customHeight="1">
      <c r="A64" s="47"/>
      <c r="B64" s="1" t="s">
        <v>195</v>
      </c>
      <c r="C64" s="90">
        <v>173.28999999999996</v>
      </c>
      <c r="D64" s="61">
        <v>327.72999999999996</v>
      </c>
      <c r="E64" s="61">
        <v>406.51000000000005</v>
      </c>
      <c r="F64" s="61">
        <v>390.25</v>
      </c>
      <c r="G64" s="61">
        <v>402.84999999999997</v>
      </c>
      <c r="H64" s="61">
        <v>443.9799999999999</v>
      </c>
      <c r="I64" s="61">
        <v>420.61999999999995</v>
      </c>
      <c r="J64" s="61">
        <v>710.78999999999985</v>
      </c>
      <c r="K64" s="61">
        <v>638.80999999999995</v>
      </c>
      <c r="L64" s="61">
        <v>717.56000000000006</v>
      </c>
      <c r="M64" s="82">
        <v>1405.7899999999997</v>
      </c>
      <c r="N64" s="131">
        <f t="shared" si="39"/>
        <v>0.95912536930709569</v>
      </c>
      <c r="P64" s="361">
        <f t="shared" si="13"/>
        <v>6.4988935304675596E-5</v>
      </c>
      <c r="Q64" s="362">
        <f t="shared" si="14"/>
        <v>1.5866693018476023E-4</v>
      </c>
      <c r="R64" s="362">
        <f t="shared" si="15"/>
        <v>2.4215632819624404E-4</v>
      </c>
      <c r="S64" s="363">
        <f t="shared" si="16"/>
        <v>4.4608654624789143E-4</v>
      </c>
      <c r="T64" s="15"/>
      <c r="U64" s="90">
        <v>84.825000000000003</v>
      </c>
      <c r="V64" s="61">
        <v>188.38200000000001</v>
      </c>
      <c r="W64" s="61">
        <v>202.34900000000005</v>
      </c>
      <c r="X64" s="61">
        <v>204.226</v>
      </c>
      <c r="Y64" s="61">
        <v>193.95900000000006</v>
      </c>
      <c r="Z64" s="61">
        <v>271.74000000000007</v>
      </c>
      <c r="AA64" s="61">
        <v>222.83199999999994</v>
      </c>
      <c r="AB64" s="61">
        <v>402.44099999999992</v>
      </c>
      <c r="AC64" s="61">
        <v>316.12099999999992</v>
      </c>
      <c r="AD64" s="61">
        <v>302.88300000000004</v>
      </c>
      <c r="AE64" s="82">
        <v>435.42700000000008</v>
      </c>
      <c r="AF64" s="42">
        <f t="shared" si="40"/>
        <v>0.43760792121050052</v>
      </c>
      <c r="AH64" s="361">
        <f t="shared" si="17"/>
        <v>1.3806597170558255E-4</v>
      </c>
      <c r="AI64" s="362">
        <f t="shared" si="18"/>
        <v>3.6944591969557142E-4</v>
      </c>
      <c r="AJ64" s="362">
        <f t="shared" si="19"/>
        <v>3.6963892578007271E-4</v>
      </c>
      <c r="AK64" s="363">
        <f t="shared" si="20"/>
        <v>5.0856371223051303E-4</v>
      </c>
      <c r="AM64" s="52">
        <f t="shared" si="35"/>
        <v>4.8949737434358607</v>
      </c>
      <c r="AN64" s="74">
        <f t="shared" si="36"/>
        <v>5.7480853141305355</v>
      </c>
      <c r="AO64" s="74">
        <f t="shared" si="37"/>
        <v>4.9777127253942099</v>
      </c>
      <c r="AP64" s="74">
        <f t="shared" si="38"/>
        <v>5.2332094811018584</v>
      </c>
      <c r="AQ64" s="74">
        <f t="shared" si="41"/>
        <v>4.8146704728807261</v>
      </c>
      <c r="AR64" s="74">
        <f t="shared" si="42"/>
        <v>6.120545970539216</v>
      </c>
      <c r="AS64" s="74">
        <f t="shared" si="43"/>
        <v>5.2977033902334636</v>
      </c>
      <c r="AT64" s="74">
        <f t="shared" si="9"/>
        <v>5.6618832566580846</v>
      </c>
      <c r="AU64" s="74">
        <f t="shared" si="10"/>
        <v>4.9485919130883982</v>
      </c>
      <c r="AV64" s="74">
        <f t="shared" si="11"/>
        <v>4.2210128769719608</v>
      </c>
      <c r="AW64" s="111">
        <f t="shared" si="44"/>
        <v>3.0973829661613768</v>
      </c>
      <c r="AX64" s="42">
        <f t="shared" si="21"/>
        <v>-0.26619911939634866</v>
      </c>
    </row>
    <row r="65" spans="1:50" ht="20.100000000000001" customHeight="1">
      <c r="A65" s="47"/>
      <c r="B65" s="1" t="s">
        <v>199</v>
      </c>
      <c r="C65" s="90">
        <v>369.71999999999997</v>
      </c>
      <c r="D65" s="61">
        <v>748.97</v>
      </c>
      <c r="E65" s="61">
        <v>1022.8199999999998</v>
      </c>
      <c r="F65" s="61">
        <v>564.89</v>
      </c>
      <c r="G65" s="61">
        <v>726.43999999999994</v>
      </c>
      <c r="H65" s="61">
        <v>657.18</v>
      </c>
      <c r="I65" s="61">
        <v>835.26999999999987</v>
      </c>
      <c r="J65" s="61">
        <v>717.82000000000016</v>
      </c>
      <c r="K65" s="61">
        <v>599.7299999999999</v>
      </c>
      <c r="L65" s="61">
        <v>682.61999999999989</v>
      </c>
      <c r="M65" s="82">
        <v>538.21999999999991</v>
      </c>
      <c r="N65" s="131">
        <f t="shared" si="39"/>
        <v>-0.21153789809850282</v>
      </c>
      <c r="P65" s="361">
        <f t="shared" si="13"/>
        <v>1.3865606302062823E-4</v>
      </c>
      <c r="Q65" s="362">
        <f t="shared" si="14"/>
        <v>2.3485907738821733E-4</v>
      </c>
      <c r="R65" s="362">
        <f t="shared" si="15"/>
        <v>2.303650604176934E-4</v>
      </c>
      <c r="S65" s="363">
        <f t="shared" si="16"/>
        <v>1.7078845412297721E-4</v>
      </c>
      <c r="T65" s="15"/>
      <c r="U65" s="90">
        <v>96.417999999999992</v>
      </c>
      <c r="V65" s="61">
        <v>210.09200000000001</v>
      </c>
      <c r="W65" s="61">
        <v>208.53000000000003</v>
      </c>
      <c r="X65" s="61">
        <v>145.77700000000002</v>
      </c>
      <c r="Y65" s="61">
        <v>181.29599999999999</v>
      </c>
      <c r="Z65" s="61">
        <v>147.131</v>
      </c>
      <c r="AA65" s="61">
        <v>209.172</v>
      </c>
      <c r="AB65" s="61">
        <v>169.16699999999997</v>
      </c>
      <c r="AC65" s="61">
        <v>157.65100000000001</v>
      </c>
      <c r="AD65" s="61">
        <v>173.32500000000002</v>
      </c>
      <c r="AE65" s="82">
        <v>142.72200000000001</v>
      </c>
      <c r="AF65" s="42">
        <f t="shared" si="40"/>
        <v>-0.1765642578970143</v>
      </c>
      <c r="AH65" s="361">
        <f t="shared" si="17"/>
        <v>1.569353947528306E-4</v>
      </c>
      <c r="AI65" s="362">
        <f t="shared" si="18"/>
        <v>2.0003292710211638E-4</v>
      </c>
      <c r="AJ65" s="362">
        <f t="shared" si="19"/>
        <v>2.1152612332429055E-4</v>
      </c>
      <c r="AK65" s="363">
        <f t="shared" si="20"/>
        <v>1.6669437158688659E-4</v>
      </c>
      <c r="AM65" s="52">
        <f t="shared" ref="AM65" si="49">(U65/C65)*10</f>
        <v>2.6078654116628801</v>
      </c>
      <c r="AN65" s="74">
        <f t="shared" ref="AN65" si="50">(V65/D65)*10</f>
        <v>2.8050789751258396</v>
      </c>
      <c r="AO65" s="74">
        <f t="shared" ref="AO65" si="51">(W65/E65)*10</f>
        <v>2.0387751510529721</v>
      </c>
      <c r="AP65" s="74">
        <f t="shared" ref="AP65:AP70" si="52">(X65/F65)*10</f>
        <v>2.5806263166280163</v>
      </c>
      <c r="AQ65" s="74">
        <f t="shared" si="41"/>
        <v>2.4956775507956612</v>
      </c>
      <c r="AR65" s="74">
        <f t="shared" si="42"/>
        <v>2.2388234578045592</v>
      </c>
      <c r="AS65" s="74">
        <f t="shared" si="43"/>
        <v>2.5042441366264807</v>
      </c>
      <c r="AT65" s="74">
        <f t="shared" si="9"/>
        <v>2.3566771614053654</v>
      </c>
      <c r="AU65" s="74">
        <f t="shared" si="10"/>
        <v>2.6286995814783327</v>
      </c>
      <c r="AV65" s="74">
        <f t="shared" si="11"/>
        <v>2.5391140019337266</v>
      </c>
      <c r="AW65" s="111">
        <f t="shared" si="44"/>
        <v>2.6517409237858129</v>
      </c>
      <c r="AX65" s="42">
        <f t="shared" si="21"/>
        <v>4.4356780265207646E-2</v>
      </c>
    </row>
    <row r="66" spans="1:50" ht="20.100000000000001" customHeight="1" thickBot="1">
      <c r="A66" s="47"/>
      <c r="B66" s="20" t="s">
        <v>33</v>
      </c>
      <c r="C66" s="97">
        <f>C55-SUM(C56:C65)</f>
        <v>230.81000000002678</v>
      </c>
      <c r="D66" s="92">
        <f t="shared" ref="D66:M66" si="53">D55-SUM(D56:D65)</f>
        <v>285.15000000000873</v>
      </c>
      <c r="E66" s="92">
        <f t="shared" si="53"/>
        <v>253.38999999999942</v>
      </c>
      <c r="F66" s="92">
        <f t="shared" si="53"/>
        <v>270.97000000001572</v>
      </c>
      <c r="G66" s="92">
        <f t="shared" si="53"/>
        <v>241.01999999998952</v>
      </c>
      <c r="H66" s="92">
        <f t="shared" si="53"/>
        <v>447.87999999997555</v>
      </c>
      <c r="I66" s="92">
        <f t="shared" si="53"/>
        <v>1012.0500000000175</v>
      </c>
      <c r="J66" s="92">
        <f t="shared" si="53"/>
        <v>226.51000000000931</v>
      </c>
      <c r="K66" s="92">
        <f t="shared" si="53"/>
        <v>383.59000000002561</v>
      </c>
      <c r="L66" s="92">
        <f t="shared" si="53"/>
        <v>392.81999999997788</v>
      </c>
      <c r="M66" s="93">
        <f t="shared" si="53"/>
        <v>285.92999999999302</v>
      </c>
      <c r="N66" s="131">
        <f t="shared" si="39"/>
        <v>-0.27210936306703043</v>
      </c>
      <c r="P66" s="361">
        <f t="shared" si="13"/>
        <v>8.65606564583872E-5</v>
      </c>
      <c r="Q66" s="362">
        <f t="shared" si="14"/>
        <v>1.6006068897505865E-4</v>
      </c>
      <c r="R66" s="362">
        <f t="shared" si="15"/>
        <v>1.3256570717716041E-4</v>
      </c>
      <c r="S66" s="363">
        <f t="shared" si="16"/>
        <v>9.0731564578391154E-5</v>
      </c>
      <c r="T66" s="15"/>
      <c r="U66" s="97">
        <f>U55-SUM(U56:U65)</f>
        <v>133.21199999999953</v>
      </c>
      <c r="V66" s="92">
        <f t="shared" ref="V66:AE66" si="54">V55-SUM(V56:V65)</f>
        <v>199.92399999999907</v>
      </c>
      <c r="W66" s="92">
        <f t="shared" si="54"/>
        <v>147.79800000000614</v>
      </c>
      <c r="X66" s="92">
        <f t="shared" si="54"/>
        <v>169.35300000000279</v>
      </c>
      <c r="Y66" s="92">
        <f t="shared" si="54"/>
        <v>176.27699999999459</v>
      </c>
      <c r="Z66" s="92">
        <f t="shared" si="54"/>
        <v>254.82600000000093</v>
      </c>
      <c r="AA66" s="92">
        <f t="shared" si="54"/>
        <v>225.07100000000355</v>
      </c>
      <c r="AB66" s="92">
        <f t="shared" si="54"/>
        <v>144.80600000000413</v>
      </c>
      <c r="AC66" s="92">
        <f t="shared" si="54"/>
        <v>241.40500000001339</v>
      </c>
      <c r="AD66" s="92">
        <f t="shared" si="54"/>
        <v>235.83200000000215</v>
      </c>
      <c r="AE66" s="93">
        <f t="shared" si="54"/>
        <v>152.10699999995995</v>
      </c>
      <c r="AF66" s="42">
        <f t="shared" si="40"/>
        <v>-0.35501967502307336</v>
      </c>
      <c r="AH66" s="361">
        <f t="shared" si="17"/>
        <v>2.1682339195807837E-4</v>
      </c>
      <c r="AI66" s="362">
        <f t="shared" si="18"/>
        <v>3.464503787898138E-4</v>
      </c>
      <c r="AJ66" s="362">
        <f t="shared" si="19"/>
        <v>2.8780977190719483E-4</v>
      </c>
      <c r="AK66" s="363">
        <f t="shared" si="20"/>
        <v>1.776557277711907E-4</v>
      </c>
      <c r="AM66" s="52">
        <f t="shared" ref="AM66:AO70" si="55">(U66/C66)*10</f>
        <v>5.7715003682675823</v>
      </c>
      <c r="AN66" s="74">
        <f t="shared" si="55"/>
        <v>7.0111870945114134</v>
      </c>
      <c r="AO66" s="74">
        <f t="shared" si="55"/>
        <v>5.8328268676745925</v>
      </c>
      <c r="AP66" s="74">
        <f t="shared" si="52"/>
        <v>6.2498800605230453</v>
      </c>
      <c r="AQ66" s="74">
        <f t="shared" si="41"/>
        <v>7.3137913866070132</v>
      </c>
      <c r="AR66" s="74">
        <f t="shared" si="42"/>
        <v>5.6896043583105929</v>
      </c>
      <c r="AS66" s="74">
        <f t="shared" si="43"/>
        <v>2.2239118620621481</v>
      </c>
      <c r="AT66" s="74">
        <f t="shared" si="9"/>
        <v>6.3929186349387743</v>
      </c>
      <c r="AU66" s="74">
        <f t="shared" si="10"/>
        <v>6.2933079590186729</v>
      </c>
      <c r="AV66" s="74">
        <f t="shared" si="11"/>
        <v>6.0035639733215076</v>
      </c>
      <c r="AW66" s="111">
        <f t="shared" si="44"/>
        <v>5.3197286049020276</v>
      </c>
      <c r="AX66" s="42">
        <f t="shared" si="21"/>
        <v>-0.11390490239769095</v>
      </c>
    </row>
    <row r="67" spans="1:50" ht="20.100000000000001" customHeight="1" thickBot="1">
      <c r="A67" s="523" t="s">
        <v>54</v>
      </c>
      <c r="B67" s="524"/>
      <c r="C67" s="184">
        <v>7243.5</v>
      </c>
      <c r="D67" s="83">
        <v>7567.6399999999994</v>
      </c>
      <c r="E67" s="83">
        <v>8198.68</v>
      </c>
      <c r="F67" s="83">
        <v>9639.93</v>
      </c>
      <c r="G67" s="83">
        <v>8919.86</v>
      </c>
      <c r="H67" s="83">
        <v>8759.18</v>
      </c>
      <c r="I67" s="83">
        <v>10927.530000000004</v>
      </c>
      <c r="J67" s="83">
        <v>11873.409999999996</v>
      </c>
      <c r="K67" s="83">
        <v>13726.279999999999</v>
      </c>
      <c r="L67" s="83">
        <v>16706.28</v>
      </c>
      <c r="M67" s="182">
        <v>18700.920000000002</v>
      </c>
      <c r="N67" s="286">
        <f t="shared" si="39"/>
        <v>0.11939462286038563</v>
      </c>
      <c r="P67" s="383">
        <f t="shared" si="13"/>
        <v>2.7165292450771414E-3</v>
      </c>
      <c r="Q67" s="384">
        <f t="shared" si="14"/>
        <v>3.130303620739106E-3</v>
      </c>
      <c r="R67" s="384">
        <f t="shared" si="15"/>
        <v>5.6378998587133444E-3</v>
      </c>
      <c r="S67" s="385">
        <f t="shared" si="16"/>
        <v>5.9341927417737505E-3</v>
      </c>
      <c r="T67" s="15"/>
      <c r="U67" s="184">
        <v>2531.9170000000004</v>
      </c>
      <c r="V67" s="83">
        <v>2818.4720000000002</v>
      </c>
      <c r="W67" s="83">
        <v>3078.969000000001</v>
      </c>
      <c r="X67" s="83">
        <v>3620.8489999999993</v>
      </c>
      <c r="Y67" s="83">
        <v>3635.1310000000012</v>
      </c>
      <c r="Z67" s="83">
        <v>3124.241</v>
      </c>
      <c r="AA67" s="83">
        <v>4003.6950000000002</v>
      </c>
      <c r="AB67" s="83">
        <v>4064.7859999999996</v>
      </c>
      <c r="AC67" s="83">
        <v>5196.3940000000002</v>
      </c>
      <c r="AD67" s="83">
        <v>5130.3270000000002</v>
      </c>
      <c r="AE67" s="182">
        <v>5646.07</v>
      </c>
      <c r="AF67" s="34">
        <f t="shared" si="40"/>
        <v>0.10052828991212441</v>
      </c>
      <c r="AH67" s="383">
        <f t="shared" si="17"/>
        <v>4.1210914339273033E-3</v>
      </c>
      <c r="AI67" s="384">
        <f t="shared" si="18"/>
        <v>4.2475825774476025E-3</v>
      </c>
      <c r="AJ67" s="384">
        <f t="shared" si="19"/>
        <v>6.2610597530416128E-3</v>
      </c>
      <c r="AK67" s="385">
        <f t="shared" si="20"/>
        <v>6.5944149506423164E-3</v>
      </c>
      <c r="AM67" s="288">
        <f t="shared" si="55"/>
        <v>3.4954331469593436</v>
      </c>
      <c r="AN67" s="186">
        <f t="shared" si="55"/>
        <v>3.7243737809938109</v>
      </c>
      <c r="AO67" s="186">
        <f t="shared" si="55"/>
        <v>3.7554447789156313</v>
      </c>
      <c r="AP67" s="186">
        <f t="shared" si="52"/>
        <v>3.756094701932482</v>
      </c>
      <c r="AQ67" s="186">
        <f t="shared" si="41"/>
        <v>4.0753229310773946</v>
      </c>
      <c r="AR67" s="186">
        <f t="shared" si="42"/>
        <v>3.5668190401384603</v>
      </c>
      <c r="AS67" s="186">
        <f t="shared" si="43"/>
        <v>3.6638609090983953</v>
      </c>
      <c r="AT67" s="186">
        <f t="shared" si="9"/>
        <v>3.4234360642814501</v>
      </c>
      <c r="AU67" s="186">
        <f t="shared" si="10"/>
        <v>3.7857263584889722</v>
      </c>
      <c r="AV67" s="186">
        <f t="shared" si="11"/>
        <v>3.0708972913179955</v>
      </c>
      <c r="AW67" s="178">
        <f t="shared" si="44"/>
        <v>3.0191402348119767</v>
      </c>
      <c r="AX67" s="34">
        <f t="shared" si="21"/>
        <v>-1.685405000432471E-2</v>
      </c>
    </row>
    <row r="68" spans="1:50" ht="20.100000000000001" customHeight="1">
      <c r="A68" s="47"/>
      <c r="B68" s="1" t="s">
        <v>155</v>
      </c>
      <c r="C68" s="90">
        <v>5352.6900000000005</v>
      </c>
      <c r="D68" s="61">
        <v>6080.2699999999995</v>
      </c>
      <c r="E68" s="61">
        <v>6339.420000000001</v>
      </c>
      <c r="F68" s="61">
        <v>8230.74</v>
      </c>
      <c r="G68" s="61">
        <v>6610.0100000000011</v>
      </c>
      <c r="H68" s="61">
        <v>7073.9000000000005</v>
      </c>
      <c r="I68" s="61">
        <v>8689.6300000000028</v>
      </c>
      <c r="J68" s="61">
        <v>9702.2299999999959</v>
      </c>
      <c r="K68" s="61">
        <v>11371.309999999998</v>
      </c>
      <c r="L68" s="61">
        <v>14656.97</v>
      </c>
      <c r="M68" s="82">
        <v>16119.100000000002</v>
      </c>
      <c r="N68" s="131">
        <f t="shared" si="39"/>
        <v>9.9756634556801504E-2</v>
      </c>
      <c r="P68" s="361">
        <f t="shared" si="13"/>
        <v>2.007418916936835E-3</v>
      </c>
      <c r="Q68" s="362">
        <f t="shared" si="14"/>
        <v>2.5280282837829983E-3</v>
      </c>
      <c r="R68" s="362">
        <f t="shared" si="15"/>
        <v>4.9463153432221735E-3</v>
      </c>
      <c r="S68" s="363">
        <f t="shared" si="16"/>
        <v>5.1149272989738075E-3</v>
      </c>
      <c r="T68" s="15"/>
      <c r="U68" s="90">
        <v>1517.5300000000004</v>
      </c>
      <c r="V68" s="61">
        <v>2069.83</v>
      </c>
      <c r="W68" s="61">
        <v>2087.7600000000007</v>
      </c>
      <c r="X68" s="61">
        <v>2837.8659999999995</v>
      </c>
      <c r="Y68" s="61">
        <v>2476.1470000000008</v>
      </c>
      <c r="Z68" s="61">
        <v>2224.174</v>
      </c>
      <c r="AA68" s="61">
        <v>2871.4359999999997</v>
      </c>
      <c r="AB68" s="61">
        <v>2996.0129999999999</v>
      </c>
      <c r="AC68" s="61">
        <v>3576.0490000000004</v>
      </c>
      <c r="AD68" s="61">
        <v>4070.1690000000003</v>
      </c>
      <c r="AE68" s="82">
        <v>4496.0809999999992</v>
      </c>
      <c r="AF68" s="42">
        <f t="shared" si="40"/>
        <v>0.10464233794714639</v>
      </c>
      <c r="AH68" s="361">
        <f t="shared" si="17"/>
        <v>2.4700177311213997E-3</v>
      </c>
      <c r="AI68" s="362">
        <f t="shared" si="18"/>
        <v>3.0238905166445045E-3</v>
      </c>
      <c r="AJ68" s="362">
        <f t="shared" si="19"/>
        <v>4.9672411356971261E-3</v>
      </c>
      <c r="AK68" s="363">
        <f t="shared" si="20"/>
        <v>5.2512674773247323E-3</v>
      </c>
      <c r="AM68" s="52">
        <f t="shared" si="55"/>
        <v>2.8350791844848109</v>
      </c>
      <c r="AN68" s="74">
        <f t="shared" si="55"/>
        <v>3.4041744856725114</v>
      </c>
      <c r="AO68" s="74">
        <f t="shared" si="55"/>
        <v>3.2932981250650695</v>
      </c>
      <c r="AP68" s="74">
        <f t="shared" si="52"/>
        <v>3.4478868242709644</v>
      </c>
      <c r="AQ68" s="74">
        <f t="shared" si="41"/>
        <v>3.7460563599752508</v>
      </c>
      <c r="AR68" s="74">
        <f t="shared" si="42"/>
        <v>3.1441976844456381</v>
      </c>
      <c r="AS68" s="74">
        <f t="shared" si="43"/>
        <v>3.3044398898457112</v>
      </c>
      <c r="AT68" s="74">
        <f t="shared" si="9"/>
        <v>3.0879632826680066</v>
      </c>
      <c r="AU68" s="74">
        <f t="shared" si="10"/>
        <v>3.14479949979378</v>
      </c>
      <c r="AV68" s="74">
        <f t="shared" si="11"/>
        <v>2.7769511706717016</v>
      </c>
      <c r="AW68" s="111">
        <f t="shared" si="44"/>
        <v>2.7892878634663214</v>
      </c>
      <c r="AX68" s="42">
        <f t="shared" si="21"/>
        <v>4.4425314081542678E-3</v>
      </c>
    </row>
    <row r="69" spans="1:50" ht="20.100000000000001" customHeight="1">
      <c r="A69" s="47"/>
      <c r="B69" s="1" t="s">
        <v>176</v>
      </c>
      <c r="C69" s="90">
        <v>1686.4</v>
      </c>
      <c r="D69" s="61">
        <v>1216.0500000000002</v>
      </c>
      <c r="E69" s="61">
        <v>1656.0700000000002</v>
      </c>
      <c r="F69" s="61">
        <v>1142.71</v>
      </c>
      <c r="G69" s="61">
        <v>2099.14</v>
      </c>
      <c r="H69" s="61">
        <v>1544.3700000000001</v>
      </c>
      <c r="I69" s="61">
        <v>2098.5400000000004</v>
      </c>
      <c r="J69" s="61">
        <v>1886.3399999999997</v>
      </c>
      <c r="K69" s="61">
        <v>2136.2599999999998</v>
      </c>
      <c r="L69" s="61">
        <v>1980.01</v>
      </c>
      <c r="M69" s="82">
        <v>2328.9500000000003</v>
      </c>
      <c r="N69" s="131">
        <f t="shared" si="39"/>
        <v>0.17623143317458007</v>
      </c>
      <c r="P69" s="361">
        <f t="shared" si="13"/>
        <v>6.3245046164120812E-4</v>
      </c>
      <c r="Q69" s="362">
        <f t="shared" si="14"/>
        <v>5.5191775974016441E-4</v>
      </c>
      <c r="R69" s="362">
        <f t="shared" si="15"/>
        <v>6.681977136293064E-4</v>
      </c>
      <c r="S69" s="363">
        <f t="shared" si="16"/>
        <v>7.3902450713408626E-4</v>
      </c>
      <c r="T69" s="15"/>
      <c r="U69" s="90">
        <v>962.51699999999983</v>
      </c>
      <c r="V69" s="61">
        <v>682.05799999999988</v>
      </c>
      <c r="W69" s="61">
        <v>950.19499999999994</v>
      </c>
      <c r="X69" s="61">
        <v>729.5329999999999</v>
      </c>
      <c r="Y69" s="61">
        <v>1112.961</v>
      </c>
      <c r="Z69" s="61">
        <v>867.11299999999994</v>
      </c>
      <c r="AA69" s="61">
        <v>1100.1660000000004</v>
      </c>
      <c r="AB69" s="61">
        <v>999.303</v>
      </c>
      <c r="AC69" s="61">
        <v>1569.7390000000003</v>
      </c>
      <c r="AD69" s="61">
        <v>1038.1749999999997</v>
      </c>
      <c r="AE69" s="82">
        <v>1095.7170000000003</v>
      </c>
      <c r="AF69" s="42">
        <f t="shared" si="40"/>
        <v>5.5426108315072713E-2</v>
      </c>
      <c r="AH69" s="361">
        <f t="shared" si="17"/>
        <v>1.5666471545905355E-3</v>
      </c>
      <c r="AI69" s="362">
        <f t="shared" si="18"/>
        <v>1.1788892314896075E-3</v>
      </c>
      <c r="AJ69" s="362">
        <f t="shared" si="19"/>
        <v>1.2669905269418449E-3</v>
      </c>
      <c r="AK69" s="363">
        <f t="shared" si="20"/>
        <v>1.2797596498932797E-3</v>
      </c>
      <c r="AM69" s="52">
        <f t="shared" si="55"/>
        <v>5.7075249051233374</v>
      </c>
      <c r="AN69" s="74">
        <f t="shared" si="55"/>
        <v>5.6087989803050844</v>
      </c>
      <c r="AO69" s="74">
        <f t="shared" si="55"/>
        <v>5.7376499785637067</v>
      </c>
      <c r="AP69" s="74">
        <f t="shared" si="52"/>
        <v>6.3842357203489941</v>
      </c>
      <c r="AQ69" s="74">
        <f t="shared" si="41"/>
        <v>5.301985575045018</v>
      </c>
      <c r="AR69" s="74">
        <f t="shared" si="42"/>
        <v>5.6146713546624181</v>
      </c>
      <c r="AS69" s="74">
        <f t="shared" si="43"/>
        <v>5.242530521219515</v>
      </c>
      <c r="AT69" s="74">
        <f t="shared" si="9"/>
        <v>5.297576258786858</v>
      </c>
      <c r="AU69" s="74">
        <f t="shared" si="10"/>
        <v>7.3480709276960692</v>
      </c>
      <c r="AV69" s="74">
        <f t="shared" si="11"/>
        <v>5.2432815995878794</v>
      </c>
      <c r="AW69" s="111">
        <f t="shared" si="44"/>
        <v>4.7047682431997266</v>
      </c>
      <c r="AX69" s="42">
        <f t="shared" si="21"/>
        <v>-0.10270540427019594</v>
      </c>
    </row>
    <row r="70" spans="1:50" ht="20.100000000000001" customHeight="1">
      <c r="A70" s="47"/>
      <c r="B70" s="1" t="s">
        <v>222</v>
      </c>
      <c r="C70" s="90">
        <v>204.41000000000003</v>
      </c>
      <c r="D70" s="61">
        <v>269.15999999999997</v>
      </c>
      <c r="E70" s="61">
        <v>200.49</v>
      </c>
      <c r="F70" s="61">
        <v>266.48</v>
      </c>
      <c r="G70" s="61">
        <v>206.7</v>
      </c>
      <c r="H70" s="61">
        <v>140.91</v>
      </c>
      <c r="I70" s="61">
        <v>139.35</v>
      </c>
      <c r="J70" s="61">
        <v>281.22999999999996</v>
      </c>
      <c r="K70" s="61">
        <v>213.92999999999998</v>
      </c>
      <c r="L70" s="61">
        <v>69.3</v>
      </c>
      <c r="M70" s="82">
        <v>127.8</v>
      </c>
      <c r="N70" s="131">
        <f t="shared" ref="N70:N75" si="56">(M70-L70)/L70</f>
        <v>0.84415584415584421</v>
      </c>
      <c r="P70" s="361">
        <f t="shared" si="13"/>
        <v>7.6659866499098289E-5</v>
      </c>
      <c r="Q70" s="362">
        <f t="shared" si="14"/>
        <v>5.0357577215943438E-5</v>
      </c>
      <c r="R70" s="362">
        <f t="shared" si="15"/>
        <v>2.3386801861864806E-5</v>
      </c>
      <c r="S70" s="363">
        <f t="shared" si="16"/>
        <v>4.0553610859716268E-5</v>
      </c>
      <c r="T70" s="15"/>
      <c r="U70" s="90">
        <v>51.86999999999999</v>
      </c>
      <c r="V70" s="61">
        <v>66.09</v>
      </c>
      <c r="W70" s="61">
        <v>40.25</v>
      </c>
      <c r="X70" s="61">
        <v>53.45</v>
      </c>
      <c r="Y70" s="61">
        <v>39.263000000000005</v>
      </c>
      <c r="Z70" s="61">
        <v>32.954000000000001</v>
      </c>
      <c r="AA70" s="61">
        <v>31.911999999999999</v>
      </c>
      <c r="AB70" s="61">
        <v>64.179999999999993</v>
      </c>
      <c r="AC70" s="61">
        <v>47.555999999999997</v>
      </c>
      <c r="AD70" s="61">
        <v>21.983000000000001</v>
      </c>
      <c r="AE70" s="82">
        <v>39.543999999999997</v>
      </c>
      <c r="AF70" s="42">
        <f t="shared" ref="AF70:AF75" si="57">(AE70-AD70)/AD70</f>
        <v>0.7988445617067732</v>
      </c>
      <c r="AH70" s="361">
        <f t="shared" si="17"/>
        <v>8.4426548215367709E-5</v>
      </c>
      <c r="AI70" s="362">
        <f t="shared" si="18"/>
        <v>4.4802829313490312E-5</v>
      </c>
      <c r="AJ70" s="362">
        <f t="shared" si="19"/>
        <v>2.6828090402641737E-5</v>
      </c>
      <c r="AK70" s="363">
        <f t="shared" si="20"/>
        <v>4.6186027592325236E-5</v>
      </c>
      <c r="AM70" s="52">
        <f t="shared" si="55"/>
        <v>2.537547086737439</v>
      </c>
      <c r="AN70" s="74">
        <f t="shared" si="55"/>
        <v>2.4554168524297819</v>
      </c>
      <c r="AO70" s="74">
        <f t="shared" si="55"/>
        <v>2.0075814255075066</v>
      </c>
      <c r="AP70" s="74">
        <f t="shared" si="52"/>
        <v>2.0057790453317321</v>
      </c>
      <c r="AQ70" s="74">
        <f t="shared" si="41"/>
        <v>1.8995162070633773</v>
      </c>
      <c r="AR70" s="74">
        <f t="shared" si="42"/>
        <v>2.3386558796394863</v>
      </c>
      <c r="AS70" s="74">
        <f t="shared" si="43"/>
        <v>2.2900609974883386</v>
      </c>
      <c r="AT70" s="74">
        <f t="shared" ref="AT70:AT75" si="58">(AB70/J70)*10</f>
        <v>2.2821178394908079</v>
      </c>
      <c r="AU70" s="74">
        <f t="shared" ref="AU70:AU75" si="59">(AC70/K70)*10</f>
        <v>2.2229701304164915</v>
      </c>
      <c r="AV70" s="74">
        <f t="shared" ref="AV70:AV75" si="60">(AD70/L70)*10</f>
        <v>3.1721500721500724</v>
      </c>
      <c r="AW70" s="111">
        <f t="shared" ref="AW70:AW75" si="61">(AE70/M70)*10</f>
        <v>3.0942097026604065</v>
      </c>
      <c r="AX70" s="42">
        <f t="shared" si="21"/>
        <v>-2.4570202454777985E-2</v>
      </c>
    </row>
    <row r="71" spans="1:50" ht="20.100000000000001" customHeight="1" thickBot="1">
      <c r="A71" s="47"/>
      <c r="B71" s="20" t="s">
        <v>33</v>
      </c>
      <c r="C71" s="97">
        <f>C67-SUM(C68:C70)</f>
        <v>0</v>
      </c>
      <c r="D71" s="92">
        <f t="shared" ref="D71:M71" si="62">D67-SUM(D68:D70)</f>
        <v>2.1599999999998545</v>
      </c>
      <c r="E71" s="92">
        <f t="shared" si="62"/>
        <v>2.6999999999989086</v>
      </c>
      <c r="F71" s="92">
        <f t="shared" si="62"/>
        <v>0</v>
      </c>
      <c r="G71" s="92">
        <f t="shared" si="62"/>
        <v>4.0099999999983993</v>
      </c>
      <c r="H71" s="92">
        <f t="shared" si="62"/>
        <v>0</v>
      </c>
      <c r="I71" s="92">
        <f t="shared" si="62"/>
        <v>1.0000000000218279E-2</v>
      </c>
      <c r="J71" s="92">
        <f t="shared" si="62"/>
        <v>3.6100000000005821</v>
      </c>
      <c r="K71" s="92">
        <f t="shared" si="62"/>
        <v>4.7800000000006548</v>
      </c>
      <c r="L71" s="92">
        <f t="shared" si="62"/>
        <v>0</v>
      </c>
      <c r="M71" s="93">
        <f t="shared" si="62"/>
        <v>125.06999999999971</v>
      </c>
      <c r="N71" s="131"/>
      <c r="P71" s="361">
        <f t="shared" ref="P71:P74" si="63">C71/$C$75</f>
        <v>0</v>
      </c>
      <c r="Q71" s="362">
        <f t="shared" ref="Q71:Q74" si="64">H71/$H$75</f>
        <v>0</v>
      </c>
      <c r="R71" s="362">
        <f t="shared" ref="R71:R74" si="65">L71/$L$75</f>
        <v>0</v>
      </c>
      <c r="S71" s="363">
        <f t="shared" ref="S71:S74" si="66">M71/$M$75</f>
        <v>3.9687324806140081E-5</v>
      </c>
      <c r="T71" s="15"/>
      <c r="U71" s="97">
        <f>U67-SUM(U68:U70)</f>
        <v>0</v>
      </c>
      <c r="V71" s="92">
        <f t="shared" ref="V71:AE71" si="67">V67-SUM(V68:V70)</f>
        <v>0.49400000000014188</v>
      </c>
      <c r="W71" s="92">
        <f t="shared" si="67"/>
        <v>0.76400000000012369</v>
      </c>
      <c r="X71" s="92">
        <f t="shared" si="67"/>
        <v>0</v>
      </c>
      <c r="Y71" s="92">
        <f t="shared" si="67"/>
        <v>6.7600000000002183</v>
      </c>
      <c r="Z71" s="92">
        <f t="shared" si="67"/>
        <v>0</v>
      </c>
      <c r="AA71" s="92">
        <f t="shared" si="67"/>
        <v>0.18100000000049477</v>
      </c>
      <c r="AB71" s="92">
        <f t="shared" si="67"/>
        <v>5.2899999999999636</v>
      </c>
      <c r="AC71" s="92">
        <f t="shared" si="67"/>
        <v>3.0500000000001819</v>
      </c>
      <c r="AD71" s="92">
        <f t="shared" si="67"/>
        <v>0</v>
      </c>
      <c r="AE71" s="285">
        <f t="shared" si="67"/>
        <v>14.728000000000065</v>
      </c>
      <c r="AF71" s="42"/>
      <c r="AH71" s="361">
        <f t="shared" ref="AH71:AH74" si="68">U71/$U$75</f>
        <v>0</v>
      </c>
      <c r="AI71" s="362">
        <f t="shared" ref="AI71:AI74" si="69">Z71/$Z$75</f>
        <v>0</v>
      </c>
      <c r="AJ71" s="362">
        <f t="shared" ref="AJ71:AJ74" si="70">AD71/$AD$75</f>
        <v>0</v>
      </c>
      <c r="AK71" s="363">
        <f t="shared" ref="AK71:AK74" si="71">AE71/$AE$75</f>
        <v>1.7201795831978788E-5</v>
      </c>
      <c r="AM71" s="52"/>
      <c r="AN71" s="74">
        <f t="shared" ref="AN71:AO75" si="72">(V71/D71)*10</f>
        <v>2.2870370370378481</v>
      </c>
      <c r="AO71" s="74">
        <f t="shared" si="72"/>
        <v>2.8296296296312318</v>
      </c>
      <c r="AP71" s="74"/>
      <c r="AQ71" s="74">
        <f>(Y71/G71)*10</f>
        <v>16.857855361603285</v>
      </c>
      <c r="AR71" s="74"/>
      <c r="AS71" s="74">
        <f>(AA71/I71)*10</f>
        <v>180.99999999654392</v>
      </c>
      <c r="AT71" s="74">
        <f t="shared" si="58"/>
        <v>14.653739612185904</v>
      </c>
      <c r="AU71" s="74">
        <f t="shared" si="59"/>
        <v>6.3807531380748204</v>
      </c>
      <c r="AV71" s="74" t="e">
        <f t="shared" si="60"/>
        <v>#DIV/0!</v>
      </c>
      <c r="AW71" s="111"/>
      <c r="AX71" s="42" t="e">
        <f t="shared" ref="AX71" si="73">(AW71-AV71)/AV71</f>
        <v>#DIV/0!</v>
      </c>
    </row>
    <row r="72" spans="1:50" ht="20.100000000000001" customHeight="1" thickBot="1">
      <c r="A72" s="523" t="s">
        <v>33</v>
      </c>
      <c r="B72" s="524"/>
      <c r="C72" s="184">
        <v>2687.01</v>
      </c>
      <c r="D72" s="83">
        <v>2719.41</v>
      </c>
      <c r="E72" s="83">
        <v>2734.1700000000005</v>
      </c>
      <c r="F72" s="83">
        <v>2751.5199999999995</v>
      </c>
      <c r="G72" s="83">
        <v>2881.72</v>
      </c>
      <c r="H72" s="83">
        <v>2991.4799999999996</v>
      </c>
      <c r="I72" s="83">
        <v>3449.77</v>
      </c>
      <c r="J72" s="83">
        <v>4435.3999999999996</v>
      </c>
      <c r="K72" s="83">
        <v>3800.4000000000005</v>
      </c>
      <c r="L72" s="83">
        <v>3956.4400000000005</v>
      </c>
      <c r="M72" s="182">
        <v>1282.6999999999996</v>
      </c>
      <c r="N72" s="286">
        <f t="shared" si="56"/>
        <v>-0.67579440102718613</v>
      </c>
      <c r="P72" s="383">
        <f t="shared" si="63"/>
        <v>1.0077091525940126E-3</v>
      </c>
      <c r="Q72" s="384">
        <f t="shared" si="64"/>
        <v>1.0690773194943614E-3</v>
      </c>
      <c r="R72" s="384">
        <f t="shared" si="65"/>
        <v>1.3351872778983608E-3</v>
      </c>
      <c r="S72" s="385">
        <f t="shared" si="66"/>
        <v>4.0702751682126793E-4</v>
      </c>
      <c r="T72" s="15"/>
      <c r="U72" s="184">
        <v>2860.25</v>
      </c>
      <c r="V72" s="83">
        <v>3441.1650000000004</v>
      </c>
      <c r="W72" s="83">
        <v>3740.2739999999994</v>
      </c>
      <c r="X72" s="83">
        <v>4586.3899999999994</v>
      </c>
      <c r="Y72" s="83">
        <v>4540.9310000000005</v>
      </c>
      <c r="Z72" s="83">
        <v>4672.3179999999993</v>
      </c>
      <c r="AA72" s="83">
        <v>5266.96</v>
      </c>
      <c r="AB72" s="83">
        <v>6935.8559999999998</v>
      </c>
      <c r="AC72" s="83">
        <v>7417.9469999999974</v>
      </c>
      <c r="AD72" s="83">
        <v>8525.3649999999998</v>
      </c>
      <c r="AE72" s="182">
        <v>2927.3420000000001</v>
      </c>
      <c r="AF72" s="34">
        <f t="shared" si="57"/>
        <v>-0.65663147560251078</v>
      </c>
      <c r="AH72" s="383">
        <f t="shared" si="68"/>
        <v>4.6555048107384906E-3</v>
      </c>
      <c r="AI72" s="384">
        <f t="shared" si="69"/>
        <v>6.3522809325832494E-3</v>
      </c>
      <c r="AJ72" s="384">
        <f t="shared" si="70"/>
        <v>1.0404369873789645E-2</v>
      </c>
      <c r="AK72" s="385">
        <f t="shared" si="71"/>
        <v>3.4190344523612319E-3</v>
      </c>
      <c r="AM72" s="177">
        <f>(U72/C72)*10</f>
        <v>10.644731504534779</v>
      </c>
      <c r="AN72" s="186">
        <f t="shared" si="72"/>
        <v>12.654086732048498</v>
      </c>
      <c r="AO72" s="186">
        <f t="shared" si="72"/>
        <v>13.679741932652318</v>
      </c>
      <c r="AP72" s="186">
        <f>(X72/F72)*10</f>
        <v>16.668568645694016</v>
      </c>
      <c r="AQ72" s="186">
        <f>(Y72/G72)*10</f>
        <v>15.757710672792641</v>
      </c>
      <c r="AR72" s="186">
        <f>(Z72/H72)*10</f>
        <v>15.618750584994718</v>
      </c>
      <c r="AS72" s="186">
        <f>(AA72/I72)*10</f>
        <v>15.26756856254185</v>
      </c>
      <c r="AT72" s="186">
        <f t="shared" si="58"/>
        <v>15.637498309058934</v>
      </c>
      <c r="AU72" s="186">
        <f t="shared" si="59"/>
        <v>19.518858541206178</v>
      </c>
      <c r="AV72" s="186">
        <f t="shared" si="60"/>
        <v>21.548070993115019</v>
      </c>
      <c r="AW72" s="178">
        <f t="shared" si="61"/>
        <v>22.821719809776262</v>
      </c>
      <c r="AX72" s="34">
        <f t="shared" ref="AX72:AX75" si="74">(AW72-AV72)/AV72</f>
        <v>5.9107324134406093E-2</v>
      </c>
    </row>
    <row r="73" spans="1:50" ht="20.100000000000001" customHeight="1">
      <c r="A73" s="47"/>
      <c r="B73" s="1" t="s">
        <v>169</v>
      </c>
      <c r="C73" s="90">
        <v>1216.4400000000003</v>
      </c>
      <c r="D73" s="61">
        <v>1459.51</v>
      </c>
      <c r="E73" s="61">
        <v>1616.5600000000004</v>
      </c>
      <c r="F73" s="61">
        <v>1999.5699999999997</v>
      </c>
      <c r="G73" s="61">
        <v>2123.1299999999997</v>
      </c>
      <c r="H73" s="61">
        <v>1977.5299999999997</v>
      </c>
      <c r="I73" s="61">
        <v>2885.23</v>
      </c>
      <c r="J73" s="61">
        <v>3974.1</v>
      </c>
      <c r="K73" s="61">
        <v>3172.8800000000006</v>
      </c>
      <c r="L73" s="61">
        <v>3667.7200000000007</v>
      </c>
      <c r="M73" s="82">
        <v>1252.9799999999996</v>
      </c>
      <c r="N73" s="131">
        <f t="shared" si="56"/>
        <v>-0.65837632098415377</v>
      </c>
      <c r="P73" s="361">
        <f t="shared" si="63"/>
        <v>4.5620139916913627E-4</v>
      </c>
      <c r="Q73" s="362">
        <f t="shared" si="64"/>
        <v>7.0671790271694421E-4</v>
      </c>
      <c r="R73" s="362">
        <f t="shared" si="65"/>
        <v>1.2377523942972411E-3</v>
      </c>
      <c r="S73" s="363">
        <f t="shared" si="66"/>
        <v>3.9759673971054207E-4</v>
      </c>
      <c r="T73" s="15"/>
      <c r="U73" s="90">
        <v>2470.2429999999999</v>
      </c>
      <c r="V73" s="61">
        <v>3125.3730000000005</v>
      </c>
      <c r="W73" s="61">
        <v>3453.8309999999992</v>
      </c>
      <c r="X73" s="61">
        <v>4254.7239999999993</v>
      </c>
      <c r="Y73" s="61">
        <v>4316.6480000000001</v>
      </c>
      <c r="Z73" s="61">
        <v>4365.5099999999993</v>
      </c>
      <c r="AA73" s="61">
        <v>5017.9650000000001</v>
      </c>
      <c r="AB73" s="61">
        <v>6750.3689999999997</v>
      </c>
      <c r="AC73" s="61">
        <v>7193.1309999999976</v>
      </c>
      <c r="AD73" s="61">
        <v>8389.0079999999998</v>
      </c>
      <c r="AE73" s="82">
        <v>2915.7249999999999</v>
      </c>
      <c r="AF73" s="42">
        <f t="shared" si="57"/>
        <v>-0.65243506741202295</v>
      </c>
      <c r="AH73" s="361">
        <f t="shared" si="68"/>
        <v>4.0207073403349643E-3</v>
      </c>
      <c r="AI73" s="362">
        <f t="shared" si="69"/>
        <v>5.9351580808501263E-3</v>
      </c>
      <c r="AJ73" s="362">
        <f t="shared" si="70"/>
        <v>1.0237959560227664E-2</v>
      </c>
      <c r="AK73" s="363">
        <f t="shared" si="71"/>
        <v>3.4054661971887647E-3</v>
      </c>
      <c r="AM73" s="52">
        <f>(U73/C73)*10</f>
        <v>20.307150373220214</v>
      </c>
      <c r="AN73" s="74">
        <f t="shared" si="72"/>
        <v>21.41385122404095</v>
      </c>
      <c r="AO73" s="74">
        <f t="shared" si="72"/>
        <v>21.365312762903933</v>
      </c>
      <c r="AP73" s="74">
        <f>(X73/F73)*10</f>
        <v>21.278194811884553</v>
      </c>
      <c r="AQ73" s="74">
        <f>(Y73/G73)*10</f>
        <v>20.331529392924601</v>
      </c>
      <c r="AR73" s="74">
        <f>(Z73/H73)*10</f>
        <v>22.075569017916287</v>
      </c>
      <c r="AS73" s="74">
        <f>(AA73/I73)*10</f>
        <v>17.39190636448394</v>
      </c>
      <c r="AT73" s="74">
        <f t="shared" si="58"/>
        <v>16.985906242922926</v>
      </c>
      <c r="AU73" s="74">
        <f t="shared" si="59"/>
        <v>22.670668288747123</v>
      </c>
      <c r="AV73" s="74">
        <f t="shared" si="60"/>
        <v>22.872542069732692</v>
      </c>
      <c r="AW73" s="111">
        <f t="shared" si="61"/>
        <v>23.270323548660002</v>
      </c>
      <c r="AX73" s="42">
        <f t="shared" si="74"/>
        <v>1.7391222965710312E-2</v>
      </c>
    </row>
    <row r="74" spans="1:50" ht="20.100000000000001" customHeight="1" thickBot="1">
      <c r="A74" s="47"/>
      <c r="B74" s="1" t="s">
        <v>223</v>
      </c>
      <c r="C74" s="90">
        <v>1470.57</v>
      </c>
      <c r="D74" s="61">
        <v>1259.8999999999999</v>
      </c>
      <c r="E74" s="61">
        <v>1117.6100000000001</v>
      </c>
      <c r="F74" s="61">
        <v>751.94999999999982</v>
      </c>
      <c r="G74" s="61">
        <v>758.59000000000015</v>
      </c>
      <c r="H74" s="61">
        <v>1013.9499999999999</v>
      </c>
      <c r="I74" s="61">
        <v>564.54</v>
      </c>
      <c r="J74" s="61">
        <v>461.2999999999999</v>
      </c>
      <c r="K74" s="61">
        <v>627.5200000000001</v>
      </c>
      <c r="L74" s="61">
        <v>288.72000000000003</v>
      </c>
      <c r="M74" s="82">
        <v>29.72</v>
      </c>
      <c r="N74" s="131">
        <f t="shared" si="56"/>
        <v>-0.89706289830978103</v>
      </c>
      <c r="P74" s="361">
        <f t="shared" si="63"/>
        <v>5.5150775342487632E-4</v>
      </c>
      <c r="Q74" s="362">
        <f t="shared" si="64"/>
        <v>3.6235941677741713E-4</v>
      </c>
      <c r="R74" s="362">
        <f t="shared" si="65"/>
        <v>9.7434883601119873E-5</v>
      </c>
      <c r="S74" s="363">
        <f t="shared" si="66"/>
        <v>9.4307771107258799E-6</v>
      </c>
      <c r="T74" s="15"/>
      <c r="U74" s="90">
        <v>390.00700000000012</v>
      </c>
      <c r="V74" s="61">
        <v>315.79200000000009</v>
      </c>
      <c r="W74" s="61">
        <v>286.44299999999998</v>
      </c>
      <c r="X74" s="61">
        <v>331.666</v>
      </c>
      <c r="Y74" s="61">
        <v>224.28299999999996</v>
      </c>
      <c r="Z74" s="61">
        <v>306.80799999999999</v>
      </c>
      <c r="AA74" s="61">
        <v>248.995</v>
      </c>
      <c r="AB74" s="61">
        <v>185.48699999999997</v>
      </c>
      <c r="AC74" s="61">
        <v>224.816</v>
      </c>
      <c r="AD74" s="61">
        <v>136.35700000000003</v>
      </c>
      <c r="AE74" s="82">
        <v>11.617000000000003</v>
      </c>
      <c r="AF74" s="42">
        <f t="shared" si="57"/>
        <v>-0.91480452048666372</v>
      </c>
      <c r="AH74" s="361">
        <f t="shared" si="68"/>
        <v>6.3479747040352667E-4</v>
      </c>
      <c r="AI74" s="362">
        <f t="shared" si="69"/>
        <v>4.1712285173312302E-4</v>
      </c>
      <c r="AJ74" s="362">
        <f t="shared" si="70"/>
        <v>1.6641031356198063E-4</v>
      </c>
      <c r="AK74" s="363">
        <f t="shared" si="71"/>
        <v>1.3568255172467186E-5</v>
      </c>
      <c r="AM74" s="52">
        <f>(U74/C74)*10</f>
        <v>2.6520804857980247</v>
      </c>
      <c r="AN74" s="74">
        <f t="shared" si="72"/>
        <v>2.5064846416382265</v>
      </c>
      <c r="AO74" s="74">
        <f t="shared" si="72"/>
        <v>2.5629960361843573</v>
      </c>
      <c r="AP74" s="74">
        <f>(X74/F74)*10</f>
        <v>4.4107453953055398</v>
      </c>
      <c r="AQ74" s="74">
        <f>(Y74/G74)*10</f>
        <v>2.9565773342648849</v>
      </c>
      <c r="AR74" s="74">
        <f>(Z74/H74)*10</f>
        <v>3.0258691256965338</v>
      </c>
      <c r="AS74" s="74">
        <f>(AA74/I74)*10</f>
        <v>4.4105820668154605</v>
      </c>
      <c r="AT74" s="74">
        <f t="shared" si="58"/>
        <v>4.0209624972902667</v>
      </c>
      <c r="AU74" s="74">
        <f t="shared" si="59"/>
        <v>3.5826109127995913</v>
      </c>
      <c r="AV74" s="74">
        <f t="shared" si="60"/>
        <v>4.7228110279855926</v>
      </c>
      <c r="AW74" s="111">
        <f t="shared" si="61"/>
        <v>3.9088156123822353</v>
      </c>
      <c r="AX74" s="42">
        <f t="shared" si="74"/>
        <v>-0.17235400924998442</v>
      </c>
    </row>
    <row r="75" spans="1:50" ht="26.25" customHeight="1" thickBot="1">
      <c r="A75" s="56" t="s">
        <v>34</v>
      </c>
      <c r="B75" s="59"/>
      <c r="C75" s="84">
        <f t="shared" ref="C75:M75" si="75">C6+C18+C30+C42+C55+C67+C72</f>
        <v>2666453.9000000004</v>
      </c>
      <c r="D75" s="69">
        <f t="shared" si="75"/>
        <v>3078610.4400000009</v>
      </c>
      <c r="E75" s="69">
        <f t="shared" si="75"/>
        <v>3362678.8800000008</v>
      </c>
      <c r="F75" s="69">
        <f t="shared" si="75"/>
        <v>3040615.1</v>
      </c>
      <c r="G75" s="69">
        <f t="shared" si="75"/>
        <v>2836168.3299999991</v>
      </c>
      <c r="H75" s="69">
        <f t="shared" si="75"/>
        <v>2798188.6300000004</v>
      </c>
      <c r="I75" s="69">
        <f t="shared" si="75"/>
        <v>2779504.85</v>
      </c>
      <c r="J75" s="69">
        <f t="shared" si="75"/>
        <v>2981569.4699999997</v>
      </c>
      <c r="K75" s="69">
        <f t="shared" si="75"/>
        <v>2958198.2</v>
      </c>
      <c r="L75" s="69">
        <f t="shared" si="75"/>
        <v>2963209.78</v>
      </c>
      <c r="M75" s="85">
        <f t="shared" si="75"/>
        <v>3151383.99</v>
      </c>
      <c r="N75" s="386">
        <f t="shared" si="56"/>
        <v>6.3503505985323935E-2</v>
      </c>
      <c r="P75" s="376">
        <f>P6+P18+P30+P42+P55+P67+P72</f>
        <v>0.99999999999999989</v>
      </c>
      <c r="Q75" s="376">
        <f>Q6+Q18+Q30+Q42+Q55+Q67+Q72</f>
        <v>0.99999999999999978</v>
      </c>
      <c r="R75" s="377">
        <f t="shared" ref="R75:S75" si="76">R6+R18+R30+R42+R55+R67+R72</f>
        <v>1</v>
      </c>
      <c r="S75" s="378">
        <f t="shared" si="76"/>
        <v>1</v>
      </c>
      <c r="U75" s="99">
        <f t="shared" ref="U75:AE75" si="77">U6+U18+U30+U42+U55+U67+U72</f>
        <v>614380.20499999996</v>
      </c>
      <c r="V75" s="69">
        <f t="shared" si="77"/>
        <v>656918.26</v>
      </c>
      <c r="W75" s="69">
        <f t="shared" si="77"/>
        <v>703504.83500000008</v>
      </c>
      <c r="X75" s="69">
        <f t="shared" si="77"/>
        <v>720793.56200000015</v>
      </c>
      <c r="Y75" s="69">
        <f t="shared" si="77"/>
        <v>726284.80300000007</v>
      </c>
      <c r="Z75" s="69">
        <f t="shared" si="77"/>
        <v>735533.90500000003</v>
      </c>
      <c r="AA75" s="69">
        <f t="shared" si="77"/>
        <v>723973.62499999977</v>
      </c>
      <c r="AB75" s="69">
        <f t="shared" si="77"/>
        <v>778040.99999999988</v>
      </c>
      <c r="AC75" s="69">
        <f t="shared" si="77"/>
        <v>801216.69799999997</v>
      </c>
      <c r="AD75" s="69">
        <f t="shared" si="77"/>
        <v>819402.33799999999</v>
      </c>
      <c r="AE75" s="85">
        <f t="shared" si="77"/>
        <v>856189.67599999986</v>
      </c>
      <c r="AF75" s="86">
        <f t="shared" si="57"/>
        <v>4.489532955176883E-2</v>
      </c>
      <c r="AH75" s="376">
        <f>AH6+AH18+AH30+AH42+AH55+AH67+AH72</f>
        <v>1</v>
      </c>
      <c r="AI75" s="376">
        <f>AI6+AI18+AI30+AI42+AI55+AI67+AI72</f>
        <v>1.0000000000000002</v>
      </c>
      <c r="AJ75" s="377">
        <f t="shared" ref="AJ75:AK75" si="78">AJ6+AJ18+AJ30+AJ42+AJ55+AJ67+AJ72</f>
        <v>0.99999999999999989</v>
      </c>
      <c r="AK75" s="378">
        <f t="shared" si="78"/>
        <v>1</v>
      </c>
      <c r="AM75" s="139">
        <f>(U75/C75)*10</f>
        <v>2.3041096078953394</v>
      </c>
      <c r="AN75" s="77">
        <f t="shared" si="72"/>
        <v>2.1338141762424474</v>
      </c>
      <c r="AO75" s="77">
        <f t="shared" si="72"/>
        <v>2.0920963913152475</v>
      </c>
      <c r="AP75" s="77">
        <f>(X75/F75)*10</f>
        <v>2.3705518070998206</v>
      </c>
      <c r="AQ75" s="77">
        <f>(Y75/G75)*10</f>
        <v>2.5607958290684403</v>
      </c>
      <c r="AR75" s="77">
        <f>(Z75/H75)*10</f>
        <v>2.6286072965709959</v>
      </c>
      <c r="AS75" s="77">
        <f>(AA75/I75)*10</f>
        <v>2.6046855971487144</v>
      </c>
      <c r="AT75" s="77">
        <f t="shared" si="58"/>
        <v>2.6095014985513654</v>
      </c>
      <c r="AU75" s="77">
        <f t="shared" si="59"/>
        <v>2.7084618535701899</v>
      </c>
      <c r="AV75" s="77">
        <f t="shared" si="60"/>
        <v>2.7652525431392174</v>
      </c>
      <c r="AW75" s="187">
        <f t="shared" si="61"/>
        <v>2.7168687748521556</v>
      </c>
      <c r="AX75" s="188">
        <f t="shared" si="74"/>
        <v>-1.7497052270001624E-2</v>
      </c>
    </row>
    <row r="78" spans="1:50"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</sheetData>
  <mergeCells count="19">
    <mergeCell ref="A72:B72"/>
    <mergeCell ref="A6:B6"/>
    <mergeCell ref="A3:B5"/>
    <mergeCell ref="A18:B18"/>
    <mergeCell ref="A30:B30"/>
    <mergeCell ref="A42:B42"/>
    <mergeCell ref="A55:B55"/>
    <mergeCell ref="A67:B67"/>
    <mergeCell ref="AF3:AF5"/>
    <mergeCell ref="AX3:AX5"/>
    <mergeCell ref="AM3:AW3"/>
    <mergeCell ref="C4:M4"/>
    <mergeCell ref="U4:AE4"/>
    <mergeCell ref="AM4:AW4"/>
    <mergeCell ref="C3:M3"/>
    <mergeCell ref="U3:AE3"/>
    <mergeCell ref="N3:N5"/>
    <mergeCell ref="P3:S4"/>
    <mergeCell ref="AH3:AK4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78539DBC-F5E7-4909-96BA-E1136B6B4EC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AF6:AF74</xm:sqref>
        </x14:conditionalFormatting>
        <x14:conditionalFormatting xmlns:xm="http://schemas.microsoft.com/office/excel/2006/main">
          <x14:cfRule type="iconSet" priority="2" id="{6C9147FF-C849-448A-BD6F-208841DD54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AF75</xm:sqref>
        </x14:conditionalFormatting>
        <x14:conditionalFormatting xmlns:xm="http://schemas.microsoft.com/office/excel/2006/main">
          <x14:cfRule type="iconSet" priority="94" id="{32CE517A-042D-49AA-AAD5-F8D11CC96D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N6:N75</xm:sqref>
        </x14:conditionalFormatting>
        <x14:conditionalFormatting xmlns:xm="http://schemas.microsoft.com/office/excel/2006/main">
          <x14:cfRule type="iconSet" priority="97" id="{94F67742-D065-42FF-866F-35CAB885177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AX6:AX74</xm:sqref>
        </x14:conditionalFormatting>
        <x14:conditionalFormatting xmlns:xm="http://schemas.microsoft.com/office/excel/2006/main">
          <x14:cfRule type="iconSet" priority="1" id="{B4F31BA2-9E8E-4A77-86EE-082802479A1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AX75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I61"/>
  <sheetViews>
    <sheetView showGridLines="0" zoomScaleNormal="100" workbookViewId="0">
      <selection activeCell="E35" sqref="E35:O36"/>
    </sheetView>
  </sheetViews>
  <sheetFormatPr defaultRowHeight="15"/>
  <cols>
    <col min="1" max="1" width="2.85546875" customWidth="1"/>
    <col min="2" max="3" width="2.28515625" customWidth="1"/>
    <col min="4" max="4" width="22" customWidth="1"/>
    <col min="5" max="5" width="9.140625" customWidth="1"/>
    <col min="16" max="16" width="10.5703125" customWidth="1"/>
    <col min="17" max="17" width="1.140625" customWidth="1"/>
    <col min="18" max="21" width="9.140625" customWidth="1"/>
    <col min="32" max="32" width="10.5703125" customWidth="1"/>
    <col min="33" max="33" width="1.140625" customWidth="1"/>
    <col min="34" max="34" width="10.5703125" customWidth="1"/>
    <col min="35" max="35" width="2" customWidth="1"/>
    <col min="36" max="36" width="9.140625" customWidth="1"/>
    <col min="47" max="47" width="10.42578125" customWidth="1"/>
  </cols>
  <sheetData>
    <row r="1" spans="1:35" ht="15.75">
      <c r="A1" s="208" t="s">
        <v>100</v>
      </c>
    </row>
    <row r="3" spans="1:35" ht="15.75" thickBot="1"/>
    <row r="4" spans="1:35" ht="15" customHeight="1">
      <c r="A4" s="489" t="s">
        <v>32</v>
      </c>
      <c r="B4" s="502"/>
      <c r="C4" s="502"/>
      <c r="D4" s="502"/>
      <c r="E4" s="505" t="s">
        <v>19</v>
      </c>
      <c r="F4" s="506"/>
      <c r="G4" s="506"/>
      <c r="H4" s="506"/>
      <c r="I4" s="506"/>
      <c r="J4" s="506"/>
      <c r="K4" s="506"/>
      <c r="L4" s="506"/>
      <c r="M4" s="506"/>
      <c r="N4" s="506"/>
      <c r="O4" s="507"/>
      <c r="P4" s="510" t="s">
        <v>121</v>
      </c>
      <c r="R4" s="480" t="s">
        <v>122</v>
      </c>
      <c r="S4" s="474"/>
      <c r="T4" s="474"/>
      <c r="U4" s="519"/>
    </row>
    <row r="5" spans="1:35" ht="15.75" thickBot="1">
      <c r="A5" s="503"/>
      <c r="B5" s="504"/>
      <c r="C5" s="504"/>
      <c r="D5" s="504"/>
      <c r="E5" s="501" t="s">
        <v>70</v>
      </c>
      <c r="F5" s="499"/>
      <c r="G5" s="499"/>
      <c r="H5" s="499"/>
      <c r="I5" s="499"/>
      <c r="J5" s="499"/>
      <c r="K5" s="499"/>
      <c r="L5" s="499"/>
      <c r="M5" s="499"/>
      <c r="N5" s="499"/>
      <c r="O5" s="500"/>
      <c r="P5" s="511"/>
      <c r="R5" s="520"/>
      <c r="S5" s="521"/>
      <c r="T5" s="521"/>
      <c r="U5" s="522"/>
    </row>
    <row r="6" spans="1:35" ht="23.25" customHeight="1" thickBot="1">
      <c r="A6" s="503"/>
      <c r="B6" s="504"/>
      <c r="C6" s="504"/>
      <c r="D6" s="504"/>
      <c r="E6" s="28">
        <v>2010</v>
      </c>
      <c r="F6" s="201">
        <v>2011</v>
      </c>
      <c r="G6" s="201">
        <v>2012</v>
      </c>
      <c r="H6" s="201">
        <v>2013</v>
      </c>
      <c r="I6" s="201">
        <v>2014</v>
      </c>
      <c r="J6" s="201">
        <v>2015</v>
      </c>
      <c r="K6" s="201">
        <v>2016</v>
      </c>
      <c r="L6" s="201">
        <v>2017</v>
      </c>
      <c r="M6" s="201">
        <v>2018</v>
      </c>
      <c r="N6" s="201">
        <v>2019</v>
      </c>
      <c r="O6" s="194">
        <v>2020</v>
      </c>
      <c r="P6" s="512"/>
      <c r="R6" s="298">
        <v>2010</v>
      </c>
      <c r="S6" s="360">
        <v>2015</v>
      </c>
      <c r="T6" s="360">
        <v>2019</v>
      </c>
      <c r="U6" s="302">
        <v>2020</v>
      </c>
      <c r="AI6" s="195"/>
    </row>
    <row r="7" spans="1:35" ht="20.100000000000001" customHeight="1" thickBot="1">
      <c r="A7" s="32" t="s">
        <v>36</v>
      </c>
      <c r="B7" s="115"/>
      <c r="C7" s="115"/>
      <c r="D7" s="115"/>
      <c r="E7" s="41">
        <v>1496959.3399999999</v>
      </c>
      <c r="F7" s="83">
        <v>1681832.6099999994</v>
      </c>
      <c r="G7" s="83">
        <v>1866607.1100000003</v>
      </c>
      <c r="H7" s="83">
        <v>1638038.0399999991</v>
      </c>
      <c r="I7" s="83">
        <v>1384490.7400000002</v>
      </c>
      <c r="J7" s="83">
        <v>1402522.0200000005</v>
      </c>
      <c r="K7" s="83">
        <v>1646785.4400000002</v>
      </c>
      <c r="L7" s="83">
        <v>1678629.59</v>
      </c>
      <c r="M7" s="83">
        <v>1687862.9200000009</v>
      </c>
      <c r="N7" s="83">
        <v>1567969.7800000007</v>
      </c>
      <c r="O7" s="33">
        <v>1411747.2600000002</v>
      </c>
      <c r="P7" s="34">
        <f t="shared" ref="P7:P21" si="0">(O7-N7)/N7</f>
        <v>-9.9633629418546837E-2</v>
      </c>
      <c r="R7" s="421">
        <f>E7/$E$17</f>
        <v>0.56140454556517938</v>
      </c>
      <c r="S7" s="422">
        <f>J7/$J$17</f>
        <v>0.50122497281393075</v>
      </c>
      <c r="T7" s="422">
        <f>N7/$N$17</f>
        <v>0.52914572251445557</v>
      </c>
      <c r="U7" s="423">
        <f>O7/$O$17</f>
        <v>0.447976909345154</v>
      </c>
    </row>
    <row r="8" spans="1:35" ht="20.100000000000001" customHeight="1">
      <c r="A8" s="204"/>
      <c r="B8" s="212" t="s">
        <v>97</v>
      </c>
      <c r="C8" s="199"/>
      <c r="D8" s="199"/>
      <c r="E8" s="247">
        <v>1131634.5499999998</v>
      </c>
      <c r="F8" s="246">
        <v>1174834.8699999994</v>
      </c>
      <c r="G8" s="246">
        <v>1156681.6600000006</v>
      </c>
      <c r="H8" s="246">
        <v>1151985.929999999</v>
      </c>
      <c r="I8" s="246">
        <v>1172491.0900000003</v>
      </c>
      <c r="J8" s="246">
        <v>1201061.2900000005</v>
      </c>
      <c r="K8" s="246">
        <v>1247732.28</v>
      </c>
      <c r="L8" s="246">
        <v>1257667.4100000001</v>
      </c>
      <c r="M8" s="246">
        <v>1293022.1900000009</v>
      </c>
      <c r="N8" s="246">
        <v>1323229.7200000007</v>
      </c>
      <c r="O8" s="245">
        <v>1149883.2300000002</v>
      </c>
      <c r="P8" s="265">
        <f t="shared" si="0"/>
        <v>-0.13100256696169155</v>
      </c>
      <c r="R8" s="361">
        <f t="shared" ref="R8:R16" si="1">E8/$E$17</f>
        <v>0.42439681781110111</v>
      </c>
      <c r="S8" s="362">
        <f t="shared" ref="S8:S16" si="2">J8/$J$17</f>
        <v>0.42922813606029131</v>
      </c>
      <c r="T8" s="362">
        <f t="shared" ref="T8:T16" si="3">N8/$N$17</f>
        <v>0.44655283231415388</v>
      </c>
      <c r="U8" s="363">
        <f t="shared" ref="U8:U16" si="4">O8/$O$17</f>
        <v>0.36488197999635069</v>
      </c>
    </row>
    <row r="9" spans="1:35" ht="20.100000000000001" customHeight="1">
      <c r="A9" s="204"/>
      <c r="B9" s="213" t="s">
        <v>88</v>
      </c>
      <c r="C9" s="197"/>
      <c r="D9" s="197"/>
      <c r="E9" s="43">
        <f>E10+E11</f>
        <v>365324.7900000001</v>
      </c>
      <c r="F9" s="63">
        <f t="shared" ref="F9:O9" si="5">F10+F11</f>
        <v>506997.74</v>
      </c>
      <c r="G9" s="63">
        <f t="shared" si="5"/>
        <v>709925.44999999984</v>
      </c>
      <c r="H9" s="63">
        <f t="shared" si="5"/>
        <v>486052.1100000001</v>
      </c>
      <c r="I9" s="63">
        <f t="shared" si="5"/>
        <v>211999.65</v>
      </c>
      <c r="J9" s="63">
        <f t="shared" si="5"/>
        <v>201460.73000000007</v>
      </c>
      <c r="K9" s="63">
        <f t="shared" si="5"/>
        <v>399053.16000000015</v>
      </c>
      <c r="L9" s="63">
        <f t="shared" si="5"/>
        <v>420962.17999999993</v>
      </c>
      <c r="M9" s="63">
        <f t="shared" si="5"/>
        <v>394840.73</v>
      </c>
      <c r="N9" s="63">
        <f t="shared" si="5"/>
        <v>244740.06</v>
      </c>
      <c r="O9" s="44">
        <f t="shared" si="5"/>
        <v>261864.03000000003</v>
      </c>
      <c r="P9" s="243">
        <f t="shared" si="0"/>
        <v>6.996798971120638E-2</v>
      </c>
      <c r="R9" s="364">
        <f t="shared" si="1"/>
        <v>0.13700772775407824</v>
      </c>
      <c r="S9" s="365">
        <f t="shared" si="2"/>
        <v>7.1996836753639451E-2</v>
      </c>
      <c r="T9" s="365">
        <f t="shared" si="3"/>
        <v>8.2592890200301652E-2</v>
      </c>
      <c r="U9" s="366">
        <f t="shared" si="4"/>
        <v>8.3094929348803331E-2</v>
      </c>
    </row>
    <row r="10" spans="1:35" ht="20.100000000000001" customHeight="1">
      <c r="A10" s="47"/>
      <c r="B10" s="1"/>
      <c r="C10" s="9" t="s">
        <v>98</v>
      </c>
      <c r="D10" s="9"/>
      <c r="E10" s="39"/>
      <c r="F10" s="65"/>
      <c r="G10" s="65"/>
      <c r="H10" s="65"/>
      <c r="I10" s="65"/>
      <c r="J10" s="65"/>
      <c r="K10" s="65"/>
      <c r="L10" s="65">
        <v>117501.52999999998</v>
      </c>
      <c r="M10" s="65">
        <v>134930.57000000007</v>
      </c>
      <c r="N10" s="65">
        <v>123515.02999999998</v>
      </c>
      <c r="O10" s="200">
        <v>186226.77000000002</v>
      </c>
      <c r="P10" s="266">
        <f t="shared" si="0"/>
        <v>0.50772557801265195</v>
      </c>
      <c r="R10" s="361">
        <f t="shared" si="1"/>
        <v>0</v>
      </c>
      <c r="S10" s="362">
        <f t="shared" si="2"/>
        <v>0</v>
      </c>
      <c r="T10" s="362">
        <f t="shared" si="3"/>
        <v>4.1682850412298515E-2</v>
      </c>
      <c r="U10" s="363">
        <f t="shared" si="4"/>
        <v>5.909364602693179E-2</v>
      </c>
    </row>
    <row r="11" spans="1:35" ht="20.100000000000001" customHeight="1" thickBot="1">
      <c r="A11" s="47"/>
      <c r="B11" s="1"/>
      <c r="C11" s="9" t="s">
        <v>99</v>
      </c>
      <c r="D11" s="9"/>
      <c r="E11" s="39">
        <v>365324.7900000001</v>
      </c>
      <c r="F11" s="65">
        <v>506997.74</v>
      </c>
      <c r="G11" s="65">
        <v>709925.44999999984</v>
      </c>
      <c r="H11" s="65">
        <v>486052.1100000001</v>
      </c>
      <c r="I11" s="65">
        <v>211999.65</v>
      </c>
      <c r="J11" s="65">
        <v>201460.73000000007</v>
      </c>
      <c r="K11" s="65">
        <v>399053.16000000015</v>
      </c>
      <c r="L11" s="65">
        <v>303460.64999999997</v>
      </c>
      <c r="M11" s="65">
        <v>259910.15999999995</v>
      </c>
      <c r="N11" s="65">
        <v>121225.03000000001</v>
      </c>
      <c r="O11" s="200">
        <v>75637.260000000009</v>
      </c>
      <c r="P11" s="267">
        <f t="shared" si="0"/>
        <v>-0.37605905315098703</v>
      </c>
      <c r="R11" s="361">
        <f t="shared" si="1"/>
        <v>0.13700772775407824</v>
      </c>
      <c r="S11" s="362">
        <f t="shared" si="2"/>
        <v>7.1996836753639451E-2</v>
      </c>
      <c r="T11" s="362">
        <f t="shared" si="3"/>
        <v>4.0910039788003137E-2</v>
      </c>
      <c r="U11" s="363">
        <f t="shared" si="4"/>
        <v>2.4001283321871538E-2</v>
      </c>
    </row>
    <row r="12" spans="1:35" ht="20.100000000000001" customHeight="1" thickBot="1">
      <c r="A12" s="32" t="s">
        <v>39</v>
      </c>
      <c r="B12" s="115"/>
      <c r="C12" s="115"/>
      <c r="D12" s="115"/>
      <c r="E12" s="41">
        <v>1169494.5599999994</v>
      </c>
      <c r="F12" s="83">
        <v>1396777.8300000003</v>
      </c>
      <c r="G12" s="83">
        <v>1496071.7699999998</v>
      </c>
      <c r="H12" s="83">
        <v>1402577.0599999996</v>
      </c>
      <c r="I12" s="83">
        <v>1451677.5900000005</v>
      </c>
      <c r="J12" s="83">
        <v>1395666.61</v>
      </c>
      <c r="K12" s="83">
        <v>1132719.4100000013</v>
      </c>
      <c r="L12" s="83">
        <v>1302939.8800000004</v>
      </c>
      <c r="M12" s="83">
        <v>1270335.2800000019</v>
      </c>
      <c r="N12" s="83">
        <v>1395239.9999999991</v>
      </c>
      <c r="O12" s="33">
        <v>1739636.7300000007</v>
      </c>
      <c r="P12" s="34">
        <f t="shared" si="0"/>
        <v>0.24683690977896408</v>
      </c>
      <c r="R12" s="415">
        <f t="shared" si="1"/>
        <v>0.43859545443482056</v>
      </c>
      <c r="S12" s="416">
        <f t="shared" si="2"/>
        <v>0.4987750271860692</v>
      </c>
      <c r="T12" s="416">
        <f t="shared" si="3"/>
        <v>0.47085427748554448</v>
      </c>
      <c r="U12" s="417">
        <f t="shared" si="4"/>
        <v>0.55202309065484589</v>
      </c>
    </row>
    <row r="13" spans="1:35" ht="20.100000000000001" customHeight="1">
      <c r="A13" s="204"/>
      <c r="B13" s="217" t="s">
        <v>97</v>
      </c>
      <c r="C13" s="9"/>
      <c r="D13" s="9"/>
      <c r="E13" s="37">
        <v>820980.90999999945</v>
      </c>
      <c r="F13" s="61">
        <v>946641.5700000003</v>
      </c>
      <c r="G13" s="61">
        <v>999112.53999999969</v>
      </c>
      <c r="H13" s="61">
        <v>992363.43999999959</v>
      </c>
      <c r="I13" s="61">
        <v>1054221.0100000005</v>
      </c>
      <c r="J13" s="61">
        <v>1008951.4700000002</v>
      </c>
      <c r="K13" s="61">
        <v>886771.9000000013</v>
      </c>
      <c r="L13" s="61">
        <v>1020471.3500000003</v>
      </c>
      <c r="M13" s="61">
        <v>984470.66000000201</v>
      </c>
      <c r="N13" s="61">
        <v>1068425.469999999</v>
      </c>
      <c r="O13" s="7">
        <v>1403713.0400000007</v>
      </c>
      <c r="P13" s="242">
        <f t="shared" si="0"/>
        <v>0.31381465475547116</v>
      </c>
      <c r="R13" s="361">
        <f t="shared" si="1"/>
        <v>0.30789240721544053</v>
      </c>
      <c r="S13" s="362">
        <f t="shared" si="2"/>
        <v>0.36057307187328536</v>
      </c>
      <c r="T13" s="362">
        <f t="shared" si="3"/>
        <v>0.36056356090995323</v>
      </c>
      <c r="U13" s="363">
        <f t="shared" si="4"/>
        <v>0.44542748343403249</v>
      </c>
    </row>
    <row r="14" spans="1:35" ht="20.100000000000001" customHeight="1">
      <c r="A14" s="204"/>
      <c r="B14" s="213" t="s">
        <v>88</v>
      </c>
      <c r="C14" s="197"/>
      <c r="D14" s="197"/>
      <c r="E14" s="227">
        <f>E15+E16</f>
        <v>348513.64999999997</v>
      </c>
      <c r="F14" s="214">
        <f t="shared" ref="F14:O14" si="6">F15+F16</f>
        <v>450136.26000000007</v>
      </c>
      <c r="G14" s="214">
        <f t="shared" si="6"/>
        <v>496959.23000000016</v>
      </c>
      <c r="H14" s="214">
        <f t="shared" si="6"/>
        <v>410213.62000000011</v>
      </c>
      <c r="I14" s="214">
        <f t="shared" si="6"/>
        <v>397456.58000000007</v>
      </c>
      <c r="J14" s="214">
        <f t="shared" si="6"/>
        <v>386715.13999999984</v>
      </c>
      <c r="K14" s="214">
        <f t="shared" si="6"/>
        <v>245947.51000000007</v>
      </c>
      <c r="L14" s="214">
        <f t="shared" si="6"/>
        <v>282468.53000000003</v>
      </c>
      <c r="M14" s="214">
        <f t="shared" si="6"/>
        <v>285864.62</v>
      </c>
      <c r="N14" s="214">
        <f t="shared" si="6"/>
        <v>326814.53000000003</v>
      </c>
      <c r="O14" s="248">
        <f t="shared" si="6"/>
        <v>335923.69000000006</v>
      </c>
      <c r="P14" s="243">
        <f t="shared" si="0"/>
        <v>2.7872567354946035E-2</v>
      </c>
      <c r="R14" s="364">
        <f t="shared" si="1"/>
        <v>0.13070304721938003</v>
      </c>
      <c r="S14" s="365">
        <f t="shared" si="2"/>
        <v>0.13820195531278381</v>
      </c>
      <c r="T14" s="365">
        <f t="shared" si="3"/>
        <v>0.11029071657559124</v>
      </c>
      <c r="U14" s="366">
        <f t="shared" si="4"/>
        <v>0.10659560722081346</v>
      </c>
    </row>
    <row r="15" spans="1:35" ht="20.100000000000001" customHeight="1">
      <c r="A15" s="47"/>
      <c r="B15" s="1"/>
      <c r="C15" s="9" t="s">
        <v>98</v>
      </c>
      <c r="D15" s="9"/>
      <c r="E15" s="39"/>
      <c r="F15" s="65"/>
      <c r="G15" s="65"/>
      <c r="H15" s="65"/>
      <c r="I15" s="65"/>
      <c r="J15" s="65"/>
      <c r="K15" s="65"/>
      <c r="L15" s="65">
        <v>129956.65000000001</v>
      </c>
      <c r="M15" s="65">
        <v>134544.71000000005</v>
      </c>
      <c r="N15" s="65">
        <v>152203.72000000006</v>
      </c>
      <c r="O15" s="200">
        <v>171150.81000000008</v>
      </c>
      <c r="P15" s="266">
        <f t="shared" si="0"/>
        <v>0.12448506514821069</v>
      </c>
      <c r="R15" s="361">
        <f t="shared" si="1"/>
        <v>0</v>
      </c>
      <c r="S15" s="362">
        <f t="shared" si="2"/>
        <v>0</v>
      </c>
      <c r="T15" s="362">
        <f t="shared" si="3"/>
        <v>5.1364476800559181E-2</v>
      </c>
      <c r="U15" s="363">
        <f t="shared" si="4"/>
        <v>5.4309728850275726E-2</v>
      </c>
    </row>
    <row r="16" spans="1:35" ht="20.100000000000001" customHeight="1" thickBot="1">
      <c r="A16" s="47"/>
      <c r="B16" s="1"/>
      <c r="C16" s="9" t="s">
        <v>99</v>
      </c>
      <c r="D16" s="9"/>
      <c r="E16" s="39">
        <v>348513.64999999997</v>
      </c>
      <c r="F16" s="65">
        <v>450136.26000000007</v>
      </c>
      <c r="G16" s="65">
        <v>496959.23000000016</v>
      </c>
      <c r="H16" s="65">
        <v>410213.62000000011</v>
      </c>
      <c r="I16" s="65">
        <v>397456.58000000007</v>
      </c>
      <c r="J16" s="65">
        <v>386715.13999999984</v>
      </c>
      <c r="K16" s="65">
        <v>245947.51000000007</v>
      </c>
      <c r="L16" s="65">
        <v>152511.88</v>
      </c>
      <c r="M16" s="65">
        <v>151319.90999999995</v>
      </c>
      <c r="N16" s="65">
        <v>174610.80999999994</v>
      </c>
      <c r="O16" s="200">
        <v>164772.87999999995</v>
      </c>
      <c r="P16" s="267">
        <f t="shared" si="0"/>
        <v>-5.6342044344218987E-2</v>
      </c>
      <c r="R16" s="361">
        <f t="shared" si="1"/>
        <v>0.13070304721938003</v>
      </c>
      <c r="S16" s="362">
        <f t="shared" si="2"/>
        <v>0.13820195531278381</v>
      </c>
      <c r="T16" s="362">
        <f t="shared" si="3"/>
        <v>5.8926239775032044E-2</v>
      </c>
      <c r="U16" s="363">
        <f t="shared" si="4"/>
        <v>5.2285878370537726E-2</v>
      </c>
    </row>
    <row r="17" spans="1:21" ht="20.100000000000001" customHeight="1" thickBot="1">
      <c r="A17" s="56" t="s">
        <v>30</v>
      </c>
      <c r="B17" s="218"/>
      <c r="C17" s="218"/>
      <c r="D17" s="218"/>
      <c r="E17" s="59">
        <f>E7+E12</f>
        <v>2666453.8999999994</v>
      </c>
      <c r="F17" s="69">
        <f t="shared" ref="F17:O17" si="7">F7+F12</f>
        <v>3078610.4399999995</v>
      </c>
      <c r="G17" s="69">
        <f t="shared" si="7"/>
        <v>3362678.88</v>
      </c>
      <c r="H17" s="69">
        <f t="shared" si="7"/>
        <v>3040615.0999999987</v>
      </c>
      <c r="I17" s="69">
        <f t="shared" si="7"/>
        <v>2836168.330000001</v>
      </c>
      <c r="J17" s="69">
        <f t="shared" si="7"/>
        <v>2798188.6300000008</v>
      </c>
      <c r="K17" s="69">
        <f t="shared" si="7"/>
        <v>2779504.8500000015</v>
      </c>
      <c r="L17" s="69">
        <f t="shared" si="7"/>
        <v>2981569.4700000007</v>
      </c>
      <c r="M17" s="69">
        <f t="shared" si="7"/>
        <v>2958198.200000003</v>
      </c>
      <c r="N17" s="69">
        <f t="shared" si="7"/>
        <v>2963209.78</v>
      </c>
      <c r="O17" s="453">
        <f t="shared" si="7"/>
        <v>3151383.9900000012</v>
      </c>
      <c r="P17" s="185">
        <f t="shared" si="0"/>
        <v>6.3503505985324255E-2</v>
      </c>
      <c r="R17" s="387">
        <f>R7+R12</f>
        <v>1</v>
      </c>
      <c r="S17" s="389">
        <f>S7+S12</f>
        <v>1</v>
      </c>
      <c r="T17" s="389">
        <f t="shared" ref="T17:U17" si="8">T7+T12</f>
        <v>1</v>
      </c>
      <c r="U17" s="388">
        <f t="shared" si="8"/>
        <v>0.99999999999999989</v>
      </c>
    </row>
    <row r="18" spans="1:21" ht="20.100000000000001" customHeight="1">
      <c r="A18" s="206"/>
      <c r="B18" s="251" t="s">
        <v>97</v>
      </c>
      <c r="C18" s="217"/>
      <c r="D18" s="217"/>
      <c r="E18" s="249">
        <f>E8+E13</f>
        <v>1952615.4599999993</v>
      </c>
      <c r="F18" s="153">
        <f t="shared" ref="F18:O18" si="9">F8+F13</f>
        <v>2121476.4399999995</v>
      </c>
      <c r="G18" s="153">
        <f t="shared" si="9"/>
        <v>2155794.2000000002</v>
      </c>
      <c r="H18" s="153">
        <f t="shared" si="9"/>
        <v>2144349.3699999987</v>
      </c>
      <c r="I18" s="153">
        <f t="shared" si="9"/>
        <v>2226712.1000000006</v>
      </c>
      <c r="J18" s="153">
        <f t="shared" si="9"/>
        <v>2210012.7600000007</v>
      </c>
      <c r="K18" s="153">
        <f t="shared" si="9"/>
        <v>2134504.1800000016</v>
      </c>
      <c r="L18" s="153">
        <f t="shared" ref="L18:N18" si="10">L8+L13</f>
        <v>2278138.7600000007</v>
      </c>
      <c r="M18" s="153">
        <f t="shared" ref="M18" si="11">M8+M13</f>
        <v>2277492.8500000029</v>
      </c>
      <c r="N18" s="153">
        <f t="shared" si="10"/>
        <v>2391655.1899999995</v>
      </c>
      <c r="O18" s="250">
        <f t="shared" si="9"/>
        <v>2553596.2700000009</v>
      </c>
      <c r="P18" s="268">
        <f t="shared" si="0"/>
        <v>6.7710881015419916E-2</v>
      </c>
      <c r="R18" s="361">
        <f>E18/E17</f>
        <v>0.7322892250265417</v>
      </c>
      <c r="S18" s="362">
        <f>J18/J17</f>
        <v>0.78980120793357667</v>
      </c>
      <c r="T18" s="362">
        <f>N18/N17</f>
        <v>0.807116393224107</v>
      </c>
      <c r="U18" s="363">
        <f>O18/O17</f>
        <v>0.81030946343038313</v>
      </c>
    </row>
    <row r="19" spans="1:21" ht="20.100000000000001" customHeight="1">
      <c r="A19" s="206"/>
      <c r="B19" s="213" t="s">
        <v>88</v>
      </c>
      <c r="C19" s="213"/>
      <c r="D19" s="213"/>
      <c r="E19" s="227">
        <f>E9+E14</f>
        <v>713838.44000000006</v>
      </c>
      <c r="F19" s="214">
        <f t="shared" ref="F19:O19" si="12">F9+F14</f>
        <v>957134</v>
      </c>
      <c r="G19" s="214">
        <f t="shared" si="12"/>
        <v>1206884.68</v>
      </c>
      <c r="H19" s="214">
        <f t="shared" si="12"/>
        <v>896265.73000000021</v>
      </c>
      <c r="I19" s="214">
        <f t="shared" si="12"/>
        <v>609456.2300000001</v>
      </c>
      <c r="J19" s="214">
        <f t="shared" si="12"/>
        <v>588175.86999999988</v>
      </c>
      <c r="K19" s="214">
        <f t="shared" si="12"/>
        <v>645000.67000000016</v>
      </c>
      <c r="L19" s="214">
        <f t="shared" ref="L19:N19" si="13">L9+L14</f>
        <v>703430.71</v>
      </c>
      <c r="M19" s="214">
        <f t="shared" ref="M19" si="14">M9+M14</f>
        <v>680705.35</v>
      </c>
      <c r="N19" s="214">
        <f t="shared" si="13"/>
        <v>571554.59000000008</v>
      </c>
      <c r="O19" s="248">
        <f t="shared" si="12"/>
        <v>597787.72000000009</v>
      </c>
      <c r="P19" s="243">
        <f t="shared" si="0"/>
        <v>4.589785553117507E-2</v>
      </c>
      <c r="R19" s="364">
        <f>E19/E17</f>
        <v>0.2677107749734583</v>
      </c>
      <c r="S19" s="365">
        <f>J19/J17</f>
        <v>0.21019879206642322</v>
      </c>
      <c r="T19" s="365">
        <f>N19/N17</f>
        <v>0.19288360677589292</v>
      </c>
      <c r="U19" s="366">
        <f>O19/O17</f>
        <v>0.18969053656961679</v>
      </c>
    </row>
    <row r="20" spans="1:21" ht="20.100000000000001" customHeight="1">
      <c r="A20" s="47"/>
      <c r="B20" s="207"/>
      <c r="C20" s="9" t="s">
        <v>98</v>
      </c>
      <c r="D20" s="9"/>
      <c r="E20" s="39">
        <f>E10+E15</f>
        <v>0</v>
      </c>
      <c r="F20" s="65">
        <f t="shared" ref="F20:O20" si="15">F10+F15</f>
        <v>0</v>
      </c>
      <c r="G20" s="65">
        <f t="shared" si="15"/>
        <v>0</v>
      </c>
      <c r="H20" s="65">
        <f t="shared" si="15"/>
        <v>0</v>
      </c>
      <c r="I20" s="65">
        <f t="shared" si="15"/>
        <v>0</v>
      </c>
      <c r="J20" s="65">
        <f t="shared" si="15"/>
        <v>0</v>
      </c>
      <c r="K20" s="65">
        <f t="shared" si="15"/>
        <v>0</v>
      </c>
      <c r="L20" s="65">
        <f t="shared" ref="L20:N20" si="16">L10+L15</f>
        <v>247458.18</v>
      </c>
      <c r="M20" s="65">
        <f t="shared" ref="M20" si="17">M10+M15</f>
        <v>269475.28000000014</v>
      </c>
      <c r="N20" s="65">
        <f t="shared" si="16"/>
        <v>275718.75000000006</v>
      </c>
      <c r="O20" s="200">
        <f t="shared" si="15"/>
        <v>357377.58000000007</v>
      </c>
      <c r="P20" s="266">
        <f t="shared" si="0"/>
        <v>0.29616712682760965</v>
      </c>
      <c r="R20" s="361">
        <f>E20/E17</f>
        <v>0</v>
      </c>
      <c r="S20" s="362">
        <f>J20/J17</f>
        <v>0</v>
      </c>
      <c r="T20" s="362">
        <f>N20/N17</f>
        <v>9.3047327212857703E-2</v>
      </c>
      <c r="U20" s="363">
        <f>O20/O17</f>
        <v>0.1134033748772075</v>
      </c>
    </row>
    <row r="21" spans="1:21" ht="20.100000000000001" customHeight="1" thickBot="1">
      <c r="A21" s="48"/>
      <c r="B21" s="114"/>
      <c r="C21" s="219" t="s">
        <v>99</v>
      </c>
      <c r="D21" s="219"/>
      <c r="E21" s="228">
        <f>E11+E16</f>
        <v>713838.44000000006</v>
      </c>
      <c r="F21" s="220">
        <f t="shared" ref="F21:O21" si="18">F11+F16</f>
        <v>957134</v>
      </c>
      <c r="G21" s="220">
        <f t="shared" si="18"/>
        <v>1206884.68</v>
      </c>
      <c r="H21" s="220">
        <f t="shared" si="18"/>
        <v>896265.73000000021</v>
      </c>
      <c r="I21" s="220">
        <f t="shared" si="18"/>
        <v>609456.2300000001</v>
      </c>
      <c r="J21" s="220">
        <f t="shared" si="18"/>
        <v>588175.86999999988</v>
      </c>
      <c r="K21" s="220">
        <f t="shared" si="18"/>
        <v>645000.67000000016</v>
      </c>
      <c r="L21" s="220">
        <f t="shared" ref="L21:N21" si="19">L11+L16</f>
        <v>455972.52999999997</v>
      </c>
      <c r="M21" s="220">
        <f t="shared" ref="M21" si="20">M11+M16</f>
        <v>411230.06999999989</v>
      </c>
      <c r="N21" s="220">
        <f t="shared" si="19"/>
        <v>295835.83999999997</v>
      </c>
      <c r="O21" s="252">
        <f t="shared" si="18"/>
        <v>240410.13999999996</v>
      </c>
      <c r="P21" s="269">
        <f t="shared" si="0"/>
        <v>-0.18735289138733163</v>
      </c>
      <c r="R21" s="381">
        <f>E21/E17</f>
        <v>0.2677107749734583</v>
      </c>
      <c r="S21" s="370">
        <f>J21/J17</f>
        <v>0.21019879206642322</v>
      </c>
      <c r="T21" s="370">
        <f>N21/N17</f>
        <v>9.9836279563035188E-2</v>
      </c>
      <c r="U21" s="382">
        <f>O21/O17</f>
        <v>7.6287161692409261E-2</v>
      </c>
    </row>
    <row r="23" spans="1:21" ht="15.75" thickBot="1"/>
    <row r="24" spans="1:21">
      <c r="A24" s="489" t="s">
        <v>32</v>
      </c>
      <c r="B24" s="502"/>
      <c r="C24" s="502"/>
      <c r="D24" s="525"/>
      <c r="E24" s="529">
        <v>1000</v>
      </c>
      <c r="F24" s="506"/>
      <c r="G24" s="506"/>
      <c r="H24" s="506"/>
      <c r="I24" s="506"/>
      <c r="J24" s="506"/>
      <c r="K24" s="506"/>
      <c r="L24" s="506"/>
      <c r="M24" s="506"/>
      <c r="N24" s="506"/>
      <c r="O24" s="507"/>
      <c r="P24" s="510" t="s">
        <v>121</v>
      </c>
      <c r="R24" s="480" t="s">
        <v>122</v>
      </c>
      <c r="S24" s="474"/>
      <c r="T24" s="474"/>
      <c r="U24" s="519"/>
    </row>
    <row r="25" spans="1:21" ht="15.75" thickBot="1">
      <c r="A25" s="503"/>
      <c r="B25" s="504"/>
      <c r="C25" s="504"/>
      <c r="D25" s="526"/>
      <c r="E25" s="499" t="str">
        <f>E5</f>
        <v>jan-dez</v>
      </c>
      <c r="F25" s="499"/>
      <c r="G25" s="499"/>
      <c r="H25" s="499"/>
      <c r="I25" s="499"/>
      <c r="J25" s="499"/>
      <c r="K25" s="499"/>
      <c r="L25" s="499"/>
      <c r="M25" s="499"/>
      <c r="N25" s="499"/>
      <c r="O25" s="500"/>
      <c r="P25" s="511"/>
      <c r="R25" s="520"/>
      <c r="S25" s="521"/>
      <c r="T25" s="521"/>
      <c r="U25" s="522"/>
    </row>
    <row r="26" spans="1:21" ht="23.25" customHeight="1" thickBot="1">
      <c r="A26" s="490"/>
      <c r="B26" s="528"/>
      <c r="C26" s="528"/>
      <c r="D26" s="527"/>
      <c r="E26" s="300">
        <v>2010</v>
      </c>
      <c r="F26" s="201">
        <v>2011</v>
      </c>
      <c r="G26" s="201">
        <v>2012</v>
      </c>
      <c r="H26" s="201">
        <v>2013</v>
      </c>
      <c r="I26" s="201">
        <v>2014</v>
      </c>
      <c r="J26" s="201">
        <v>2015</v>
      </c>
      <c r="K26" s="201">
        <v>2016</v>
      </c>
      <c r="L26" s="201">
        <v>2017</v>
      </c>
      <c r="M26" s="201">
        <v>2018</v>
      </c>
      <c r="N26" s="201">
        <v>2019</v>
      </c>
      <c r="O26" s="253">
        <v>2020</v>
      </c>
      <c r="P26" s="512"/>
      <c r="R26" s="298">
        <v>2010</v>
      </c>
      <c r="S26" s="360">
        <v>2015</v>
      </c>
      <c r="T26" s="360">
        <v>2019</v>
      </c>
      <c r="U26" s="302">
        <v>2020</v>
      </c>
    </row>
    <row r="27" spans="1:21" ht="20.100000000000001" customHeight="1" thickBot="1">
      <c r="A27" s="32" t="s">
        <v>36</v>
      </c>
      <c r="B27" s="115"/>
      <c r="C27" s="115"/>
      <c r="D27" s="115"/>
      <c r="E27" s="41">
        <v>386156.65199999959</v>
      </c>
      <c r="F27" s="83">
        <v>390987.57199999999</v>
      </c>
      <c r="G27" s="83">
        <v>406026.91199999989</v>
      </c>
      <c r="H27" s="83">
        <v>407591.94100000011</v>
      </c>
      <c r="I27" s="83">
        <v>406953.16900000005</v>
      </c>
      <c r="J27" s="83">
        <v>421887.39099999995</v>
      </c>
      <c r="K27" s="83">
        <v>431264.80099999998</v>
      </c>
      <c r="L27" s="83">
        <v>442364.45199999999</v>
      </c>
      <c r="M27" s="83">
        <v>455163.30100000027</v>
      </c>
      <c r="N27" s="83">
        <v>454929.95199999993</v>
      </c>
      <c r="O27" s="33">
        <v>393954.14200000023</v>
      </c>
      <c r="P27" s="34">
        <f t="shared" ref="P27:P41" si="21">(O27-N27)/N27</f>
        <v>-0.13403340389423229</v>
      </c>
      <c r="R27" s="421">
        <f>E27/$E$37</f>
        <v>0.62853042604131404</v>
      </c>
      <c r="S27" s="422">
        <f>J27/$J$37</f>
        <v>0.57357980119216911</v>
      </c>
      <c r="T27" s="422">
        <f>N27/$N$37</f>
        <v>0.55519728331553775</v>
      </c>
      <c r="U27" s="423">
        <f>O27/$O$37</f>
        <v>0.46012484504660173</v>
      </c>
    </row>
    <row r="28" spans="1:21" ht="20.100000000000001" customHeight="1">
      <c r="A28" s="204"/>
      <c r="B28" s="212" t="s">
        <v>97</v>
      </c>
      <c r="C28" s="199"/>
      <c r="D28" s="199"/>
      <c r="E28" s="247">
        <v>365660.46799999959</v>
      </c>
      <c r="F28" s="246">
        <v>364722.01299999998</v>
      </c>
      <c r="G28" s="246">
        <v>363807.77299999993</v>
      </c>
      <c r="H28" s="246">
        <v>371184.48200000013</v>
      </c>
      <c r="I28" s="246">
        <v>386854.08400000003</v>
      </c>
      <c r="J28" s="246">
        <v>403365.84199999995</v>
      </c>
      <c r="K28" s="246">
        <v>407078.783</v>
      </c>
      <c r="L28" s="246">
        <v>413178.61899999995</v>
      </c>
      <c r="M28" s="246">
        <v>421925.51300000027</v>
      </c>
      <c r="N28" s="246">
        <v>432223.38699999993</v>
      </c>
      <c r="O28" s="245">
        <v>364708.70700000023</v>
      </c>
      <c r="P28" s="265">
        <f t="shared" si="21"/>
        <v>-0.15620320887448813</v>
      </c>
      <c r="R28" s="361">
        <f t="shared" ref="R28:R36" si="22">E28/$E$37</f>
        <v>0.59516967673136512</v>
      </c>
      <c r="S28" s="362">
        <f t="shared" ref="S28:S36" si="23">J28/$J$37</f>
        <v>0.54839870637914345</v>
      </c>
      <c r="T28" s="362">
        <f t="shared" ref="T28:T36" si="24">N28/$N$37</f>
        <v>0.52748615296238033</v>
      </c>
      <c r="U28" s="363">
        <f t="shared" ref="U28:U36" si="25">O28/$O$37</f>
        <v>0.42596718603740807</v>
      </c>
    </row>
    <row r="29" spans="1:21" ht="20.100000000000001" customHeight="1">
      <c r="A29" s="204"/>
      <c r="B29" s="213" t="s">
        <v>88</v>
      </c>
      <c r="C29" s="197"/>
      <c r="D29" s="197"/>
      <c r="E29" s="43">
        <f>E30+E31</f>
        <v>20496.184000000016</v>
      </c>
      <c r="F29" s="63">
        <f t="shared" ref="F29:O29" si="26">F30+F31</f>
        <v>26265.558999999997</v>
      </c>
      <c r="G29" s="63">
        <f t="shared" si="26"/>
        <v>42219.138999999981</v>
      </c>
      <c r="H29" s="63">
        <f t="shared" si="26"/>
        <v>36407.459000000003</v>
      </c>
      <c r="I29" s="63">
        <f t="shared" si="26"/>
        <v>20099.084999999999</v>
      </c>
      <c r="J29" s="63">
        <f t="shared" si="26"/>
        <v>18521.549000000006</v>
      </c>
      <c r="K29" s="63">
        <f t="shared" si="26"/>
        <v>24186.017999999996</v>
      </c>
      <c r="L29" s="63">
        <f t="shared" si="26"/>
        <v>29185.833000000006</v>
      </c>
      <c r="M29" s="63">
        <f t="shared" si="26"/>
        <v>33237.787999999993</v>
      </c>
      <c r="N29" s="63">
        <f t="shared" si="26"/>
        <v>22706.565000000006</v>
      </c>
      <c r="O29" s="44">
        <f t="shared" si="26"/>
        <v>29245.435000000005</v>
      </c>
      <c r="P29" s="243">
        <f t="shared" si="21"/>
        <v>0.28797266341254157</v>
      </c>
      <c r="R29" s="364">
        <f t="shared" si="22"/>
        <v>3.3360749309948923E-2</v>
      </c>
      <c r="S29" s="365">
        <f t="shared" si="23"/>
        <v>2.5181094813025648E-2</v>
      </c>
      <c r="T29" s="365">
        <f t="shared" si="24"/>
        <v>2.771113035315749E-2</v>
      </c>
      <c r="U29" s="366">
        <f t="shared" si="25"/>
        <v>3.415765900919366E-2</v>
      </c>
    </row>
    <row r="30" spans="1:21" ht="20.100000000000001" customHeight="1">
      <c r="A30" s="47"/>
      <c r="B30" s="1"/>
      <c r="C30" s="9" t="s">
        <v>98</v>
      </c>
      <c r="D30" s="9"/>
      <c r="E30" s="39"/>
      <c r="F30" s="65"/>
      <c r="G30" s="65"/>
      <c r="H30" s="65"/>
      <c r="I30" s="65"/>
      <c r="J30" s="65"/>
      <c r="K30" s="65"/>
      <c r="L30" s="65">
        <v>13167.526000000005</v>
      </c>
      <c r="M30" s="65">
        <v>15698.521999999997</v>
      </c>
      <c r="N30" s="65">
        <v>13972.676000000005</v>
      </c>
      <c r="O30" s="200">
        <v>23870.896000000004</v>
      </c>
      <c r="P30" s="266">
        <f t="shared" si="21"/>
        <v>0.70839830537829662</v>
      </c>
      <c r="R30" s="361">
        <f t="shared" si="22"/>
        <v>0</v>
      </c>
      <c r="S30" s="362">
        <f t="shared" si="23"/>
        <v>0</v>
      </c>
      <c r="T30" s="362">
        <f t="shared" si="24"/>
        <v>1.7052277436874985E-2</v>
      </c>
      <c r="U30" s="363">
        <f t="shared" si="25"/>
        <v>2.7880382897772758E-2</v>
      </c>
    </row>
    <row r="31" spans="1:21" ht="20.100000000000001" customHeight="1" thickBot="1">
      <c r="A31" s="47"/>
      <c r="B31" s="1"/>
      <c r="C31" s="9" t="s">
        <v>99</v>
      </c>
      <c r="D31" s="9"/>
      <c r="E31" s="39">
        <v>20496.184000000016</v>
      </c>
      <c r="F31" s="65">
        <v>26265.558999999997</v>
      </c>
      <c r="G31" s="65">
        <v>42219.138999999981</v>
      </c>
      <c r="H31" s="65">
        <v>36407.459000000003</v>
      </c>
      <c r="I31" s="65">
        <v>20099.084999999999</v>
      </c>
      <c r="J31" s="65">
        <v>18521.549000000006</v>
      </c>
      <c r="K31" s="65">
        <v>24186.017999999996</v>
      </c>
      <c r="L31" s="65">
        <v>16018.307000000003</v>
      </c>
      <c r="M31" s="65">
        <v>17539.265999999996</v>
      </c>
      <c r="N31" s="65">
        <v>8733.889000000001</v>
      </c>
      <c r="O31" s="200">
        <v>5374.5389999999998</v>
      </c>
      <c r="P31" s="267">
        <f t="shared" si="21"/>
        <v>-0.3846339242461177</v>
      </c>
      <c r="R31" s="361">
        <f t="shared" si="22"/>
        <v>3.3360749309948923E-2</v>
      </c>
      <c r="S31" s="362">
        <f t="shared" si="23"/>
        <v>2.5181094813025648E-2</v>
      </c>
      <c r="T31" s="362">
        <f t="shared" si="24"/>
        <v>1.0658852916282506E-2</v>
      </c>
      <c r="U31" s="363">
        <f t="shared" si="25"/>
        <v>6.2772761114208977E-3</v>
      </c>
    </row>
    <row r="32" spans="1:21" ht="20.100000000000001" customHeight="1" thickBot="1">
      <c r="A32" s="32" t="s">
        <v>39</v>
      </c>
      <c r="B32" s="115"/>
      <c r="C32" s="115"/>
      <c r="D32" s="115"/>
      <c r="E32" s="41">
        <v>228223.55300000001</v>
      </c>
      <c r="F32" s="83">
        <v>265930.68800000037</v>
      </c>
      <c r="G32" s="83">
        <v>297477.92300000007</v>
      </c>
      <c r="H32" s="83">
        <v>313201.62099999969</v>
      </c>
      <c r="I32" s="83">
        <v>319331.6339999999</v>
      </c>
      <c r="J32" s="83">
        <v>313646.51400000032</v>
      </c>
      <c r="K32" s="83">
        <v>292708.82399999996</v>
      </c>
      <c r="L32" s="83">
        <v>335676.54800000013</v>
      </c>
      <c r="M32" s="83">
        <v>346053.39700000052</v>
      </c>
      <c r="N32" s="83">
        <v>364472.38599999988</v>
      </c>
      <c r="O32" s="33">
        <v>462235.53399999999</v>
      </c>
      <c r="P32" s="34">
        <f t="shared" si="21"/>
        <v>0.2682319751927657</v>
      </c>
      <c r="R32" s="415">
        <f t="shared" si="22"/>
        <v>0.37146957395868602</v>
      </c>
      <c r="S32" s="416">
        <f t="shared" si="23"/>
        <v>0.42642019880783089</v>
      </c>
      <c r="T32" s="416">
        <f t="shared" si="24"/>
        <v>0.44480271668446225</v>
      </c>
      <c r="U32" s="417">
        <f t="shared" si="25"/>
        <v>0.53987515495339833</v>
      </c>
    </row>
    <row r="33" spans="1:21" ht="20.100000000000001" customHeight="1">
      <c r="A33" s="204"/>
      <c r="B33" s="217" t="s">
        <v>97</v>
      </c>
      <c r="C33" s="9"/>
      <c r="D33" s="9"/>
      <c r="E33" s="37">
        <v>207483.87900000002</v>
      </c>
      <c r="F33" s="61">
        <v>239401.33700000035</v>
      </c>
      <c r="G33" s="61">
        <v>264747.11100000009</v>
      </c>
      <c r="H33" s="61">
        <v>281212.6039999997</v>
      </c>
      <c r="I33" s="61">
        <v>290745.72999999986</v>
      </c>
      <c r="J33" s="61">
        <v>286451.67900000029</v>
      </c>
      <c r="K33" s="61">
        <v>272587.72099999996</v>
      </c>
      <c r="L33" s="61">
        <v>311806.45400000014</v>
      </c>
      <c r="M33" s="61">
        <v>318889.90100000054</v>
      </c>
      <c r="N33" s="61">
        <v>334690.18299999984</v>
      </c>
      <c r="O33" s="7">
        <v>429155.125</v>
      </c>
      <c r="P33" s="242">
        <f t="shared" si="21"/>
        <v>0.28224593011143145</v>
      </c>
      <c r="R33" s="361">
        <f t="shared" si="22"/>
        <v>0.33771250654145041</v>
      </c>
      <c r="S33" s="362">
        <f t="shared" si="23"/>
        <v>0.38944728047580646</v>
      </c>
      <c r="T33" s="362">
        <f t="shared" si="24"/>
        <v>0.40845646574174155</v>
      </c>
      <c r="U33" s="363">
        <f t="shared" si="25"/>
        <v>0.50123837863235332</v>
      </c>
    </row>
    <row r="34" spans="1:21" ht="20.100000000000001" customHeight="1">
      <c r="A34" s="204"/>
      <c r="B34" s="213" t="s">
        <v>88</v>
      </c>
      <c r="C34" s="197"/>
      <c r="D34" s="197"/>
      <c r="E34" s="227">
        <f>E35+E36</f>
        <v>20739.673999999995</v>
      </c>
      <c r="F34" s="214">
        <f t="shared" ref="F34:O34" si="27">F35+F36</f>
        <v>26529.351000000006</v>
      </c>
      <c r="G34" s="214">
        <f t="shared" si="27"/>
        <v>32730.811999999994</v>
      </c>
      <c r="H34" s="214">
        <f t="shared" si="27"/>
        <v>31989.016999999996</v>
      </c>
      <c r="I34" s="214">
        <f t="shared" si="27"/>
        <v>28585.904000000024</v>
      </c>
      <c r="J34" s="214">
        <f t="shared" si="27"/>
        <v>27194.834999999999</v>
      </c>
      <c r="K34" s="214">
        <f t="shared" si="27"/>
        <v>20121.102999999996</v>
      </c>
      <c r="L34" s="214">
        <f t="shared" si="27"/>
        <v>23870.093999999997</v>
      </c>
      <c r="M34" s="214">
        <f t="shared" si="27"/>
        <v>27163.495999999999</v>
      </c>
      <c r="N34" s="214">
        <f t="shared" si="27"/>
        <v>29782.202999999998</v>
      </c>
      <c r="O34" s="248">
        <f t="shared" si="27"/>
        <v>33080.408999999992</v>
      </c>
      <c r="P34" s="243">
        <f t="shared" si="21"/>
        <v>0.11074419175774186</v>
      </c>
      <c r="R34" s="364">
        <f t="shared" si="22"/>
        <v>3.3757067417235567E-2</v>
      </c>
      <c r="S34" s="365">
        <f t="shared" si="23"/>
        <v>3.6972918332024395E-2</v>
      </c>
      <c r="T34" s="365">
        <f t="shared" si="24"/>
        <v>3.6346250942720655E-2</v>
      </c>
      <c r="U34" s="366">
        <f t="shared" si="25"/>
        <v>3.8636776321044994E-2</v>
      </c>
    </row>
    <row r="35" spans="1:21" ht="20.100000000000001" customHeight="1">
      <c r="A35" s="47"/>
      <c r="B35" s="1"/>
      <c r="C35" s="9" t="s">
        <v>98</v>
      </c>
      <c r="D35" s="9"/>
      <c r="E35" s="39"/>
      <c r="F35" s="65"/>
      <c r="G35" s="65"/>
      <c r="H35" s="65"/>
      <c r="I35" s="65"/>
      <c r="J35" s="65"/>
      <c r="K35" s="65"/>
      <c r="L35" s="65">
        <v>12981.419000000004</v>
      </c>
      <c r="M35" s="65">
        <v>14588.995999999997</v>
      </c>
      <c r="N35" s="65">
        <v>15397.590000000006</v>
      </c>
      <c r="O35" s="200">
        <v>18840.080999999995</v>
      </c>
      <c r="P35" s="266">
        <f t="shared" si="21"/>
        <v>0.22357336440312983</v>
      </c>
      <c r="R35" s="361">
        <f t="shared" si="22"/>
        <v>0</v>
      </c>
      <c r="S35" s="362">
        <f t="shared" si="23"/>
        <v>0</v>
      </c>
      <c r="T35" s="362">
        <f t="shared" si="24"/>
        <v>1.8791244893909504E-2</v>
      </c>
      <c r="U35" s="363">
        <f t="shared" si="25"/>
        <v>2.2004564558659769E-2</v>
      </c>
    </row>
    <row r="36" spans="1:21" ht="20.100000000000001" customHeight="1" thickBot="1">
      <c r="A36" s="47"/>
      <c r="B36" s="1"/>
      <c r="C36" s="9" t="s">
        <v>99</v>
      </c>
      <c r="D36" s="9"/>
      <c r="E36" s="39">
        <v>20739.673999999995</v>
      </c>
      <c r="F36" s="65">
        <v>26529.351000000006</v>
      </c>
      <c r="G36" s="65">
        <v>32730.811999999994</v>
      </c>
      <c r="H36" s="65">
        <v>31989.016999999996</v>
      </c>
      <c r="I36" s="65">
        <v>28585.904000000024</v>
      </c>
      <c r="J36" s="65">
        <v>27194.834999999999</v>
      </c>
      <c r="K36" s="65">
        <v>20121.102999999996</v>
      </c>
      <c r="L36" s="65">
        <v>10888.674999999994</v>
      </c>
      <c r="M36" s="65">
        <v>12574.5</v>
      </c>
      <c r="N36" s="65">
        <v>14384.612999999992</v>
      </c>
      <c r="O36" s="200">
        <v>14240.327999999998</v>
      </c>
      <c r="P36" s="267">
        <f t="shared" si="21"/>
        <v>-1.0030509684201756E-2</v>
      </c>
      <c r="R36" s="361">
        <f t="shared" si="22"/>
        <v>3.3757067417235567E-2</v>
      </c>
      <c r="S36" s="362">
        <f t="shared" si="23"/>
        <v>3.6972918332024395E-2</v>
      </c>
      <c r="T36" s="362">
        <f t="shared" si="24"/>
        <v>1.7555006048811148E-2</v>
      </c>
      <c r="U36" s="363">
        <f t="shared" si="25"/>
        <v>1.6632211762385225E-2</v>
      </c>
    </row>
    <row r="37" spans="1:21" ht="20.100000000000001" customHeight="1" thickBot="1">
      <c r="A37" s="56" t="s">
        <v>30</v>
      </c>
      <c r="B37" s="218"/>
      <c r="C37" s="218"/>
      <c r="D37" s="218"/>
      <c r="E37" s="57">
        <f>E27+E32</f>
        <v>614380.20499999961</v>
      </c>
      <c r="F37" s="69">
        <f t="shared" ref="F37:O37" si="28">F27+F32</f>
        <v>656918.26000000036</v>
      </c>
      <c r="G37" s="69">
        <f t="shared" si="28"/>
        <v>703504.83499999996</v>
      </c>
      <c r="H37" s="69">
        <f t="shared" si="28"/>
        <v>720793.5619999998</v>
      </c>
      <c r="I37" s="69">
        <f t="shared" si="28"/>
        <v>726284.80299999996</v>
      </c>
      <c r="J37" s="69">
        <f t="shared" si="28"/>
        <v>735533.90500000026</v>
      </c>
      <c r="K37" s="69">
        <f t="shared" si="28"/>
        <v>723973.625</v>
      </c>
      <c r="L37" s="69">
        <f t="shared" ref="L37:N37" si="29">L27+L32</f>
        <v>778041.00000000012</v>
      </c>
      <c r="M37" s="69">
        <f t="shared" si="29"/>
        <v>801216.69800000079</v>
      </c>
      <c r="N37" s="69">
        <f t="shared" si="29"/>
        <v>819402.33799999976</v>
      </c>
      <c r="O37" s="152">
        <f t="shared" si="28"/>
        <v>856189.67600000021</v>
      </c>
      <c r="P37" s="185">
        <f t="shared" si="21"/>
        <v>4.4895329551769558E-2</v>
      </c>
      <c r="R37" s="387">
        <f>R27+R32</f>
        <v>1</v>
      </c>
      <c r="S37" s="389">
        <f>S27+S32</f>
        <v>1</v>
      </c>
      <c r="T37" s="389">
        <f t="shared" ref="T37:U37" si="30">T27+T32</f>
        <v>1</v>
      </c>
      <c r="U37" s="388">
        <f t="shared" si="30"/>
        <v>1</v>
      </c>
    </row>
    <row r="38" spans="1:21" ht="20.100000000000001" customHeight="1">
      <c r="A38" s="206"/>
      <c r="B38" s="251" t="s">
        <v>97</v>
      </c>
      <c r="C38" s="217"/>
      <c r="D38" s="217"/>
      <c r="E38" s="249">
        <f>E28+E33</f>
        <v>573144.3469999996</v>
      </c>
      <c r="F38" s="153">
        <f t="shared" ref="F38:O38" si="31">F28+F33</f>
        <v>604123.35000000033</v>
      </c>
      <c r="G38" s="153">
        <f t="shared" si="31"/>
        <v>628554.88400000008</v>
      </c>
      <c r="H38" s="153">
        <f t="shared" si="31"/>
        <v>652397.08599999989</v>
      </c>
      <c r="I38" s="153">
        <f t="shared" si="31"/>
        <v>677599.8139999999</v>
      </c>
      <c r="J38" s="153">
        <f t="shared" si="31"/>
        <v>689817.52100000018</v>
      </c>
      <c r="K38" s="153">
        <f t="shared" si="31"/>
        <v>679666.50399999996</v>
      </c>
      <c r="L38" s="153">
        <f t="shared" ref="L38:N38" si="32">L28+L33</f>
        <v>724985.07300000009</v>
      </c>
      <c r="M38" s="153">
        <f t="shared" ref="M38" si="33">M28+M33</f>
        <v>740815.4140000008</v>
      </c>
      <c r="N38" s="153">
        <f t="shared" si="32"/>
        <v>766913.56999999983</v>
      </c>
      <c r="O38" s="250">
        <f t="shared" si="31"/>
        <v>793863.83200000017</v>
      </c>
      <c r="P38" s="268">
        <f t="shared" si="21"/>
        <v>3.5141198505589548E-2</v>
      </c>
      <c r="R38" s="361">
        <f>E38/E37</f>
        <v>0.93288218327281547</v>
      </c>
      <c r="S38" s="362">
        <f>J38/J37</f>
        <v>0.93784598685494991</v>
      </c>
      <c r="T38" s="362">
        <f>N38/N37</f>
        <v>0.93594261870412199</v>
      </c>
      <c r="U38" s="363">
        <f>O38/O37</f>
        <v>0.92720556466976134</v>
      </c>
    </row>
    <row r="39" spans="1:21" ht="20.100000000000001" customHeight="1">
      <c r="A39" s="206"/>
      <c r="B39" s="213" t="s">
        <v>88</v>
      </c>
      <c r="C39" s="213"/>
      <c r="D39" s="213"/>
      <c r="E39" s="227">
        <f>E29+E34</f>
        <v>41235.858000000007</v>
      </c>
      <c r="F39" s="214">
        <f t="shared" ref="F39:O39" si="34">F29+F34</f>
        <v>52794.91</v>
      </c>
      <c r="G39" s="214">
        <f t="shared" si="34"/>
        <v>74949.950999999972</v>
      </c>
      <c r="H39" s="214">
        <f t="shared" si="34"/>
        <v>68396.475999999995</v>
      </c>
      <c r="I39" s="214">
        <f t="shared" si="34"/>
        <v>48684.989000000023</v>
      </c>
      <c r="J39" s="214">
        <f t="shared" si="34"/>
        <v>45716.384000000005</v>
      </c>
      <c r="K39" s="214">
        <f t="shared" si="34"/>
        <v>44307.120999999992</v>
      </c>
      <c r="L39" s="214">
        <f t="shared" ref="L39:N39" si="35">L29+L34</f>
        <v>53055.927000000003</v>
      </c>
      <c r="M39" s="214">
        <f t="shared" ref="M39" si="36">M29+M34</f>
        <v>60401.283999999992</v>
      </c>
      <c r="N39" s="214">
        <f t="shared" si="35"/>
        <v>52488.768000000004</v>
      </c>
      <c r="O39" s="248">
        <f t="shared" si="34"/>
        <v>62325.843999999997</v>
      </c>
      <c r="P39" s="243">
        <f t="shared" si="21"/>
        <v>0.18741297185714081</v>
      </c>
      <c r="R39" s="364">
        <f>E39/E37</f>
        <v>6.711781672718449E-2</v>
      </c>
      <c r="S39" s="365">
        <f>J39/J37</f>
        <v>6.2154013145050042E-2</v>
      </c>
      <c r="T39" s="365">
        <f>N39/N37</f>
        <v>6.4057381295878138E-2</v>
      </c>
      <c r="U39" s="366">
        <f>O39/O37</f>
        <v>7.2794435330238647E-2</v>
      </c>
    </row>
    <row r="40" spans="1:21" ht="20.100000000000001" customHeight="1">
      <c r="A40" s="47"/>
      <c r="B40" s="207"/>
      <c r="C40" s="9" t="s">
        <v>98</v>
      </c>
      <c r="D40" s="9"/>
      <c r="E40" s="39">
        <f>E30+E35</f>
        <v>0</v>
      </c>
      <c r="F40" s="65">
        <f t="shared" ref="F40:O40" si="37">F30+F35</f>
        <v>0</v>
      </c>
      <c r="G40" s="65">
        <f t="shared" si="37"/>
        <v>0</v>
      </c>
      <c r="H40" s="65">
        <f t="shared" si="37"/>
        <v>0</v>
      </c>
      <c r="I40" s="65">
        <f t="shared" si="37"/>
        <v>0</v>
      </c>
      <c r="J40" s="65">
        <f t="shared" si="37"/>
        <v>0</v>
      </c>
      <c r="K40" s="65">
        <f t="shared" si="37"/>
        <v>0</v>
      </c>
      <c r="L40" s="65">
        <f t="shared" ref="L40:N40" si="38">L30+L35</f>
        <v>26148.945000000007</v>
      </c>
      <c r="M40" s="65">
        <f t="shared" ref="M40" si="39">M30+M35</f>
        <v>30287.517999999996</v>
      </c>
      <c r="N40" s="65">
        <f t="shared" si="38"/>
        <v>29370.266000000011</v>
      </c>
      <c r="O40" s="200">
        <f t="shared" si="37"/>
        <v>42710.976999999999</v>
      </c>
      <c r="P40" s="266">
        <f t="shared" si="21"/>
        <v>0.45422506558163223</v>
      </c>
      <c r="R40" s="361">
        <f>E40/E37</f>
        <v>0</v>
      </c>
      <c r="S40" s="362">
        <f>J40/J37</f>
        <v>0</v>
      </c>
      <c r="T40" s="362">
        <f>N40/N37</f>
        <v>3.5843522330784486E-2</v>
      </c>
      <c r="U40" s="363">
        <f>O40/O37</f>
        <v>4.9884947456432523E-2</v>
      </c>
    </row>
    <row r="41" spans="1:21" ht="20.100000000000001" customHeight="1" thickBot="1">
      <c r="A41" s="48"/>
      <c r="B41" s="114"/>
      <c r="C41" s="219" t="s">
        <v>99</v>
      </c>
      <c r="D41" s="219"/>
      <c r="E41" s="228">
        <f>E31+E36</f>
        <v>41235.858000000007</v>
      </c>
      <c r="F41" s="220">
        <f t="shared" ref="F41:O41" si="40">F31+F36</f>
        <v>52794.91</v>
      </c>
      <c r="G41" s="220">
        <f t="shared" si="40"/>
        <v>74949.950999999972</v>
      </c>
      <c r="H41" s="220">
        <f t="shared" si="40"/>
        <v>68396.475999999995</v>
      </c>
      <c r="I41" s="220">
        <f t="shared" si="40"/>
        <v>48684.989000000023</v>
      </c>
      <c r="J41" s="220">
        <f t="shared" si="40"/>
        <v>45716.384000000005</v>
      </c>
      <c r="K41" s="220">
        <f t="shared" si="40"/>
        <v>44307.120999999992</v>
      </c>
      <c r="L41" s="220">
        <f t="shared" ref="L41:N41" si="41">L31+L36</f>
        <v>26906.981999999996</v>
      </c>
      <c r="M41" s="220">
        <f t="shared" ref="M41" si="42">M31+M36</f>
        <v>30113.765999999996</v>
      </c>
      <c r="N41" s="220">
        <f t="shared" si="41"/>
        <v>23118.501999999993</v>
      </c>
      <c r="O41" s="252">
        <f t="shared" si="40"/>
        <v>19614.866999999998</v>
      </c>
      <c r="P41" s="269">
        <f t="shared" si="21"/>
        <v>-0.1515511255876352</v>
      </c>
      <c r="R41" s="381">
        <f>E41/E37</f>
        <v>6.711781672718449E-2</v>
      </c>
      <c r="S41" s="370">
        <f>J41/J37</f>
        <v>6.2154013145050042E-2</v>
      </c>
      <c r="T41" s="370">
        <f>N41/N37</f>
        <v>2.8213858965093652E-2</v>
      </c>
      <c r="U41" s="382">
        <f>O41/O37</f>
        <v>2.2909487873806124E-2</v>
      </c>
    </row>
    <row r="43" spans="1:21" ht="15.75" thickBot="1"/>
    <row r="44" spans="1:21">
      <c r="A44" s="489" t="s">
        <v>32</v>
      </c>
      <c r="B44" s="502"/>
      <c r="C44" s="502"/>
      <c r="D44" s="525"/>
      <c r="E44" s="529" t="s">
        <v>42</v>
      </c>
      <c r="F44" s="506"/>
      <c r="G44" s="506"/>
      <c r="H44" s="506"/>
      <c r="I44" s="506"/>
      <c r="J44" s="506"/>
      <c r="K44" s="506"/>
      <c r="L44" s="506"/>
      <c r="M44" s="506"/>
      <c r="N44" s="506"/>
      <c r="O44" s="507"/>
      <c r="P44" s="510" t="s">
        <v>123</v>
      </c>
    </row>
    <row r="45" spans="1:21" ht="15.75" thickBot="1">
      <c r="A45" s="503"/>
      <c r="B45" s="504"/>
      <c r="C45" s="504"/>
      <c r="D45" s="526"/>
      <c r="E45" s="499" t="str">
        <f>E5</f>
        <v>jan-dez</v>
      </c>
      <c r="F45" s="499"/>
      <c r="G45" s="499"/>
      <c r="H45" s="499"/>
      <c r="I45" s="499"/>
      <c r="J45" s="499"/>
      <c r="K45" s="499"/>
      <c r="L45" s="499"/>
      <c r="M45" s="499"/>
      <c r="N45" s="499"/>
      <c r="O45" s="500"/>
      <c r="P45" s="511"/>
    </row>
    <row r="46" spans="1:21" ht="23.25" customHeight="1" thickBot="1">
      <c r="A46" s="490"/>
      <c r="B46" s="528"/>
      <c r="C46" s="528"/>
      <c r="D46" s="527"/>
      <c r="E46" s="300">
        <v>2010</v>
      </c>
      <c r="F46" s="201">
        <v>2011</v>
      </c>
      <c r="G46" s="201">
        <v>2012</v>
      </c>
      <c r="H46" s="201">
        <v>2013</v>
      </c>
      <c r="I46" s="201">
        <v>2014</v>
      </c>
      <c r="J46" s="201">
        <v>2015</v>
      </c>
      <c r="K46" s="201">
        <v>2016</v>
      </c>
      <c r="L46" s="201">
        <v>2017</v>
      </c>
      <c r="M46" s="201">
        <v>2018</v>
      </c>
      <c r="N46" s="201">
        <v>2019</v>
      </c>
      <c r="O46" s="301">
        <v>2020</v>
      </c>
      <c r="P46" s="512"/>
    </row>
    <row r="47" spans="1:21" ht="20.100000000000001" customHeight="1" thickBot="1">
      <c r="A47" s="32" t="s">
        <v>36</v>
      </c>
      <c r="B47" s="115"/>
      <c r="C47" s="115"/>
      <c r="D47" s="115"/>
      <c r="E47" s="118">
        <f>(E27/E7)*10</f>
        <v>2.5796068181785059</v>
      </c>
      <c r="F47" s="119">
        <f t="shared" ref="F47:O47" si="43">(F27/F7)*10</f>
        <v>2.3247710246265241</v>
      </c>
      <c r="G47" s="119">
        <f t="shared" si="43"/>
        <v>2.1752135723944597</v>
      </c>
      <c r="H47" s="119">
        <f t="shared" si="43"/>
        <v>2.4882935014134371</v>
      </c>
      <c r="I47" s="119">
        <f t="shared" si="43"/>
        <v>2.939370825983278</v>
      </c>
      <c r="J47" s="119">
        <f t="shared" si="43"/>
        <v>3.0080625115604231</v>
      </c>
      <c r="K47" s="119">
        <f t="shared" si="43"/>
        <v>2.618828115215786</v>
      </c>
      <c r="L47" s="119">
        <f t="shared" si="43"/>
        <v>2.6352713822946487</v>
      </c>
      <c r="M47" s="119">
        <f t="shared" si="43"/>
        <v>2.6966840470670448</v>
      </c>
      <c r="N47" s="119">
        <f t="shared" si="43"/>
        <v>2.9013948980572808</v>
      </c>
      <c r="O47" s="120">
        <f t="shared" si="43"/>
        <v>2.7905429899683334</v>
      </c>
      <c r="P47" s="34">
        <f>(O47-N47)/N47</f>
        <v>-3.8206418630973585E-2</v>
      </c>
    </row>
    <row r="48" spans="1:21" ht="20.100000000000001" customHeight="1">
      <c r="A48" s="204"/>
      <c r="B48" s="212" t="s">
        <v>97</v>
      </c>
      <c r="C48" s="199"/>
      <c r="D48" s="199"/>
      <c r="E48" s="270">
        <f t="shared" ref="E48:O48" si="44">(E28/E8)*10</f>
        <v>3.2312593142370889</v>
      </c>
      <c r="F48" s="271">
        <f t="shared" si="44"/>
        <v>3.1044534199091327</v>
      </c>
      <c r="G48" s="271">
        <f t="shared" si="44"/>
        <v>3.1452713878077718</v>
      </c>
      <c r="H48" s="271">
        <f t="shared" si="44"/>
        <v>3.2221268709419086</v>
      </c>
      <c r="I48" s="271">
        <f t="shared" si="44"/>
        <v>3.2994202454877497</v>
      </c>
      <c r="J48" s="271">
        <f t="shared" si="44"/>
        <v>3.3584118092757764</v>
      </c>
      <c r="K48" s="271">
        <f t="shared" si="44"/>
        <v>3.2625491022801785</v>
      </c>
      <c r="L48" s="271">
        <f t="shared" si="44"/>
        <v>3.2852772975965077</v>
      </c>
      <c r="M48" s="271">
        <f t="shared" si="44"/>
        <v>3.2630956859294113</v>
      </c>
      <c r="N48" s="271">
        <f t="shared" si="44"/>
        <v>3.2664274423945052</v>
      </c>
      <c r="O48" s="272">
        <f t="shared" si="44"/>
        <v>3.1717021127440925</v>
      </c>
      <c r="P48" s="265">
        <f t="shared" ref="P48:P61" si="45">(O48-N48)/N48</f>
        <v>-2.8999673594761629E-2</v>
      </c>
    </row>
    <row r="49" spans="1:16" ht="20.100000000000001" customHeight="1">
      <c r="A49" s="204"/>
      <c r="B49" s="213" t="s">
        <v>88</v>
      </c>
      <c r="C49" s="197"/>
      <c r="D49" s="197"/>
      <c r="E49" s="123">
        <f t="shared" ref="E49:O49" si="46">(E29/E9)*10</f>
        <v>0.56104005424871417</v>
      </c>
      <c r="F49" s="124">
        <f t="shared" si="46"/>
        <v>0.5180606722231148</v>
      </c>
      <c r="G49" s="124">
        <f t="shared" si="46"/>
        <v>0.594698203874787</v>
      </c>
      <c r="H49" s="124">
        <f t="shared" si="46"/>
        <v>0.74904435658143731</v>
      </c>
      <c r="I49" s="124">
        <f t="shared" si="46"/>
        <v>0.94807161238237891</v>
      </c>
      <c r="J49" s="124">
        <f t="shared" si="46"/>
        <v>0.91936274627814563</v>
      </c>
      <c r="K49" s="124">
        <f t="shared" si="46"/>
        <v>0.60608511407352317</v>
      </c>
      <c r="L49" s="124">
        <f t="shared" si="46"/>
        <v>0.69331247286870301</v>
      </c>
      <c r="M49" s="124">
        <f t="shared" si="46"/>
        <v>0.84180241486231666</v>
      </c>
      <c r="N49" s="124">
        <f t="shared" si="46"/>
        <v>0.92778293018315061</v>
      </c>
      <c r="O49" s="125">
        <f t="shared" si="46"/>
        <v>1.1168175713174504</v>
      </c>
      <c r="P49" s="243">
        <f t="shared" si="45"/>
        <v>0.20374878108285854</v>
      </c>
    </row>
    <row r="50" spans="1:16" ht="20.100000000000001" customHeight="1">
      <c r="A50" s="47"/>
      <c r="B50" s="1"/>
      <c r="C50" s="9" t="s">
        <v>98</v>
      </c>
      <c r="D50" s="9"/>
      <c r="E50" s="239"/>
      <c r="F50" s="234"/>
      <c r="G50" s="234"/>
      <c r="H50" s="234"/>
      <c r="I50" s="234"/>
      <c r="J50" s="234"/>
      <c r="K50" s="234"/>
      <c r="L50" s="234">
        <f t="shared" ref="L50:O50" si="47">(L30/L10)*10</f>
        <v>1.1206259186582512</v>
      </c>
      <c r="M50" s="234">
        <f t="shared" si="47"/>
        <v>1.1634518404539453</v>
      </c>
      <c r="N50" s="234">
        <f t="shared" si="47"/>
        <v>1.1312530952710782</v>
      </c>
      <c r="O50" s="273">
        <f t="shared" si="47"/>
        <v>1.2818187202623985</v>
      </c>
      <c r="P50" s="266">
        <f t="shared" si="45"/>
        <v>0.13309632090353821</v>
      </c>
    </row>
    <row r="51" spans="1:16" ht="20.100000000000001" customHeight="1" thickBot="1">
      <c r="A51" s="47"/>
      <c r="B51" s="1"/>
      <c r="C51" s="9" t="s">
        <v>99</v>
      </c>
      <c r="D51" s="9"/>
      <c r="E51" s="239">
        <f t="shared" ref="E51:O51" si="48">(E31/E11)*10</f>
        <v>0.56104005424871417</v>
      </c>
      <c r="F51" s="234">
        <f t="shared" si="48"/>
        <v>0.5180606722231148</v>
      </c>
      <c r="G51" s="234">
        <f t="shared" si="48"/>
        <v>0.594698203874787</v>
      </c>
      <c r="H51" s="234">
        <f t="shared" si="48"/>
        <v>0.74904435658143731</v>
      </c>
      <c r="I51" s="234">
        <f t="shared" si="48"/>
        <v>0.94807161238237891</v>
      </c>
      <c r="J51" s="234">
        <f t="shared" si="48"/>
        <v>0.91936274627814563</v>
      </c>
      <c r="K51" s="234">
        <f t="shared" si="48"/>
        <v>0.60608511407352317</v>
      </c>
      <c r="L51" s="234">
        <f t="shared" si="48"/>
        <v>0.52785450106957876</v>
      </c>
      <c r="M51" s="234">
        <f t="shared" si="48"/>
        <v>0.67482033022487464</v>
      </c>
      <c r="N51" s="234">
        <f t="shared" si="48"/>
        <v>0.72046911434049554</v>
      </c>
      <c r="O51" s="273">
        <f t="shared" si="48"/>
        <v>0.71056764880166201</v>
      </c>
      <c r="P51" s="267">
        <f t="shared" si="45"/>
        <v>-1.3743081197723729E-2</v>
      </c>
    </row>
    <row r="52" spans="1:16" ht="20.100000000000001" customHeight="1" thickBot="1">
      <c r="A52" s="32" t="s">
        <v>39</v>
      </c>
      <c r="B52" s="115"/>
      <c r="C52" s="115"/>
      <c r="D52" s="115"/>
      <c r="E52" s="118">
        <f t="shared" ref="E52:O52" si="49">(E32/E12)*10</f>
        <v>1.9514716938914203</v>
      </c>
      <c r="F52" s="119">
        <f t="shared" si="49"/>
        <v>1.9038868049616762</v>
      </c>
      <c r="G52" s="119">
        <f t="shared" si="49"/>
        <v>1.9883933977311805</v>
      </c>
      <c r="H52" s="119">
        <f t="shared" si="49"/>
        <v>2.2330439441238243</v>
      </c>
      <c r="I52" s="119">
        <f t="shared" si="49"/>
        <v>2.1997421204249616</v>
      </c>
      <c r="J52" s="119">
        <f t="shared" si="49"/>
        <v>2.2472882259467415</v>
      </c>
      <c r="K52" s="119">
        <f t="shared" si="49"/>
        <v>2.5841247304131536</v>
      </c>
      <c r="L52" s="119">
        <f t="shared" si="49"/>
        <v>2.5763011260350712</v>
      </c>
      <c r="M52" s="119">
        <f t="shared" si="49"/>
        <v>2.7241107324044407</v>
      </c>
      <c r="N52" s="119">
        <f t="shared" si="49"/>
        <v>2.6122558556234061</v>
      </c>
      <c r="O52" s="120">
        <f t="shared" si="49"/>
        <v>2.6570807918041588</v>
      </c>
      <c r="P52" s="34">
        <f t="shared" si="45"/>
        <v>1.7159473902320088E-2</v>
      </c>
    </row>
    <row r="53" spans="1:16" ht="20.100000000000001" customHeight="1">
      <c r="A53" s="204"/>
      <c r="B53" s="217" t="s">
        <v>97</v>
      </c>
      <c r="C53" s="9"/>
      <c r="D53" s="9"/>
      <c r="E53" s="121">
        <f t="shared" ref="E53:O53" si="50">(E33/E13)*10</f>
        <v>2.5272680091915922</v>
      </c>
      <c r="F53" s="122">
        <f t="shared" si="50"/>
        <v>2.5289544066821437</v>
      </c>
      <c r="G53" s="122">
        <f t="shared" si="50"/>
        <v>2.6498227216725772</v>
      </c>
      <c r="H53" s="122">
        <f t="shared" si="50"/>
        <v>2.8337662661171779</v>
      </c>
      <c r="I53" s="122">
        <f t="shared" si="50"/>
        <v>2.7579200873638414</v>
      </c>
      <c r="J53" s="122">
        <f t="shared" si="50"/>
        <v>2.839102647821111</v>
      </c>
      <c r="K53" s="122">
        <f t="shared" si="50"/>
        <v>3.0739327779781878</v>
      </c>
      <c r="L53" s="122">
        <f t="shared" si="50"/>
        <v>3.05551404260394</v>
      </c>
      <c r="M53" s="122">
        <f t="shared" si="50"/>
        <v>3.2392016741260719</v>
      </c>
      <c r="N53" s="122">
        <f t="shared" si="50"/>
        <v>3.1325552637752088</v>
      </c>
      <c r="O53" s="19">
        <f t="shared" si="50"/>
        <v>3.0572853052643851</v>
      </c>
      <c r="P53" s="242">
        <f t="shared" si="45"/>
        <v>-2.4028293891968502E-2</v>
      </c>
    </row>
    <row r="54" spans="1:16" ht="20.100000000000001" customHeight="1">
      <c r="A54" s="204"/>
      <c r="B54" s="213" t="s">
        <v>88</v>
      </c>
      <c r="C54" s="197"/>
      <c r="D54" s="197"/>
      <c r="E54" s="238">
        <f t="shared" ref="E54:O54" si="51">(E34/E14)*10</f>
        <v>0.5950892884683282</v>
      </c>
      <c r="F54" s="232">
        <f t="shared" si="51"/>
        <v>0.58936267431555067</v>
      </c>
      <c r="G54" s="232">
        <f t="shared" si="51"/>
        <v>0.65862167405563599</v>
      </c>
      <c r="H54" s="232">
        <f t="shared" si="51"/>
        <v>0.77981362491084494</v>
      </c>
      <c r="I54" s="232">
        <f t="shared" si="51"/>
        <v>0.71922080142691358</v>
      </c>
      <c r="J54" s="232">
        <f t="shared" si="51"/>
        <v>0.70322654034181364</v>
      </c>
      <c r="K54" s="232">
        <f t="shared" si="51"/>
        <v>0.8181055787066106</v>
      </c>
      <c r="L54" s="232">
        <f t="shared" si="51"/>
        <v>0.84505321707873071</v>
      </c>
      <c r="M54" s="232">
        <f t="shared" si="51"/>
        <v>0.95022238148953164</v>
      </c>
      <c r="N54" s="232">
        <f t="shared" si="51"/>
        <v>0.91128760401197562</v>
      </c>
      <c r="O54" s="274">
        <f t="shared" si="51"/>
        <v>0.98475963395138888</v>
      </c>
      <c r="P54" s="243">
        <f t="shared" si="45"/>
        <v>8.0624414966197364E-2</v>
      </c>
    </row>
    <row r="55" spans="1:16" ht="20.100000000000001" customHeight="1">
      <c r="A55" s="47"/>
      <c r="B55" s="1"/>
      <c r="C55" s="9" t="s">
        <v>98</v>
      </c>
      <c r="D55" s="9"/>
      <c r="E55" s="239"/>
      <c r="F55" s="234"/>
      <c r="G55" s="234"/>
      <c r="H55" s="234"/>
      <c r="I55" s="234"/>
      <c r="J55" s="234"/>
      <c r="K55" s="234"/>
      <c r="L55" s="234">
        <f t="shared" ref="L55:O55" si="52">(L35/L15)*10</f>
        <v>0.99890378830171467</v>
      </c>
      <c r="M55" s="234">
        <f t="shared" si="52"/>
        <v>1.0843232706808013</v>
      </c>
      <c r="N55" s="234">
        <f t="shared" si="52"/>
        <v>1.0116434736286342</v>
      </c>
      <c r="O55" s="273">
        <f t="shared" si="52"/>
        <v>1.1007883047705112</v>
      </c>
      <c r="P55" s="266">
        <f t="shared" si="45"/>
        <v>8.8118821962174104E-2</v>
      </c>
    </row>
    <row r="56" spans="1:16" ht="20.100000000000001" customHeight="1" thickBot="1">
      <c r="A56" s="47"/>
      <c r="B56" s="1"/>
      <c r="C56" s="9" t="s">
        <v>99</v>
      </c>
      <c r="D56" s="9"/>
      <c r="E56" s="239">
        <f t="shared" ref="E56:O56" si="53">(E36/E16)*10</f>
        <v>0.5950892884683282</v>
      </c>
      <c r="F56" s="234">
        <f t="shared" si="53"/>
        <v>0.58936267431555067</v>
      </c>
      <c r="G56" s="234">
        <f t="shared" si="53"/>
        <v>0.65862167405563599</v>
      </c>
      <c r="H56" s="234">
        <f t="shared" si="53"/>
        <v>0.77981362491084494</v>
      </c>
      <c r="I56" s="234">
        <f t="shared" si="53"/>
        <v>0.71922080142691358</v>
      </c>
      <c r="J56" s="234">
        <f t="shared" si="53"/>
        <v>0.70322654034181364</v>
      </c>
      <c r="K56" s="234">
        <f t="shared" si="53"/>
        <v>0.8181055787066106</v>
      </c>
      <c r="L56" s="234">
        <f t="shared" si="53"/>
        <v>0.7139558570781499</v>
      </c>
      <c r="M56" s="234">
        <f t="shared" si="53"/>
        <v>0.83098780590075716</v>
      </c>
      <c r="N56" s="234">
        <f t="shared" si="53"/>
        <v>0.82380999206177419</v>
      </c>
      <c r="O56" s="273">
        <f t="shared" si="53"/>
        <v>0.86423979480118351</v>
      </c>
      <c r="P56" s="267">
        <f t="shared" si="45"/>
        <v>4.9076611268363518E-2</v>
      </c>
    </row>
    <row r="57" spans="1:16" ht="20.100000000000001" customHeight="1" thickBot="1">
      <c r="A57" s="56" t="s">
        <v>30</v>
      </c>
      <c r="B57" s="218"/>
      <c r="C57" s="218"/>
      <c r="D57" s="218"/>
      <c r="E57" s="294">
        <f t="shared" ref="E57:O57" si="54">(E37/E17)*10</f>
        <v>2.3041096078953389</v>
      </c>
      <c r="F57" s="244">
        <f t="shared" si="54"/>
        <v>2.1338141762424496</v>
      </c>
      <c r="G57" s="244">
        <f t="shared" si="54"/>
        <v>2.0920963913152479</v>
      </c>
      <c r="H57" s="244">
        <f t="shared" si="54"/>
        <v>2.3705518070998206</v>
      </c>
      <c r="I57" s="244">
        <f t="shared" si="54"/>
        <v>2.5607958290684381</v>
      </c>
      <c r="J57" s="244">
        <f t="shared" si="54"/>
        <v>2.6286072965709968</v>
      </c>
      <c r="K57" s="244">
        <f t="shared" si="54"/>
        <v>2.6046855971487135</v>
      </c>
      <c r="L57" s="244">
        <f t="shared" si="54"/>
        <v>2.6095014985513654</v>
      </c>
      <c r="M57" s="244">
        <f t="shared" si="54"/>
        <v>2.7084618535701899</v>
      </c>
      <c r="N57" s="244">
        <f t="shared" si="54"/>
        <v>2.7652525431392165</v>
      </c>
      <c r="O57" s="275">
        <f t="shared" si="54"/>
        <v>2.7168687748521556</v>
      </c>
      <c r="P57" s="185">
        <f t="shared" si="45"/>
        <v>-1.7497052270001309E-2</v>
      </c>
    </row>
    <row r="58" spans="1:16" ht="20.100000000000001" customHeight="1">
      <c r="A58" s="206"/>
      <c r="B58" s="251" t="s">
        <v>97</v>
      </c>
      <c r="C58" s="217"/>
      <c r="D58" s="217"/>
      <c r="E58" s="276">
        <f t="shared" ref="E58:O58" si="55">(E38/E18)*10</f>
        <v>2.9352648216766646</v>
      </c>
      <c r="F58" s="237">
        <f t="shared" si="55"/>
        <v>2.8476552395745696</v>
      </c>
      <c r="G58" s="237">
        <f t="shared" si="55"/>
        <v>2.9156534700761325</v>
      </c>
      <c r="H58" s="237">
        <f t="shared" si="55"/>
        <v>3.0424010897067593</v>
      </c>
      <c r="I58" s="237">
        <f t="shared" si="55"/>
        <v>3.0430508461331836</v>
      </c>
      <c r="J58" s="237">
        <f t="shared" si="55"/>
        <v>3.1213282270822722</v>
      </c>
      <c r="K58" s="237">
        <f t="shared" si="55"/>
        <v>3.1841891450406972</v>
      </c>
      <c r="L58" s="237">
        <f t="shared" si="55"/>
        <v>3.1823569561671472</v>
      </c>
      <c r="M58" s="237">
        <f t="shared" si="55"/>
        <v>3.2527672435942003</v>
      </c>
      <c r="N58" s="237">
        <f t="shared" si="55"/>
        <v>3.2066226486435951</v>
      </c>
      <c r="O58" s="277">
        <f t="shared" si="55"/>
        <v>3.1088071412322349</v>
      </c>
      <c r="P58" s="268">
        <f t="shared" si="45"/>
        <v>-3.0504215222435453E-2</v>
      </c>
    </row>
    <row r="59" spans="1:16" ht="20.100000000000001" customHeight="1">
      <c r="A59" s="206"/>
      <c r="B59" s="213" t="s">
        <v>88</v>
      </c>
      <c r="C59" s="213"/>
      <c r="D59" s="213"/>
      <c r="E59" s="238">
        <f t="shared" ref="E59:O59" si="56">(E39/E19)*10</f>
        <v>0.5776637357887312</v>
      </c>
      <c r="F59" s="232">
        <f t="shared" si="56"/>
        <v>0.55159371624035924</v>
      </c>
      <c r="G59" s="232">
        <f t="shared" si="56"/>
        <v>0.62101998842176021</v>
      </c>
      <c r="H59" s="232">
        <f t="shared" si="56"/>
        <v>0.76312720335742368</v>
      </c>
      <c r="I59" s="232">
        <f t="shared" si="56"/>
        <v>0.79882666881590525</v>
      </c>
      <c r="J59" s="232">
        <f t="shared" si="56"/>
        <v>0.77725704728417389</v>
      </c>
      <c r="K59" s="232">
        <f t="shared" si="56"/>
        <v>0.68693139497048861</v>
      </c>
      <c r="L59" s="232">
        <f t="shared" si="56"/>
        <v>0.75424524755252731</v>
      </c>
      <c r="M59" s="232">
        <f t="shared" si="56"/>
        <v>0.88733376342642223</v>
      </c>
      <c r="N59" s="232">
        <f t="shared" si="56"/>
        <v>0.91835091377710731</v>
      </c>
      <c r="O59" s="274">
        <f t="shared" si="56"/>
        <v>1.0426083024923962</v>
      </c>
      <c r="P59" s="243">
        <f t="shared" si="45"/>
        <v>0.13530491106523512</v>
      </c>
    </row>
    <row r="60" spans="1:16" ht="20.100000000000001" customHeight="1">
      <c r="A60" s="47"/>
      <c r="B60" s="207"/>
      <c r="C60" s="9" t="s">
        <v>98</v>
      </c>
      <c r="D60" s="9"/>
      <c r="E60" s="239"/>
      <c r="F60" s="234"/>
      <c r="G60" s="234"/>
      <c r="H60" s="234"/>
      <c r="I60" s="234"/>
      <c r="J60" s="234"/>
      <c r="K60" s="234"/>
      <c r="L60" s="234">
        <f t="shared" ref="L60:O60" si="57">(L40/L20)*10</f>
        <v>1.0567015808489342</v>
      </c>
      <c r="M60" s="234">
        <f t="shared" si="57"/>
        <v>1.1239442074241459</v>
      </c>
      <c r="N60" s="234">
        <f t="shared" si="57"/>
        <v>1.0652255604669616</v>
      </c>
      <c r="O60" s="273">
        <f t="shared" si="57"/>
        <v>1.1951218932088574</v>
      </c>
      <c r="P60" s="266">
        <f t="shared" si="45"/>
        <v>0.12194256086471801</v>
      </c>
    </row>
    <row r="61" spans="1:16" ht="20.100000000000001" customHeight="1" thickBot="1">
      <c r="A61" s="48"/>
      <c r="B61" s="114"/>
      <c r="C61" s="219" t="s">
        <v>99</v>
      </c>
      <c r="D61" s="219"/>
      <c r="E61" s="240">
        <f t="shared" ref="E61:O61" si="58">(E41/E21)*10</f>
        <v>0.5776637357887312</v>
      </c>
      <c r="F61" s="241">
        <f t="shared" si="58"/>
        <v>0.55159371624035924</v>
      </c>
      <c r="G61" s="241">
        <f t="shared" si="58"/>
        <v>0.62101998842176021</v>
      </c>
      <c r="H61" s="241">
        <f t="shared" si="58"/>
        <v>0.76312720335742368</v>
      </c>
      <c r="I61" s="241">
        <f t="shared" si="58"/>
        <v>0.79882666881590525</v>
      </c>
      <c r="J61" s="241">
        <f t="shared" si="58"/>
        <v>0.77725704728417389</v>
      </c>
      <c r="K61" s="241">
        <f t="shared" si="58"/>
        <v>0.68693139497048861</v>
      </c>
      <c r="L61" s="241">
        <f t="shared" si="58"/>
        <v>0.59010094314234229</v>
      </c>
      <c r="M61" s="241">
        <f t="shared" si="58"/>
        <v>0.73228511718513201</v>
      </c>
      <c r="N61" s="241">
        <f t="shared" si="58"/>
        <v>0.7814638686103752</v>
      </c>
      <c r="O61" s="278">
        <f t="shared" si="58"/>
        <v>0.81589183384694175</v>
      </c>
      <c r="P61" s="269">
        <f t="shared" si="45"/>
        <v>4.4055735165065904E-2</v>
      </c>
    </row>
  </sheetData>
  <mergeCells count="14">
    <mergeCell ref="A44:D46"/>
    <mergeCell ref="R4:U5"/>
    <mergeCell ref="R24:U25"/>
    <mergeCell ref="P44:P46"/>
    <mergeCell ref="E44:O44"/>
    <mergeCell ref="E5:O5"/>
    <mergeCell ref="E25:O25"/>
    <mergeCell ref="E45:O45"/>
    <mergeCell ref="P4:P6"/>
    <mergeCell ref="A4:D6"/>
    <mergeCell ref="E4:O4"/>
    <mergeCell ref="E24:O24"/>
    <mergeCell ref="P24:P26"/>
    <mergeCell ref="A24:D2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1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6BBDE3F2-5ACC-46F5-9790-9C0B833F124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P14:P20</xm:sqref>
        </x14:conditionalFormatting>
        <x14:conditionalFormatting xmlns:xm="http://schemas.microsoft.com/office/excel/2006/main">
          <x14:cfRule type="iconSet" priority="3" id="{15372A88-1612-4A46-9F10-7E524248263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P34:P40</xm:sqref>
        </x14:conditionalFormatting>
        <x14:conditionalFormatting xmlns:xm="http://schemas.microsoft.com/office/excel/2006/main">
          <x14:cfRule type="iconSet" priority="105" id="{820F64D4-531E-4CD5-939B-A6FB4C8B6A9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P7:P13 P21</xm:sqref>
        </x14:conditionalFormatting>
        <x14:conditionalFormatting xmlns:xm="http://schemas.microsoft.com/office/excel/2006/main">
          <x14:cfRule type="iconSet" priority="4" id="{F5816CF5-203A-426B-A613-771E3260EDF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P27:P33 P41</xm:sqref>
        </x14:conditionalFormatting>
        <x14:conditionalFormatting xmlns:xm="http://schemas.microsoft.com/office/excel/2006/main">
          <x14:cfRule type="iconSet" priority="1" id="{E704E7D8-48E0-4C3A-A9E8-382C0A75138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P54:P60</xm:sqref>
        </x14:conditionalFormatting>
        <x14:conditionalFormatting xmlns:xm="http://schemas.microsoft.com/office/excel/2006/main">
          <x14:cfRule type="iconSet" priority="2" id="{543E9201-4771-456C-96CD-6ACA912088B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P47:P53 P61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pageSetUpPr fitToPage="1"/>
  </sheetPr>
  <dimension ref="A1:AX96"/>
  <sheetViews>
    <sheetView showGridLines="0" workbookViewId="0">
      <selection activeCell="T96" sqref="T96:AD96"/>
    </sheetView>
  </sheetViews>
  <sheetFormatPr defaultRowHeight="15"/>
  <cols>
    <col min="1" max="1" width="26.7109375" customWidth="1"/>
    <col min="2" max="2" width="9.140625" customWidth="1"/>
    <col min="13" max="13" width="10.5703125" customWidth="1"/>
    <col min="14" max="14" width="1.140625" customWidth="1"/>
    <col min="15" max="18" width="9.140625" customWidth="1"/>
    <col min="19" max="19" width="1.85546875" customWidth="1"/>
    <col min="20" max="20" width="9.140625" customWidth="1"/>
    <col min="31" max="31" width="10.42578125" customWidth="1"/>
    <col min="32" max="32" width="1.140625" customWidth="1"/>
    <col min="33" max="36" width="9.140625" customWidth="1"/>
    <col min="37" max="37" width="1.85546875" customWidth="1"/>
    <col min="38" max="38" width="9.140625" customWidth="1"/>
    <col min="49" max="49" width="10.7109375" customWidth="1"/>
  </cols>
  <sheetData>
    <row r="1" spans="1:50" ht="15.75">
      <c r="A1" s="18" t="s">
        <v>87</v>
      </c>
      <c r="B1" s="18"/>
    </row>
    <row r="3" spans="1:50" ht="8.25" customHeight="1" thickBot="1"/>
    <row r="4" spans="1:50" ht="15" customHeight="1">
      <c r="A4" s="530" t="s">
        <v>21</v>
      </c>
      <c r="B4" s="505" t="s">
        <v>19</v>
      </c>
      <c r="C4" s="506"/>
      <c r="D4" s="506"/>
      <c r="E4" s="506"/>
      <c r="F4" s="506"/>
      <c r="G4" s="506"/>
      <c r="H4" s="506"/>
      <c r="I4" s="506"/>
      <c r="J4" s="506"/>
      <c r="K4" s="506"/>
      <c r="L4" s="507"/>
      <c r="M4" s="510" t="s">
        <v>121</v>
      </c>
      <c r="O4" s="480" t="s">
        <v>122</v>
      </c>
      <c r="P4" s="474"/>
      <c r="Q4" s="474"/>
      <c r="R4" s="519"/>
      <c r="T4" s="509">
        <v>1000</v>
      </c>
      <c r="U4" s="506"/>
      <c r="V4" s="506"/>
      <c r="W4" s="506"/>
      <c r="X4" s="506"/>
      <c r="Y4" s="506"/>
      <c r="Z4" s="506"/>
      <c r="AA4" s="506"/>
      <c r="AB4" s="506"/>
      <c r="AC4" s="506"/>
      <c r="AD4" s="507"/>
      <c r="AE4" s="510" t="s">
        <v>121</v>
      </c>
      <c r="AG4" s="480" t="s">
        <v>122</v>
      </c>
      <c r="AH4" s="474"/>
      <c r="AI4" s="474"/>
      <c r="AJ4" s="519"/>
      <c r="AL4" s="509" t="s">
        <v>42</v>
      </c>
      <c r="AM4" s="506"/>
      <c r="AN4" s="506"/>
      <c r="AO4" s="506"/>
      <c r="AP4" s="506"/>
      <c r="AQ4" s="506"/>
      <c r="AR4" s="506"/>
      <c r="AS4" s="506"/>
      <c r="AT4" s="506"/>
      <c r="AU4" s="506"/>
      <c r="AV4" s="507"/>
      <c r="AW4" s="49" t="s">
        <v>14</v>
      </c>
    </row>
    <row r="5" spans="1:50" ht="15" customHeight="1" thickBot="1">
      <c r="A5" s="531"/>
      <c r="B5" s="501" t="s">
        <v>70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  <c r="M5" s="511"/>
      <c r="O5" s="520"/>
      <c r="P5" s="521"/>
      <c r="Q5" s="521"/>
      <c r="R5" s="522"/>
      <c r="T5" s="498" t="str">
        <f>B5</f>
        <v>jan-dez</v>
      </c>
      <c r="U5" s="499"/>
      <c r="V5" s="499"/>
      <c r="W5" s="499"/>
      <c r="X5" s="499"/>
      <c r="Y5" s="499"/>
      <c r="Z5" s="499"/>
      <c r="AA5" s="499"/>
      <c r="AB5" s="499"/>
      <c r="AC5" s="499"/>
      <c r="AD5" s="500"/>
      <c r="AE5" s="511"/>
      <c r="AG5" s="520"/>
      <c r="AH5" s="521"/>
      <c r="AI5" s="521"/>
      <c r="AJ5" s="522"/>
      <c r="AL5" s="498" t="str">
        <f>B5</f>
        <v>jan-dez</v>
      </c>
      <c r="AM5" s="499"/>
      <c r="AN5" s="499"/>
      <c r="AO5" s="499"/>
      <c r="AP5" s="499"/>
      <c r="AQ5" s="499"/>
      <c r="AR5" s="499"/>
      <c r="AS5" s="499"/>
      <c r="AT5" s="499"/>
      <c r="AU5" s="499"/>
      <c r="AV5" s="500"/>
      <c r="AW5" s="50" t="s">
        <v>124</v>
      </c>
    </row>
    <row r="6" spans="1:50" s="195" customFormat="1" ht="24.75" customHeight="1" thickBot="1">
      <c r="A6" s="532"/>
      <c r="B6" s="31">
        <v>2010</v>
      </c>
      <c r="C6" s="70">
        <v>2011</v>
      </c>
      <c r="D6" s="70">
        <v>2012</v>
      </c>
      <c r="E6" s="70">
        <v>2013</v>
      </c>
      <c r="F6" s="70">
        <v>2014</v>
      </c>
      <c r="G6" s="70">
        <v>2015</v>
      </c>
      <c r="H6" s="70">
        <v>2016</v>
      </c>
      <c r="I6" s="70">
        <v>2017</v>
      </c>
      <c r="J6" s="70">
        <v>2018</v>
      </c>
      <c r="K6" s="70">
        <v>2019</v>
      </c>
      <c r="L6" s="30">
        <v>2020</v>
      </c>
      <c r="M6" s="512"/>
      <c r="N6"/>
      <c r="O6" s="298">
        <v>2010</v>
      </c>
      <c r="P6" s="360">
        <v>2015</v>
      </c>
      <c r="Q6" s="408">
        <v>2019</v>
      </c>
      <c r="R6" s="302">
        <v>2020</v>
      </c>
      <c r="S6"/>
      <c r="T6" s="51">
        <v>2010</v>
      </c>
      <c r="U6" s="70">
        <v>2011</v>
      </c>
      <c r="V6" s="70">
        <v>2012</v>
      </c>
      <c r="W6" s="70">
        <v>2013</v>
      </c>
      <c r="X6" s="70">
        <v>2014</v>
      </c>
      <c r="Y6" s="70">
        <v>2015</v>
      </c>
      <c r="Z6" s="70">
        <v>2016</v>
      </c>
      <c r="AA6" s="29">
        <v>2017</v>
      </c>
      <c r="AB6" s="29">
        <v>2018</v>
      </c>
      <c r="AC6" s="70">
        <v>2019</v>
      </c>
      <c r="AD6" s="30">
        <v>2020</v>
      </c>
      <c r="AE6" s="512"/>
      <c r="AF6"/>
      <c r="AG6" s="298">
        <v>2010</v>
      </c>
      <c r="AH6" s="360">
        <v>2015</v>
      </c>
      <c r="AI6" s="408">
        <v>2019</v>
      </c>
      <c r="AJ6" s="302">
        <v>2020</v>
      </c>
      <c r="AK6"/>
      <c r="AL6" s="51">
        <v>2010</v>
      </c>
      <c r="AM6" s="70">
        <v>2011</v>
      </c>
      <c r="AN6" s="70">
        <v>2012</v>
      </c>
      <c r="AO6" s="70">
        <v>2013</v>
      </c>
      <c r="AP6" s="70">
        <v>2014</v>
      </c>
      <c r="AQ6" s="70">
        <v>2015</v>
      </c>
      <c r="AR6" s="70">
        <v>2016</v>
      </c>
      <c r="AS6" s="70">
        <v>2017</v>
      </c>
      <c r="AT6" s="70">
        <v>2018</v>
      </c>
      <c r="AU6" s="70">
        <v>2019</v>
      </c>
      <c r="AV6" s="30">
        <v>2020</v>
      </c>
      <c r="AW6" s="53" t="s">
        <v>43</v>
      </c>
    </row>
    <row r="7" spans="1:50" ht="20.100000000000001" customHeight="1">
      <c r="A7" s="47" t="s">
        <v>131</v>
      </c>
      <c r="B7" s="79">
        <v>513298.16000000009</v>
      </c>
      <c r="C7" s="60">
        <v>580022.09</v>
      </c>
      <c r="D7" s="60">
        <v>596395.92999999982</v>
      </c>
      <c r="E7" s="60">
        <v>515312.22</v>
      </c>
      <c r="F7" s="60">
        <v>361901.61</v>
      </c>
      <c r="G7" s="60">
        <v>367413.69</v>
      </c>
      <c r="H7" s="60">
        <v>379599.54</v>
      </c>
      <c r="I7" s="60">
        <v>385057.31000000006</v>
      </c>
      <c r="J7" s="60">
        <v>429624.72999999986</v>
      </c>
      <c r="K7" s="60">
        <v>416815.14999999997</v>
      </c>
      <c r="L7" s="80">
        <v>405676.41999999993</v>
      </c>
      <c r="M7" s="42">
        <f t="shared" ref="M7:M33" si="0">(L7-K7)/K7</f>
        <v>-2.6723428838899069E-2</v>
      </c>
      <c r="O7" s="361">
        <f>B7/$B$33</f>
        <v>0.19250216926683048</v>
      </c>
      <c r="P7" s="362">
        <f>G7/$G$33</f>
        <v>0.13130411797863673</v>
      </c>
      <c r="Q7" s="362">
        <f>K7/$K$33</f>
        <v>0.14066339575863568</v>
      </c>
      <c r="R7" s="363">
        <f>L7/$L$33</f>
        <v>0.12872960619438814</v>
      </c>
      <c r="T7" s="79">
        <v>110519.433</v>
      </c>
      <c r="U7" s="60">
        <v>110544.41600000001</v>
      </c>
      <c r="V7" s="60">
        <v>112817.00299999998</v>
      </c>
      <c r="W7" s="60">
        <v>113356.74999999997</v>
      </c>
      <c r="X7" s="60">
        <v>109002.72200000001</v>
      </c>
      <c r="Y7" s="60">
        <v>110101.22900000002</v>
      </c>
      <c r="Z7" s="60">
        <v>109881.25300000001</v>
      </c>
      <c r="AA7" s="60">
        <v>109385.83099999999</v>
      </c>
      <c r="AB7" s="60">
        <v>115112.97400000002</v>
      </c>
      <c r="AC7" s="60">
        <v>114137.16400000003</v>
      </c>
      <c r="AD7" s="80">
        <v>110831.07399999999</v>
      </c>
      <c r="AE7" s="42">
        <f t="shared" ref="AE7:AE33" si="1">(AD7-AC7)/AC7</f>
        <v>-2.8965937860520517E-2</v>
      </c>
      <c r="AG7" s="361">
        <f>T7/$T$33</f>
        <v>0.17988768534624247</v>
      </c>
      <c r="AH7" s="362">
        <f>Y7/$Y$33</f>
        <v>0.1496888562873252</v>
      </c>
      <c r="AI7" s="362">
        <f>AC7/$AC$33</f>
        <v>0.1392931881041326</v>
      </c>
      <c r="AJ7" s="363">
        <f>AD7/$AD$33</f>
        <v>0.12944687036847666</v>
      </c>
      <c r="AL7" s="52">
        <f t="shared" ref="AL7:AV7" si="2">(T7/B7)*10</f>
        <v>2.1531234984360745</v>
      </c>
      <c r="AM7" s="73">
        <f t="shared" si="2"/>
        <v>1.905865619704243</v>
      </c>
      <c r="AN7" s="73">
        <f t="shared" si="2"/>
        <v>1.8916460915486131</v>
      </c>
      <c r="AO7" s="73">
        <f t="shared" si="2"/>
        <v>2.1997683268601698</v>
      </c>
      <c r="AP7" s="73">
        <f t="shared" si="2"/>
        <v>3.0119435500715239</v>
      </c>
      <c r="AQ7" s="73">
        <f t="shared" si="2"/>
        <v>2.9966555954950951</v>
      </c>
      <c r="AR7" s="73">
        <f t="shared" si="2"/>
        <v>2.8946624382105419</v>
      </c>
      <c r="AS7" s="73">
        <f t="shared" si="2"/>
        <v>2.8407675470438409</v>
      </c>
      <c r="AT7" s="73">
        <f t="shared" si="2"/>
        <v>2.6793842617020687</v>
      </c>
      <c r="AU7" s="73">
        <f t="shared" si="2"/>
        <v>2.7383161096711586</v>
      </c>
      <c r="AV7" s="73">
        <f t="shared" si="2"/>
        <v>2.732006804832285</v>
      </c>
      <c r="AW7" s="116">
        <f>(AV7-AU7)/AU7</f>
        <v>-2.3040819927949352E-3</v>
      </c>
      <c r="AX7" s="8"/>
    </row>
    <row r="8" spans="1:50" ht="20.100000000000001" customHeight="1">
      <c r="A8" s="47" t="s">
        <v>132</v>
      </c>
      <c r="B8" s="81">
        <v>194212.64999999997</v>
      </c>
      <c r="C8" s="61">
        <v>211137.28999999998</v>
      </c>
      <c r="D8" s="61">
        <v>216401.48999999996</v>
      </c>
      <c r="E8" s="61">
        <v>201208.07</v>
      </c>
      <c r="F8" s="61">
        <v>199576.70999999996</v>
      </c>
      <c r="G8" s="61">
        <v>193609.27999999997</v>
      </c>
      <c r="H8" s="61">
        <v>200460.97999999992</v>
      </c>
      <c r="I8" s="61">
        <v>218031.85</v>
      </c>
      <c r="J8" s="61">
        <v>217354.19</v>
      </c>
      <c r="K8" s="61">
        <v>217046.02999999997</v>
      </c>
      <c r="L8" s="82">
        <v>290813.82999999996</v>
      </c>
      <c r="M8" s="42">
        <f t="shared" si="0"/>
        <v>0.3398716852826103</v>
      </c>
      <c r="O8" s="361">
        <f t="shared" ref="O8:O32" si="3">B8/$B$33</f>
        <v>7.2835555116853898E-2</v>
      </c>
      <c r="P8" s="362">
        <f t="shared" ref="P8:P32" si="4">G8/$G$33</f>
        <v>6.9190932278214531E-2</v>
      </c>
      <c r="Q8" s="362">
        <f t="shared" ref="Q8:Q32" si="5">K8/$K$33</f>
        <v>7.3246933600495834E-2</v>
      </c>
      <c r="R8" s="363">
        <f t="shared" ref="R8:R32" si="6">L8/$L$33</f>
        <v>9.2281305903315125E-2</v>
      </c>
      <c r="T8" s="81">
        <v>66525.337999999989</v>
      </c>
      <c r="U8" s="61">
        <v>66635.901000000027</v>
      </c>
      <c r="V8" s="61">
        <v>72410.219999999987</v>
      </c>
      <c r="W8" s="61">
        <v>72394.204999999987</v>
      </c>
      <c r="X8" s="61">
        <v>73039.978000000003</v>
      </c>
      <c r="Y8" s="61">
        <v>77622.627000000008</v>
      </c>
      <c r="Z8" s="61">
        <v>73965.876000000004</v>
      </c>
      <c r="AA8" s="61">
        <v>79262.459000000017</v>
      </c>
      <c r="AB8" s="61">
        <v>75546.564999999973</v>
      </c>
      <c r="AC8" s="61">
        <v>77747.793999999994</v>
      </c>
      <c r="AD8" s="82">
        <v>95303.799999999988</v>
      </c>
      <c r="AE8" s="42">
        <f t="shared" si="1"/>
        <v>0.22580712708067313</v>
      </c>
      <c r="AG8" s="361">
        <f t="shared" ref="AG8:AG32" si="7">T8/$T$33</f>
        <v>0.10828040594178967</v>
      </c>
      <c r="AH8" s="362">
        <f t="shared" ref="AH8:AH32" si="8">Y8/$Y$33</f>
        <v>0.1055323574784769</v>
      </c>
      <c r="AI8" s="362">
        <f t="shared" ref="AI8:AI32" si="9">AC8/$AC$33</f>
        <v>9.4883539373059489E-2</v>
      </c>
      <c r="AJ8" s="363">
        <f t="shared" ref="AJ8:AJ32" si="10">AD8/$AD$33</f>
        <v>0.1113115500822741</v>
      </c>
      <c r="AL8" s="52">
        <f t="shared" ref="AL8:AL33" si="11">(T8/B8)*10</f>
        <v>3.4253864513974759</v>
      </c>
      <c r="AM8" s="74">
        <f t="shared" ref="AM8:AM22" si="12">(U8/C8)*10</f>
        <v>3.1560460494685727</v>
      </c>
      <c r="AN8" s="74">
        <f t="shared" ref="AN8:AN22" si="13">(V8/D8)*10</f>
        <v>3.3461054265384216</v>
      </c>
      <c r="AO8" s="74">
        <f t="shared" ref="AO8:AO22" si="14">(W8/E8)*10</f>
        <v>3.597977208369425</v>
      </c>
      <c r="AP8" s="74">
        <f t="shared" ref="AP8:AP22" si="15">(X8/F8)*10</f>
        <v>3.6597445663875314</v>
      </c>
      <c r="AQ8" s="74">
        <f t="shared" ref="AQ8:AQ22" si="16">(Y8/G8)*10</f>
        <v>4.0092410343140585</v>
      </c>
      <c r="AR8" s="74">
        <f t="shared" ref="AR8:AR22" si="17">(Z8/H8)*10</f>
        <v>3.6897892048617158</v>
      </c>
      <c r="AS8" s="74">
        <f t="shared" ref="AS8:AS22" si="18">(AA8/I8)*10</f>
        <v>3.6353614850307423</v>
      </c>
      <c r="AT8" s="74">
        <f t="shared" ref="AT8:AT22" si="19">(AB8/J8)*10</f>
        <v>3.4757353883999187</v>
      </c>
      <c r="AU8" s="74">
        <f t="shared" ref="AU8:AU22" si="20">(AC8/K8)*10</f>
        <v>3.582087817961932</v>
      </c>
      <c r="AV8" s="74">
        <f t="shared" ref="AV8:AV22" si="21">(AD8/L8)*10</f>
        <v>3.2771412556273543</v>
      </c>
      <c r="AW8" s="42">
        <f t="shared" ref="AW8:AW33" si="22">(AV8-AU8)/AU8</f>
        <v>-8.5130956534750848E-2</v>
      </c>
      <c r="AX8" s="8"/>
    </row>
    <row r="9" spans="1:50" ht="20.100000000000001" customHeight="1">
      <c r="A9" s="47" t="s">
        <v>133</v>
      </c>
      <c r="B9" s="81">
        <v>124147.99999999999</v>
      </c>
      <c r="C9" s="61">
        <v>129221.42999999998</v>
      </c>
      <c r="D9" s="61">
        <v>137360.88000000003</v>
      </c>
      <c r="E9" s="61">
        <v>142859.88999999996</v>
      </c>
      <c r="F9" s="61">
        <v>160180.49000000002</v>
      </c>
      <c r="G9" s="61">
        <v>172361.04000000004</v>
      </c>
      <c r="H9" s="61">
        <v>187504.32</v>
      </c>
      <c r="I9" s="61">
        <v>201638.72999999998</v>
      </c>
      <c r="J9" s="61">
        <v>207543.03999999998</v>
      </c>
      <c r="K9" s="61">
        <v>226839.17999999996</v>
      </c>
      <c r="L9" s="82">
        <v>257453.40999999997</v>
      </c>
      <c r="M9" s="42">
        <f t="shared" si="0"/>
        <v>0.13496006289566034</v>
      </c>
      <c r="O9" s="361">
        <f t="shared" si="3"/>
        <v>4.6559214843354325E-2</v>
      </c>
      <c r="P9" s="362">
        <f t="shared" si="4"/>
        <v>6.1597362719610506E-2</v>
      </c>
      <c r="Q9" s="362">
        <f t="shared" si="5"/>
        <v>7.6551846423778963E-2</v>
      </c>
      <c r="R9" s="363">
        <f t="shared" si="6"/>
        <v>8.1695347446376979E-2</v>
      </c>
      <c r="T9" s="81">
        <v>44879.595999999998</v>
      </c>
      <c r="U9" s="61">
        <v>47386.455000000002</v>
      </c>
      <c r="V9" s="61">
        <v>51284.888999999996</v>
      </c>
      <c r="W9" s="61">
        <v>55873.523000000008</v>
      </c>
      <c r="X9" s="61">
        <v>59259.964000000007</v>
      </c>
      <c r="Y9" s="61">
        <v>68910.221999999994</v>
      </c>
      <c r="Z9" s="61">
        <v>74807.566999999995</v>
      </c>
      <c r="AA9" s="61">
        <v>78981.016999999993</v>
      </c>
      <c r="AB9" s="61">
        <v>80842.428999999989</v>
      </c>
      <c r="AC9" s="61">
        <v>89480.349999999977</v>
      </c>
      <c r="AD9" s="82">
        <v>92250.346999999965</v>
      </c>
      <c r="AE9" s="42">
        <f t="shared" si="1"/>
        <v>3.0956483741961104E-2</v>
      </c>
      <c r="AG9" s="361">
        <f t="shared" si="7"/>
        <v>7.3048570957783346E-2</v>
      </c>
      <c r="AH9" s="362">
        <f t="shared" si="8"/>
        <v>9.3687349463516631E-2</v>
      </c>
      <c r="AI9" s="362">
        <f t="shared" si="9"/>
        <v>0.10920197057089673</v>
      </c>
      <c r="AJ9" s="363">
        <f t="shared" si="10"/>
        <v>0.10774522233318777</v>
      </c>
      <c r="AL9" s="52">
        <f t="shared" si="11"/>
        <v>3.6150075716080812</v>
      </c>
      <c r="AM9" s="74">
        <f t="shared" si="12"/>
        <v>3.6670740294392354</v>
      </c>
      <c r="AN9" s="74">
        <f t="shared" si="13"/>
        <v>3.7335876852274086</v>
      </c>
      <c r="AO9" s="74">
        <f t="shared" si="14"/>
        <v>3.9110714000969784</v>
      </c>
      <c r="AP9" s="74">
        <f t="shared" si="15"/>
        <v>3.6995743988546921</v>
      </c>
      <c r="AQ9" s="74">
        <f t="shared" si="16"/>
        <v>3.9980161410026294</v>
      </c>
      <c r="AR9" s="74">
        <f t="shared" si="17"/>
        <v>3.9896449852462061</v>
      </c>
      <c r="AS9" s="74">
        <f t="shared" si="18"/>
        <v>3.9169566779159934</v>
      </c>
      <c r="AT9" s="74">
        <f t="shared" si="19"/>
        <v>3.89521272310553</v>
      </c>
      <c r="AU9" s="74">
        <f t="shared" si="20"/>
        <v>3.9446602654797109</v>
      </c>
      <c r="AV9" s="74">
        <f t="shared" si="21"/>
        <v>3.5831860607323081</v>
      </c>
      <c r="AW9" s="42">
        <f t="shared" si="22"/>
        <v>-9.163633378283946E-2</v>
      </c>
      <c r="AX9" s="8"/>
    </row>
    <row r="10" spans="1:50" ht="20.100000000000001" customHeight="1">
      <c r="A10" s="47" t="s">
        <v>134</v>
      </c>
      <c r="B10" s="81">
        <v>85383.530000000013</v>
      </c>
      <c r="C10" s="61">
        <v>96305.699999999968</v>
      </c>
      <c r="D10" s="61">
        <v>95910.869999999966</v>
      </c>
      <c r="E10" s="61">
        <v>94861.76999999999</v>
      </c>
      <c r="F10" s="61">
        <v>97530.3</v>
      </c>
      <c r="G10" s="61">
        <v>98341.999999999985</v>
      </c>
      <c r="H10" s="61">
        <v>116675.92000000001</v>
      </c>
      <c r="I10" s="61">
        <v>171131.27</v>
      </c>
      <c r="J10" s="61">
        <v>179926.49000000002</v>
      </c>
      <c r="K10" s="61">
        <v>199880.54000000007</v>
      </c>
      <c r="L10" s="82">
        <v>252713.30000000005</v>
      </c>
      <c r="M10" s="42">
        <f t="shared" si="0"/>
        <v>0.26432167933906903</v>
      </c>
      <c r="O10" s="361">
        <f t="shared" si="3"/>
        <v>3.2021378655749513E-2</v>
      </c>
      <c r="P10" s="362">
        <f t="shared" si="4"/>
        <v>3.5144878706765366E-2</v>
      </c>
      <c r="Q10" s="362">
        <f t="shared" si="5"/>
        <v>6.7454063275938558E-2</v>
      </c>
      <c r="R10" s="363">
        <f t="shared" si="6"/>
        <v>8.0191211481022942E-2</v>
      </c>
      <c r="T10" s="81">
        <v>24960.148000000001</v>
      </c>
      <c r="U10" s="61">
        <v>29102.915000000005</v>
      </c>
      <c r="V10" s="61">
        <v>28595.846999999998</v>
      </c>
      <c r="W10" s="61">
        <v>28211.688000000006</v>
      </c>
      <c r="X10" s="61">
        <v>28788.776000000002</v>
      </c>
      <c r="Y10" s="61">
        <v>28766.753000000008</v>
      </c>
      <c r="Z10" s="61">
        <v>28895.111000000008</v>
      </c>
      <c r="AA10" s="61">
        <v>44210.89499999999</v>
      </c>
      <c r="AB10" s="61">
        <v>51408.054999999993</v>
      </c>
      <c r="AC10" s="61">
        <v>54994.247999999992</v>
      </c>
      <c r="AD10" s="82">
        <v>67896.98599999999</v>
      </c>
      <c r="AE10" s="42">
        <f t="shared" si="1"/>
        <v>0.2346197733261122</v>
      </c>
      <c r="AG10" s="361">
        <f t="shared" si="7"/>
        <v>4.0626549808843511E-2</v>
      </c>
      <c r="AH10" s="362">
        <f t="shared" si="8"/>
        <v>3.9110029876868874E-2</v>
      </c>
      <c r="AI10" s="362">
        <f t="shared" si="9"/>
        <v>6.7115073327994323E-2</v>
      </c>
      <c r="AJ10" s="363">
        <f t="shared" si="10"/>
        <v>7.930133696216167E-2</v>
      </c>
      <c r="AL10" s="52">
        <f t="shared" si="11"/>
        <v>2.9232977366946526</v>
      </c>
      <c r="AM10" s="74">
        <f t="shared" si="12"/>
        <v>3.0219306853073089</v>
      </c>
      <c r="AN10" s="74">
        <f t="shared" si="13"/>
        <v>2.981502200949695</v>
      </c>
      <c r="AO10" s="74">
        <f t="shared" si="14"/>
        <v>2.9739786639022241</v>
      </c>
      <c r="AP10" s="74">
        <f t="shared" si="15"/>
        <v>2.9517776526884463</v>
      </c>
      <c r="AQ10" s="74">
        <f t="shared" si="16"/>
        <v>2.9251746964674314</v>
      </c>
      <c r="AR10" s="74">
        <f t="shared" si="17"/>
        <v>2.4765273760001212</v>
      </c>
      <c r="AS10" s="74">
        <f t="shared" si="18"/>
        <v>2.5834492433790732</v>
      </c>
      <c r="AT10" s="74">
        <f t="shared" si="19"/>
        <v>2.8571698919931126</v>
      </c>
      <c r="AU10" s="74">
        <f t="shared" si="20"/>
        <v>2.7513557848102659</v>
      </c>
      <c r="AV10" s="74">
        <f t="shared" si="21"/>
        <v>2.6867199312422407</v>
      </c>
      <c r="AW10" s="42">
        <f t="shared" si="22"/>
        <v>-2.3492364718829865E-2</v>
      </c>
      <c r="AX10" s="8"/>
    </row>
    <row r="11" spans="1:50" ht="20.100000000000001" customHeight="1">
      <c r="A11" s="47" t="s">
        <v>135</v>
      </c>
      <c r="B11" s="81">
        <v>75228.579999999958</v>
      </c>
      <c r="C11" s="61">
        <v>78463.72</v>
      </c>
      <c r="D11" s="61">
        <v>84411.87999999999</v>
      </c>
      <c r="E11" s="61">
        <v>89988.62000000001</v>
      </c>
      <c r="F11" s="61">
        <v>90422.49</v>
      </c>
      <c r="G11" s="61">
        <v>99881.350000000035</v>
      </c>
      <c r="H11" s="61">
        <v>105455.00000000001</v>
      </c>
      <c r="I11" s="61">
        <v>112422.36</v>
      </c>
      <c r="J11" s="61">
        <v>126645.50000000003</v>
      </c>
      <c r="K11" s="61">
        <v>129185.63</v>
      </c>
      <c r="L11" s="82">
        <v>136932.51</v>
      </c>
      <c r="M11" s="42">
        <f t="shared" si="0"/>
        <v>5.9967041225870127E-2</v>
      </c>
      <c r="O11" s="361">
        <f t="shared" si="3"/>
        <v>2.8212968542227559E-2</v>
      </c>
      <c r="P11" s="362">
        <f t="shared" si="4"/>
        <v>3.5695002448780593E-2</v>
      </c>
      <c r="Q11" s="362">
        <f t="shared" si="5"/>
        <v>4.3596518502311346E-2</v>
      </c>
      <c r="R11" s="363">
        <f t="shared" si="6"/>
        <v>4.3451547140721469E-2</v>
      </c>
      <c r="T11" s="81">
        <v>34004.219000000012</v>
      </c>
      <c r="U11" s="61">
        <v>34227.402000000002</v>
      </c>
      <c r="V11" s="61">
        <v>37059.408999999992</v>
      </c>
      <c r="W11" s="61">
        <v>38692.760999999999</v>
      </c>
      <c r="X11" s="61">
        <v>34859.089</v>
      </c>
      <c r="Y11" s="61">
        <v>38240.521999999997</v>
      </c>
      <c r="Z11" s="61">
        <v>40611.129999999983</v>
      </c>
      <c r="AA11" s="61">
        <v>44193.731999999996</v>
      </c>
      <c r="AB11" s="61">
        <v>46607.201000000001</v>
      </c>
      <c r="AC11" s="61">
        <v>47485.371999999996</v>
      </c>
      <c r="AD11" s="82">
        <v>49807.668000000012</v>
      </c>
      <c r="AE11" s="42">
        <f t="shared" si="1"/>
        <v>4.8905502940990268E-2</v>
      </c>
      <c r="AG11" s="361">
        <f t="shared" si="7"/>
        <v>5.5347191727962645E-2</v>
      </c>
      <c r="AH11" s="362">
        <f t="shared" si="8"/>
        <v>5.1990155368840579E-2</v>
      </c>
      <c r="AI11" s="362">
        <f t="shared" si="9"/>
        <v>5.7951228350046513E-2</v>
      </c>
      <c r="AJ11" s="363">
        <f t="shared" si="10"/>
        <v>5.8173637683526604E-2</v>
      </c>
      <c r="AL11" s="52">
        <f t="shared" si="11"/>
        <v>4.5201197470429495</v>
      </c>
      <c r="AM11" s="74">
        <f t="shared" si="12"/>
        <v>4.3621946550584143</v>
      </c>
      <c r="AN11" s="74">
        <f t="shared" si="13"/>
        <v>4.3903072648068013</v>
      </c>
      <c r="AO11" s="74">
        <f t="shared" si="14"/>
        <v>4.2997393448193773</v>
      </c>
      <c r="AP11" s="74">
        <f t="shared" si="15"/>
        <v>3.8551348232060407</v>
      </c>
      <c r="AQ11" s="74">
        <f t="shared" si="16"/>
        <v>3.8285948277631392</v>
      </c>
      <c r="AR11" s="74">
        <f t="shared" si="17"/>
        <v>3.8510388317291717</v>
      </c>
      <c r="AS11" s="74">
        <f t="shared" si="18"/>
        <v>3.9310446783006507</v>
      </c>
      <c r="AT11" s="74">
        <f t="shared" si="19"/>
        <v>3.6801308376531332</v>
      </c>
      <c r="AU11" s="74">
        <f t="shared" si="20"/>
        <v>3.6757472173956183</v>
      </c>
      <c r="AV11" s="74">
        <f t="shared" si="21"/>
        <v>3.6373880826401277</v>
      </c>
      <c r="AW11" s="42">
        <f t="shared" si="22"/>
        <v>-1.0435737956613138E-2</v>
      </c>
      <c r="AX11" s="8"/>
    </row>
    <row r="12" spans="1:50" ht="20.100000000000001" customHeight="1">
      <c r="A12" s="47" t="s">
        <v>136</v>
      </c>
      <c r="B12" s="81">
        <v>204528.99</v>
      </c>
      <c r="C12" s="61">
        <v>209481.84</v>
      </c>
      <c r="D12" s="61">
        <v>229997.36000000002</v>
      </c>
      <c r="E12" s="61">
        <v>196553.00999999995</v>
      </c>
      <c r="F12" s="61">
        <v>233818.56</v>
      </c>
      <c r="G12" s="61">
        <v>214614.79000000004</v>
      </c>
      <c r="H12" s="61">
        <v>224128.68999999992</v>
      </c>
      <c r="I12" s="61">
        <v>251348.97000000003</v>
      </c>
      <c r="J12" s="61">
        <v>258101.81000000003</v>
      </c>
      <c r="K12" s="61">
        <v>229929.55</v>
      </c>
      <c r="L12" s="82">
        <v>193471.77</v>
      </c>
      <c r="M12" s="42">
        <f t="shared" si="0"/>
        <v>-0.15856065477447331</v>
      </c>
      <c r="O12" s="361">
        <f t="shared" si="3"/>
        <v>7.6704491309600387E-2</v>
      </c>
      <c r="P12" s="362">
        <f t="shared" si="4"/>
        <v>7.6697756433954198E-2</v>
      </c>
      <c r="Q12" s="362">
        <f t="shared" si="5"/>
        <v>7.7594759423343915E-2</v>
      </c>
      <c r="R12" s="363">
        <f t="shared" si="6"/>
        <v>6.1392635938345257E-2</v>
      </c>
      <c r="T12" s="81">
        <v>35150.316999999995</v>
      </c>
      <c r="U12" s="61">
        <v>34841.351999999999</v>
      </c>
      <c r="V12" s="61">
        <v>39127.468000000001</v>
      </c>
      <c r="W12" s="61">
        <v>39741.788000000008</v>
      </c>
      <c r="X12" s="61">
        <v>46143.153000000006</v>
      </c>
      <c r="Y12" s="61">
        <v>43497.506000000008</v>
      </c>
      <c r="Z12" s="61">
        <v>43585.596999999994</v>
      </c>
      <c r="AA12" s="61">
        <v>46407.423999999985</v>
      </c>
      <c r="AB12" s="61">
        <v>49477.418999999987</v>
      </c>
      <c r="AC12" s="61">
        <v>48331.935000000005</v>
      </c>
      <c r="AD12" s="82">
        <v>48188.177000000003</v>
      </c>
      <c r="AE12" s="42">
        <f t="shared" si="1"/>
        <v>-2.9743895004410979E-3</v>
      </c>
      <c r="AG12" s="361">
        <f t="shared" si="7"/>
        <v>5.7212645710159195E-2</v>
      </c>
      <c r="AH12" s="362">
        <f t="shared" si="8"/>
        <v>5.9137322840338735E-2</v>
      </c>
      <c r="AI12" s="362">
        <f t="shared" si="9"/>
        <v>5.8984375267916313E-2</v>
      </c>
      <c r="AJ12" s="363">
        <f t="shared" si="10"/>
        <v>5.6282128073686356E-2</v>
      </c>
      <c r="AL12" s="52">
        <f t="shared" si="11"/>
        <v>1.7185982779262732</v>
      </c>
      <c r="AM12" s="74">
        <f t="shared" si="12"/>
        <v>1.6632158663490832</v>
      </c>
      <c r="AN12" s="74">
        <f t="shared" si="13"/>
        <v>1.7012137878452169</v>
      </c>
      <c r="AO12" s="74">
        <f t="shared" si="14"/>
        <v>2.0219373898166211</v>
      </c>
      <c r="AP12" s="74">
        <f t="shared" si="15"/>
        <v>1.9734598057570796</v>
      </c>
      <c r="AQ12" s="74">
        <f t="shared" si="16"/>
        <v>2.0267711279357776</v>
      </c>
      <c r="AR12" s="74">
        <f t="shared" si="17"/>
        <v>1.9446683510263685</v>
      </c>
      <c r="AS12" s="74">
        <f t="shared" si="18"/>
        <v>1.8463343613462979</v>
      </c>
      <c r="AT12" s="74">
        <f t="shared" si="19"/>
        <v>1.9169729572992913</v>
      </c>
      <c r="AU12" s="74">
        <f t="shared" si="20"/>
        <v>2.102032339905854</v>
      </c>
      <c r="AV12" s="74">
        <f t="shared" si="21"/>
        <v>2.4907084377219482</v>
      </c>
      <c r="AW12" s="42">
        <f t="shared" si="22"/>
        <v>0.18490490866258613</v>
      </c>
      <c r="AX12" s="8"/>
    </row>
    <row r="13" spans="1:50" ht="20.100000000000001" customHeight="1">
      <c r="A13" s="47" t="s">
        <v>137</v>
      </c>
      <c r="B13" s="81">
        <v>163061.32</v>
      </c>
      <c r="C13" s="61">
        <v>162989.37000000005</v>
      </c>
      <c r="D13" s="61">
        <v>165351.4599999999</v>
      </c>
      <c r="E13" s="61">
        <v>147942.72999999992</v>
      </c>
      <c r="F13" s="61">
        <v>132289.26</v>
      </c>
      <c r="G13" s="61">
        <v>139312.97999999998</v>
      </c>
      <c r="H13" s="61">
        <v>147011.66999999998</v>
      </c>
      <c r="I13" s="61">
        <v>136400.24999999997</v>
      </c>
      <c r="J13" s="61">
        <v>119298.99</v>
      </c>
      <c r="K13" s="61">
        <v>129513.98999999999</v>
      </c>
      <c r="L13" s="82">
        <v>139126.84000000003</v>
      </c>
      <c r="M13" s="42">
        <f t="shared" si="0"/>
        <v>7.4222483609685988E-2</v>
      </c>
      <c r="O13" s="361">
        <f t="shared" si="3"/>
        <v>6.1152874234953046E-2</v>
      </c>
      <c r="P13" s="362">
        <f t="shared" si="4"/>
        <v>4.9786843712534112E-2</v>
      </c>
      <c r="Q13" s="362">
        <f t="shared" si="5"/>
        <v>4.3707330771566202E-2</v>
      </c>
      <c r="R13" s="363">
        <f t="shared" si="6"/>
        <v>4.41478539084664E-2</v>
      </c>
      <c r="T13" s="81">
        <v>49723.293999999994</v>
      </c>
      <c r="U13" s="61">
        <v>49055.600999999988</v>
      </c>
      <c r="V13" s="61">
        <v>50376.837999999996</v>
      </c>
      <c r="W13" s="61">
        <v>49073.796999999991</v>
      </c>
      <c r="X13" s="61">
        <v>45442.808000000012</v>
      </c>
      <c r="Y13" s="61">
        <v>47026.599999999977</v>
      </c>
      <c r="Z13" s="61">
        <v>50662.941999999988</v>
      </c>
      <c r="AA13" s="61">
        <v>46425.740999999987</v>
      </c>
      <c r="AB13" s="61">
        <v>42293.52399999999</v>
      </c>
      <c r="AC13" s="61">
        <v>45768.205999999991</v>
      </c>
      <c r="AD13" s="82">
        <v>47708.12799999999</v>
      </c>
      <c r="AE13" s="42">
        <f t="shared" si="1"/>
        <v>4.2385799434655556E-2</v>
      </c>
      <c r="AG13" s="361">
        <f t="shared" si="7"/>
        <v>8.0932448010755761E-2</v>
      </c>
      <c r="AH13" s="362">
        <f t="shared" si="8"/>
        <v>6.3935325999689999E-2</v>
      </c>
      <c r="AI13" s="362">
        <f t="shared" si="9"/>
        <v>5.585559605762315E-2</v>
      </c>
      <c r="AJ13" s="363">
        <f t="shared" si="10"/>
        <v>5.5721447405072434E-2</v>
      </c>
      <c r="AL13" s="52">
        <f t="shared" si="11"/>
        <v>3.049361675718067</v>
      </c>
      <c r="AM13" s="74">
        <f t="shared" si="12"/>
        <v>3.0097423531362795</v>
      </c>
      <c r="AN13" s="74">
        <f t="shared" si="13"/>
        <v>3.0466521432589726</v>
      </c>
      <c r="AO13" s="74">
        <f t="shared" si="14"/>
        <v>3.3170806703377731</v>
      </c>
      <c r="AP13" s="74">
        <f t="shared" si="15"/>
        <v>3.4351093958799077</v>
      </c>
      <c r="AQ13" s="74">
        <f t="shared" si="16"/>
        <v>3.3756079297133681</v>
      </c>
      <c r="AR13" s="74">
        <f t="shared" si="17"/>
        <v>3.4461850545606341</v>
      </c>
      <c r="AS13" s="74">
        <f t="shared" si="18"/>
        <v>3.403640462535809</v>
      </c>
      <c r="AT13" s="74">
        <f t="shared" si="19"/>
        <v>3.5451703321210006</v>
      </c>
      <c r="AU13" s="74">
        <f t="shared" si="20"/>
        <v>3.5338426373861234</v>
      </c>
      <c r="AV13" s="74">
        <f t="shared" si="21"/>
        <v>3.4291102996373657</v>
      </c>
      <c r="AW13" s="42">
        <f t="shared" si="22"/>
        <v>-2.9636955715216854E-2</v>
      </c>
      <c r="AX13" s="8"/>
    </row>
    <row r="14" spans="1:50" ht="20.100000000000001" customHeight="1">
      <c r="A14" s="47" t="s">
        <v>138</v>
      </c>
      <c r="B14" s="81">
        <v>156208.35000000003</v>
      </c>
      <c r="C14" s="61">
        <v>156272.80999999997</v>
      </c>
      <c r="D14" s="61">
        <v>147426.65000000005</v>
      </c>
      <c r="E14" s="61">
        <v>144831.45000000001</v>
      </c>
      <c r="F14" s="61">
        <v>143704.24000000005</v>
      </c>
      <c r="G14" s="61">
        <v>147190.83999999997</v>
      </c>
      <c r="H14" s="61">
        <v>139589.35</v>
      </c>
      <c r="I14" s="61">
        <v>139453.93000000005</v>
      </c>
      <c r="J14" s="61">
        <v>149655.50000000003</v>
      </c>
      <c r="K14" s="61">
        <v>135975.34</v>
      </c>
      <c r="L14" s="82">
        <v>140021.97</v>
      </c>
      <c r="M14" s="42">
        <f t="shared" si="0"/>
        <v>2.9760028546352631E-2</v>
      </c>
      <c r="O14" s="361">
        <f t="shared" si="3"/>
        <v>5.8582805425587928E-2</v>
      </c>
      <c r="P14" s="362">
        <f t="shared" si="4"/>
        <v>5.2602186436587706E-2</v>
      </c>
      <c r="Q14" s="362">
        <f t="shared" si="5"/>
        <v>4.5887854757282798E-2</v>
      </c>
      <c r="R14" s="363">
        <f t="shared" si="6"/>
        <v>4.4431897364560741E-2</v>
      </c>
      <c r="T14" s="81">
        <v>49334.203999999998</v>
      </c>
      <c r="U14" s="61">
        <v>49416.211999999992</v>
      </c>
      <c r="V14" s="61">
        <v>46865.963000000003</v>
      </c>
      <c r="W14" s="61">
        <v>46461.506999999998</v>
      </c>
      <c r="X14" s="61">
        <v>46950.599000000017</v>
      </c>
      <c r="Y14" s="61">
        <v>47833.265000000007</v>
      </c>
      <c r="Z14" s="61">
        <v>45372.461000000003</v>
      </c>
      <c r="AA14" s="61">
        <v>46069.990000000013</v>
      </c>
      <c r="AB14" s="61">
        <v>49744.02800000002</v>
      </c>
      <c r="AC14" s="61">
        <v>46141.172000000013</v>
      </c>
      <c r="AD14" s="82">
        <v>46845.667000000009</v>
      </c>
      <c r="AE14" s="42">
        <f t="shared" si="1"/>
        <v>1.526825109687277E-2</v>
      </c>
      <c r="AG14" s="361">
        <f t="shared" si="7"/>
        <v>8.0299143101461051E-2</v>
      </c>
      <c r="AH14" s="362">
        <f t="shared" si="8"/>
        <v>6.5032032751773758E-2</v>
      </c>
      <c r="AI14" s="362">
        <f t="shared" si="9"/>
        <v>5.6310764395207297E-2</v>
      </c>
      <c r="AJ14" s="363">
        <f t="shared" si="10"/>
        <v>5.4714122715023288E-2</v>
      </c>
      <c r="AL14" s="52">
        <f t="shared" si="11"/>
        <v>3.158230914032444</v>
      </c>
      <c r="AM14" s="74">
        <f t="shared" si="12"/>
        <v>3.162175940907443</v>
      </c>
      <c r="AN14" s="74">
        <f t="shared" si="13"/>
        <v>3.1789342700251266</v>
      </c>
      <c r="AO14" s="74">
        <f t="shared" si="14"/>
        <v>3.2079708516347791</v>
      </c>
      <c r="AP14" s="74">
        <f t="shared" si="15"/>
        <v>3.2671686653086924</v>
      </c>
      <c r="AQ14" s="74">
        <f t="shared" si="16"/>
        <v>3.249744685199162</v>
      </c>
      <c r="AR14" s="74">
        <f t="shared" si="17"/>
        <v>3.25042426230941</v>
      </c>
      <c r="AS14" s="74">
        <f t="shared" si="18"/>
        <v>3.3035992603435411</v>
      </c>
      <c r="AT14" s="74">
        <f t="shared" si="19"/>
        <v>3.3239024292458352</v>
      </c>
      <c r="AU14" s="74">
        <f t="shared" si="20"/>
        <v>3.3933485292259622</v>
      </c>
      <c r="AV14" s="74">
        <f t="shared" si="21"/>
        <v>3.3455940521333911</v>
      </c>
      <c r="AW14" s="42">
        <f t="shared" si="22"/>
        <v>-1.4072965591737813E-2</v>
      </c>
      <c r="AX14" s="8"/>
    </row>
    <row r="15" spans="1:50" ht="20.100000000000001" customHeight="1">
      <c r="A15" s="47" t="s">
        <v>139</v>
      </c>
      <c r="B15" s="81">
        <v>69935.299999999988</v>
      </c>
      <c r="C15" s="61">
        <v>73693.009999999995</v>
      </c>
      <c r="D15" s="61">
        <v>80501.190000000017</v>
      </c>
      <c r="E15" s="61">
        <v>84194.349999999991</v>
      </c>
      <c r="F15" s="61">
        <v>95327.170000000013</v>
      </c>
      <c r="G15" s="61">
        <v>95890.720000000016</v>
      </c>
      <c r="H15" s="61">
        <v>96172.19</v>
      </c>
      <c r="I15" s="61">
        <v>97045.900000000023</v>
      </c>
      <c r="J15" s="61">
        <v>99873.769999999975</v>
      </c>
      <c r="K15" s="61">
        <v>101723.27999999994</v>
      </c>
      <c r="L15" s="82">
        <v>112125.05</v>
      </c>
      <c r="M15" s="42">
        <f t="shared" si="0"/>
        <v>0.10225555054850835</v>
      </c>
      <c r="O15" s="361">
        <f t="shared" si="3"/>
        <v>2.6227830152998337E-2</v>
      </c>
      <c r="P15" s="362">
        <f t="shared" si="4"/>
        <v>3.4268854848430993E-2</v>
      </c>
      <c r="Q15" s="362">
        <f t="shared" si="5"/>
        <v>3.4328747389595848E-2</v>
      </c>
      <c r="R15" s="363">
        <f t="shared" si="6"/>
        <v>3.5579621637920403E-2</v>
      </c>
      <c r="T15" s="81">
        <v>18456.59</v>
      </c>
      <c r="U15" s="61">
        <v>20031.104000000003</v>
      </c>
      <c r="V15" s="61">
        <v>21961.426000000007</v>
      </c>
      <c r="W15" s="61">
        <v>24244.717999999997</v>
      </c>
      <c r="X15" s="61">
        <v>26077.845000000001</v>
      </c>
      <c r="Y15" s="61">
        <v>27112.824000000015</v>
      </c>
      <c r="Z15" s="61">
        <v>28844.870999999996</v>
      </c>
      <c r="AA15" s="61">
        <v>29130.555000000011</v>
      </c>
      <c r="AB15" s="61">
        <v>30462.964</v>
      </c>
      <c r="AC15" s="61">
        <v>32234.563999999998</v>
      </c>
      <c r="AD15" s="82">
        <v>34308.113999999994</v>
      </c>
      <c r="AE15" s="42">
        <f t="shared" si="1"/>
        <v>6.4326913185486112E-2</v>
      </c>
      <c r="AG15" s="361">
        <f t="shared" si="7"/>
        <v>3.0040990659847173E-2</v>
      </c>
      <c r="AH15" s="362">
        <f t="shared" si="8"/>
        <v>3.6861419732921806E-2</v>
      </c>
      <c r="AI15" s="362">
        <f t="shared" si="9"/>
        <v>3.9339116457341616E-2</v>
      </c>
      <c r="AJ15" s="363">
        <f t="shared" si="10"/>
        <v>4.00706934008861E-2</v>
      </c>
      <c r="AL15" s="52">
        <f t="shared" si="11"/>
        <v>2.6390949920855422</v>
      </c>
      <c r="AM15" s="74">
        <f t="shared" si="12"/>
        <v>2.7181823622077594</v>
      </c>
      <c r="AN15" s="74">
        <f t="shared" si="13"/>
        <v>2.7280871251716903</v>
      </c>
      <c r="AO15" s="74">
        <f t="shared" si="14"/>
        <v>2.8796134182400603</v>
      </c>
      <c r="AP15" s="74">
        <f t="shared" si="15"/>
        <v>2.7356151451889317</v>
      </c>
      <c r="AQ15" s="74">
        <f t="shared" si="16"/>
        <v>2.8274711046074126</v>
      </c>
      <c r="AR15" s="74">
        <f t="shared" si="17"/>
        <v>2.9992943906133358</v>
      </c>
      <c r="AS15" s="74">
        <f t="shared" si="18"/>
        <v>3.0017295939344169</v>
      </c>
      <c r="AT15" s="74">
        <f t="shared" si="19"/>
        <v>3.0501466000532478</v>
      </c>
      <c r="AU15" s="74">
        <f t="shared" si="20"/>
        <v>3.1688482715067794</v>
      </c>
      <c r="AV15" s="74">
        <f t="shared" si="21"/>
        <v>3.0598081338648226</v>
      </c>
      <c r="AW15" s="42">
        <f t="shared" si="22"/>
        <v>-3.4410021654368586E-2</v>
      </c>
      <c r="AX15" s="8"/>
    </row>
    <row r="16" spans="1:50" ht="20.100000000000001" customHeight="1">
      <c r="A16" s="47" t="s">
        <v>140</v>
      </c>
      <c r="B16" s="81">
        <v>52300.510000000009</v>
      </c>
      <c r="C16" s="61">
        <v>59634.079999999994</v>
      </c>
      <c r="D16" s="61">
        <v>60928.680000000008</v>
      </c>
      <c r="E16" s="61">
        <v>60064.700000000004</v>
      </c>
      <c r="F16" s="61">
        <v>57880.39</v>
      </c>
      <c r="G16" s="61">
        <v>66616.040000000008</v>
      </c>
      <c r="H16" s="61">
        <v>68002.649999999994</v>
      </c>
      <c r="I16" s="61">
        <v>66537.010000000009</v>
      </c>
      <c r="J16" s="61">
        <v>78890.080000000002</v>
      </c>
      <c r="K16" s="61">
        <v>89038.869999999981</v>
      </c>
      <c r="L16" s="82">
        <v>125393.52</v>
      </c>
      <c r="M16" s="42">
        <f t="shared" si="0"/>
        <v>0.40830089150951748</v>
      </c>
      <c r="O16" s="361">
        <f t="shared" si="3"/>
        <v>1.961425622246836E-2</v>
      </c>
      <c r="P16" s="362">
        <f t="shared" si="4"/>
        <v>2.3806843929603125E-2</v>
      </c>
      <c r="Q16" s="362">
        <f t="shared" si="5"/>
        <v>3.0048115594434873E-2</v>
      </c>
      <c r="R16" s="363">
        <f t="shared" si="6"/>
        <v>3.9789984463302397E-2</v>
      </c>
      <c r="T16" s="81">
        <v>13790.713999999998</v>
      </c>
      <c r="U16" s="61">
        <v>14385.162000000002</v>
      </c>
      <c r="V16" s="61">
        <v>15265.421999999999</v>
      </c>
      <c r="W16" s="61">
        <v>15534.871999999998</v>
      </c>
      <c r="X16" s="61">
        <v>14963.080000000002</v>
      </c>
      <c r="Y16" s="61">
        <v>16198.378999999999</v>
      </c>
      <c r="Z16" s="61">
        <v>16725.637999999999</v>
      </c>
      <c r="AA16" s="61">
        <v>15975.729000000001</v>
      </c>
      <c r="AB16" s="61">
        <v>19293.673000000003</v>
      </c>
      <c r="AC16" s="61">
        <v>20948.159999999996</v>
      </c>
      <c r="AD16" s="82">
        <v>28945.25</v>
      </c>
      <c r="AE16" s="42">
        <f t="shared" si="1"/>
        <v>0.38175620197668936</v>
      </c>
      <c r="AG16" s="361">
        <f t="shared" si="7"/>
        <v>2.2446546760079927E-2</v>
      </c>
      <c r="AH16" s="362">
        <f t="shared" si="8"/>
        <v>2.2022613627851746E-2</v>
      </c>
      <c r="AI16" s="362">
        <f t="shared" si="9"/>
        <v>2.5565169915343831E-2</v>
      </c>
      <c r="AJ16" s="363">
        <f t="shared" si="10"/>
        <v>3.3807053286636468E-2</v>
      </c>
      <c r="AL16" s="52">
        <f t="shared" si="11"/>
        <v>2.6368220883505717</v>
      </c>
      <c r="AM16" s="74">
        <f t="shared" si="12"/>
        <v>2.4122384381548274</v>
      </c>
      <c r="AN16" s="74">
        <f t="shared" si="13"/>
        <v>2.5054575283757989</v>
      </c>
      <c r="AO16" s="74">
        <f t="shared" si="14"/>
        <v>2.5863563790379369</v>
      </c>
      <c r="AP16" s="74">
        <f t="shared" si="15"/>
        <v>2.5851726292791049</v>
      </c>
      <c r="AQ16" s="74">
        <f t="shared" si="16"/>
        <v>2.4316034096292722</v>
      </c>
      <c r="AR16" s="74">
        <f t="shared" si="17"/>
        <v>2.4595567966836587</v>
      </c>
      <c r="AS16" s="74">
        <f t="shared" si="18"/>
        <v>2.4010289912336007</v>
      </c>
      <c r="AT16" s="74">
        <f t="shared" si="19"/>
        <v>2.4456399334364982</v>
      </c>
      <c r="AU16" s="74">
        <f t="shared" si="20"/>
        <v>2.3526983215308102</v>
      </c>
      <c r="AV16" s="74">
        <f t="shared" si="21"/>
        <v>2.3083529356221915</v>
      </c>
      <c r="AW16" s="42">
        <f t="shared" si="22"/>
        <v>-1.8848734452177811E-2</v>
      </c>
      <c r="AX16" s="8"/>
    </row>
    <row r="17" spans="1:50" ht="20.100000000000001" customHeight="1">
      <c r="A17" s="47" t="s">
        <v>141</v>
      </c>
      <c r="B17" s="81">
        <v>492920.4599999999</v>
      </c>
      <c r="C17" s="61">
        <v>629739.61</v>
      </c>
      <c r="D17" s="61">
        <v>686350.22</v>
      </c>
      <c r="E17" s="61">
        <v>637369.21</v>
      </c>
      <c r="F17" s="61">
        <v>625176.14</v>
      </c>
      <c r="G17" s="61">
        <v>522322.23999999993</v>
      </c>
      <c r="H17" s="61">
        <v>168939.72999999995</v>
      </c>
      <c r="I17" s="61">
        <v>266404.87999999989</v>
      </c>
      <c r="J17" s="61">
        <v>227513.05</v>
      </c>
      <c r="K17" s="61">
        <v>268334.58000000007</v>
      </c>
      <c r="L17" s="82">
        <v>219036.19999999998</v>
      </c>
      <c r="M17" s="42">
        <f t="shared" si="0"/>
        <v>-0.18371981725202946</v>
      </c>
      <c r="O17" s="361">
        <f t="shared" si="3"/>
        <v>0.18485992201102749</v>
      </c>
      <c r="P17" s="362">
        <f t="shared" si="4"/>
        <v>0.18666441368536324</v>
      </c>
      <c r="Q17" s="362">
        <f t="shared" si="5"/>
        <v>9.055537741914442E-2</v>
      </c>
      <c r="R17" s="363">
        <f t="shared" si="6"/>
        <v>6.9504763841869946E-2</v>
      </c>
      <c r="T17" s="81">
        <v>56310.070999999974</v>
      </c>
      <c r="U17" s="61">
        <v>73195.986999999994</v>
      </c>
      <c r="V17" s="61">
        <v>86351.58</v>
      </c>
      <c r="W17" s="61">
        <v>93750.759000000035</v>
      </c>
      <c r="X17" s="61">
        <v>95352.80799999999</v>
      </c>
      <c r="Y17" s="61">
        <v>72664.783999999985</v>
      </c>
      <c r="Z17" s="61">
        <v>32754.181999999997</v>
      </c>
      <c r="AA17" s="61">
        <v>45690.585999999988</v>
      </c>
      <c r="AB17" s="61">
        <v>39566.082000000002</v>
      </c>
      <c r="AC17" s="61">
        <v>36835.781999999999</v>
      </c>
      <c r="AD17" s="82">
        <v>26136.991000000002</v>
      </c>
      <c r="AE17" s="42">
        <f t="shared" si="1"/>
        <v>-0.29044560530844704</v>
      </c>
      <c r="AG17" s="361">
        <f t="shared" si="7"/>
        <v>9.1653459114946489E-2</v>
      </c>
      <c r="AH17" s="362">
        <f t="shared" si="8"/>
        <v>9.8791889137999744E-2</v>
      </c>
      <c r="AI17" s="362">
        <f t="shared" si="9"/>
        <v>4.4954450691352552E-2</v>
      </c>
      <c r="AJ17" s="363">
        <f t="shared" si="10"/>
        <v>3.0527103669491119E-2</v>
      </c>
      <c r="AL17" s="52">
        <f t="shared" si="11"/>
        <v>1.1423764191082673</v>
      </c>
      <c r="AM17" s="74">
        <f t="shared" si="12"/>
        <v>1.1623214712506331</v>
      </c>
      <c r="AN17" s="74">
        <f t="shared" si="13"/>
        <v>1.2581270827013067</v>
      </c>
      <c r="AO17" s="74">
        <f t="shared" si="14"/>
        <v>1.4709019125665019</v>
      </c>
      <c r="AP17" s="74">
        <f t="shared" si="15"/>
        <v>1.5252150857836639</v>
      </c>
      <c r="AQ17" s="74">
        <f t="shared" si="16"/>
        <v>1.3911868657938056</v>
      </c>
      <c r="AR17" s="74">
        <f t="shared" si="17"/>
        <v>1.9388087100648266</v>
      </c>
      <c r="AS17" s="74">
        <f t="shared" si="18"/>
        <v>1.7150806696934384</v>
      </c>
      <c r="AT17" s="74">
        <f t="shared" si="19"/>
        <v>1.7390686819942858</v>
      </c>
      <c r="AU17" s="74">
        <f t="shared" si="20"/>
        <v>1.3727556843400499</v>
      </c>
      <c r="AV17" s="74">
        <f t="shared" si="21"/>
        <v>1.1932726645184679</v>
      </c>
      <c r="AW17" s="42">
        <f t="shared" si="22"/>
        <v>-0.13074651365065604</v>
      </c>
      <c r="AX17" s="8"/>
    </row>
    <row r="18" spans="1:50" ht="20.100000000000001" customHeight="1">
      <c r="A18" s="47" t="s">
        <v>142</v>
      </c>
      <c r="B18" s="81">
        <v>34083.509999999987</v>
      </c>
      <c r="C18" s="61">
        <v>52649.899999999994</v>
      </c>
      <c r="D18" s="61">
        <v>57487.090000000004</v>
      </c>
      <c r="E18" s="61">
        <v>70343.509999999995</v>
      </c>
      <c r="F18" s="61">
        <v>74459.94</v>
      </c>
      <c r="G18" s="61">
        <v>86885.859999999957</v>
      </c>
      <c r="H18" s="61">
        <v>98422.32</v>
      </c>
      <c r="I18" s="61">
        <v>94539.199999999997</v>
      </c>
      <c r="J18" s="61">
        <v>105292.37</v>
      </c>
      <c r="K18" s="61">
        <v>102077.86</v>
      </c>
      <c r="L18" s="82">
        <v>117130.07999999997</v>
      </c>
      <c r="M18" s="42">
        <f t="shared" si="0"/>
        <v>0.14745822453566299</v>
      </c>
      <c r="O18" s="361">
        <f t="shared" si="3"/>
        <v>1.2782336120643226E-2</v>
      </c>
      <c r="P18" s="362">
        <f t="shared" si="4"/>
        <v>3.1050751571383498E-2</v>
      </c>
      <c r="Q18" s="362">
        <f t="shared" si="5"/>
        <v>3.4448408171762965E-2</v>
      </c>
      <c r="R18" s="363">
        <f t="shared" si="6"/>
        <v>3.71678222557702E-2</v>
      </c>
      <c r="T18" s="81">
        <v>6401.6290000000008</v>
      </c>
      <c r="U18" s="61">
        <v>10161.326999999999</v>
      </c>
      <c r="V18" s="61">
        <v>11378.438999999998</v>
      </c>
      <c r="W18" s="61">
        <v>14183.454</v>
      </c>
      <c r="X18" s="61">
        <v>14643.191000000001</v>
      </c>
      <c r="Y18" s="61">
        <v>17564.352000000003</v>
      </c>
      <c r="Z18" s="61">
        <v>19657.138000000003</v>
      </c>
      <c r="AA18" s="61">
        <v>20385.730000000003</v>
      </c>
      <c r="AB18" s="61">
        <v>23248.605000000003</v>
      </c>
      <c r="AC18" s="61">
        <v>22449.453999999994</v>
      </c>
      <c r="AD18" s="82">
        <v>25915.74</v>
      </c>
      <c r="AE18" s="42">
        <f t="shared" si="1"/>
        <v>0.15440402247644902</v>
      </c>
      <c r="AG18" s="361">
        <f t="shared" si="7"/>
        <v>1.0419653738681242E-2</v>
      </c>
      <c r="AH18" s="362">
        <f t="shared" si="8"/>
        <v>2.3879731281727951E-2</v>
      </c>
      <c r="AI18" s="362">
        <f t="shared" si="9"/>
        <v>2.7397351653639039E-2</v>
      </c>
      <c r="AJ18" s="363">
        <f t="shared" si="10"/>
        <v>3.0268690135432107E-2</v>
      </c>
      <c r="AL18" s="52">
        <f t="shared" si="11"/>
        <v>1.8782188219464495</v>
      </c>
      <c r="AM18" s="74">
        <f t="shared" si="12"/>
        <v>1.9299803038562278</v>
      </c>
      <c r="AN18" s="74">
        <f t="shared" si="13"/>
        <v>1.9793033531528552</v>
      </c>
      <c r="AO18" s="74">
        <f t="shared" si="14"/>
        <v>2.0163130898642962</v>
      </c>
      <c r="AP18" s="74">
        <f t="shared" si="15"/>
        <v>1.9665864624655891</v>
      </c>
      <c r="AQ18" s="74">
        <f t="shared" si="16"/>
        <v>2.0215432062248118</v>
      </c>
      <c r="AR18" s="74">
        <f t="shared" si="17"/>
        <v>1.9972235972490793</v>
      </c>
      <c r="AS18" s="74">
        <f t="shared" si="18"/>
        <v>2.1563256300032161</v>
      </c>
      <c r="AT18" s="74">
        <f t="shared" si="19"/>
        <v>2.2080047205699715</v>
      </c>
      <c r="AU18" s="74">
        <f t="shared" si="20"/>
        <v>2.1992481033595328</v>
      </c>
      <c r="AV18" s="74">
        <f t="shared" si="21"/>
        <v>2.2125605992926847</v>
      </c>
      <c r="AW18" s="42">
        <f t="shared" si="22"/>
        <v>6.0532033256347631E-3</v>
      </c>
      <c r="AX18" s="8"/>
    </row>
    <row r="19" spans="1:50" ht="20.100000000000001" customHeight="1">
      <c r="A19" s="47" t="s">
        <v>143</v>
      </c>
      <c r="B19" s="81">
        <v>38204.270000000004</v>
      </c>
      <c r="C19" s="61">
        <v>34057.650000000009</v>
      </c>
      <c r="D19" s="61">
        <v>24808.79</v>
      </c>
      <c r="E19" s="61">
        <v>28352.22</v>
      </c>
      <c r="F19" s="61">
        <v>33486.050000000003</v>
      </c>
      <c r="G19" s="61">
        <v>35743.290000000008</v>
      </c>
      <c r="H19" s="61">
        <v>38794.050000000017</v>
      </c>
      <c r="I19" s="61">
        <v>33763.32</v>
      </c>
      <c r="J19" s="61">
        <v>35436.600000000006</v>
      </c>
      <c r="K19" s="61">
        <v>37123.869999999988</v>
      </c>
      <c r="L19" s="82">
        <v>39218.62000000001</v>
      </c>
      <c r="M19" s="42">
        <f t="shared" si="0"/>
        <v>5.6425959901271673E-2</v>
      </c>
      <c r="O19" s="361">
        <f t="shared" si="3"/>
        <v>1.432774442490831E-2</v>
      </c>
      <c r="P19" s="362">
        <f t="shared" si="4"/>
        <v>1.2773724264614712E-2</v>
      </c>
      <c r="Q19" s="362">
        <f t="shared" si="5"/>
        <v>1.2528262511336598E-2</v>
      </c>
      <c r="R19" s="363">
        <f t="shared" si="6"/>
        <v>1.2444887745970933E-2</v>
      </c>
      <c r="T19" s="81">
        <v>16227.867000000002</v>
      </c>
      <c r="U19" s="61">
        <v>13409.539999999999</v>
      </c>
      <c r="V19" s="61">
        <v>9410.0049999999974</v>
      </c>
      <c r="W19" s="61">
        <v>11257.647999999997</v>
      </c>
      <c r="X19" s="61">
        <v>14455.662999999995</v>
      </c>
      <c r="Y19" s="61">
        <v>16162.109999999997</v>
      </c>
      <c r="Z19" s="61">
        <v>18471.945</v>
      </c>
      <c r="AA19" s="61">
        <v>18208.410000000003</v>
      </c>
      <c r="AB19" s="61">
        <v>20469.889000000003</v>
      </c>
      <c r="AC19" s="61">
        <v>22453.272999999997</v>
      </c>
      <c r="AD19" s="82">
        <v>21529.880999999994</v>
      </c>
      <c r="AE19" s="42">
        <f t="shared" si="1"/>
        <v>-4.1125051122836459E-2</v>
      </c>
      <c r="AG19" s="361">
        <f t="shared" si="7"/>
        <v>2.6413394943282709E-2</v>
      </c>
      <c r="AH19" s="362">
        <f t="shared" si="8"/>
        <v>2.1973303868296878E-2</v>
      </c>
      <c r="AI19" s="362">
        <f t="shared" si="9"/>
        <v>2.7402012367702077E-2</v>
      </c>
      <c r="AJ19" s="363">
        <f t="shared" si="10"/>
        <v>2.5146158151059046E-2</v>
      </c>
      <c r="AL19" s="52">
        <f t="shared" si="11"/>
        <v>4.2476579188661372</v>
      </c>
      <c r="AM19" s="74">
        <f t="shared" si="12"/>
        <v>3.9373063026955752</v>
      </c>
      <c r="AN19" s="74">
        <f t="shared" si="13"/>
        <v>3.793012476626227</v>
      </c>
      <c r="AO19" s="74">
        <f t="shared" si="14"/>
        <v>3.9706407470032317</v>
      </c>
      <c r="AP19" s="74">
        <f t="shared" si="15"/>
        <v>4.3169209267739834</v>
      </c>
      <c r="AQ19" s="74">
        <f t="shared" si="16"/>
        <v>4.5217186218728029</v>
      </c>
      <c r="AR19" s="74">
        <f t="shared" si="17"/>
        <v>4.7615407517389885</v>
      </c>
      <c r="AS19" s="74">
        <f t="shared" si="18"/>
        <v>5.3929560244667893</v>
      </c>
      <c r="AT19" s="74">
        <f t="shared" si="19"/>
        <v>5.7764822245926526</v>
      </c>
      <c r="AU19" s="74">
        <f t="shared" si="20"/>
        <v>6.0482037567742815</v>
      </c>
      <c r="AV19" s="74">
        <f t="shared" si="21"/>
        <v>5.4897089698719617</v>
      </c>
      <c r="AW19" s="42">
        <f t="shared" si="22"/>
        <v>-9.2340603815931066E-2</v>
      </c>
      <c r="AX19" s="8"/>
    </row>
    <row r="20" spans="1:50" ht="20.100000000000001" customHeight="1">
      <c r="A20" s="47" t="s">
        <v>144</v>
      </c>
      <c r="B20" s="81">
        <v>43770.649999999994</v>
      </c>
      <c r="C20" s="61">
        <v>118525.03999999998</v>
      </c>
      <c r="D20" s="61">
        <v>249224.93999999997</v>
      </c>
      <c r="E20" s="61">
        <v>172953.15000000002</v>
      </c>
      <c r="F20" s="61">
        <v>38128.820000000007</v>
      </c>
      <c r="G20" s="61">
        <v>37803.18</v>
      </c>
      <c r="H20" s="61">
        <v>230123.47</v>
      </c>
      <c r="I20" s="61">
        <v>221890.46</v>
      </c>
      <c r="J20" s="61">
        <v>153500.72999999998</v>
      </c>
      <c r="K20" s="61">
        <v>55738.459999999985</v>
      </c>
      <c r="L20" s="82">
        <v>74474.89</v>
      </c>
      <c r="M20" s="42">
        <f t="shared" si="0"/>
        <v>0.3361490432279618</v>
      </c>
      <c r="O20" s="361">
        <f t="shared" si="3"/>
        <v>1.6415303486026895E-2</v>
      </c>
      <c r="P20" s="362">
        <f t="shared" si="4"/>
        <v>1.3509875493990549E-2</v>
      </c>
      <c r="Q20" s="362">
        <f t="shared" si="5"/>
        <v>1.8810163349285366E-2</v>
      </c>
      <c r="R20" s="363">
        <f t="shared" si="6"/>
        <v>2.3632439028796345E-2</v>
      </c>
      <c r="T20" s="81">
        <v>11562.974999999999</v>
      </c>
      <c r="U20" s="61">
        <v>14880.498000000003</v>
      </c>
      <c r="V20" s="61">
        <v>21005.487999999998</v>
      </c>
      <c r="W20" s="61">
        <v>19079.097000000002</v>
      </c>
      <c r="X20" s="61">
        <v>13231.348999999998</v>
      </c>
      <c r="Y20" s="61">
        <v>15258.859</v>
      </c>
      <c r="Z20" s="61">
        <v>19585.287999999997</v>
      </c>
      <c r="AA20" s="61">
        <v>23465.340999999997</v>
      </c>
      <c r="AB20" s="61">
        <v>21171.152999999998</v>
      </c>
      <c r="AC20" s="61">
        <v>15360.929999999997</v>
      </c>
      <c r="AD20" s="82">
        <v>16722.514999999996</v>
      </c>
      <c r="AE20" s="42">
        <f t="shared" si="1"/>
        <v>8.8639489926716636E-2</v>
      </c>
      <c r="AG20" s="361">
        <f t="shared" si="7"/>
        <v>1.8820552657616944E-2</v>
      </c>
      <c r="AH20" s="362">
        <f t="shared" si="8"/>
        <v>2.0745282979171453E-2</v>
      </c>
      <c r="AI20" s="362">
        <f t="shared" si="9"/>
        <v>1.8746504967868418E-2</v>
      </c>
      <c r="AJ20" s="363">
        <f t="shared" si="10"/>
        <v>1.9531320534166313E-2</v>
      </c>
      <c r="AL20" s="52">
        <f t="shared" si="11"/>
        <v>2.6417188230012578</v>
      </c>
      <c r="AM20" s="74">
        <f t="shared" si="12"/>
        <v>1.2554729363516779</v>
      </c>
      <c r="AN20" s="74">
        <f t="shared" si="13"/>
        <v>0.8428325030392223</v>
      </c>
      <c r="AO20" s="74">
        <f t="shared" si="14"/>
        <v>1.1031367165038626</v>
      </c>
      <c r="AP20" s="74">
        <f t="shared" si="15"/>
        <v>3.4701700708283116</v>
      </c>
      <c r="AQ20" s="74">
        <f t="shared" si="16"/>
        <v>4.0363956153953184</v>
      </c>
      <c r="AR20" s="74">
        <f t="shared" si="17"/>
        <v>0.85107738032978542</v>
      </c>
      <c r="AS20" s="74">
        <f t="shared" si="18"/>
        <v>1.0575191470602205</v>
      </c>
      <c r="AT20" s="74">
        <f t="shared" si="19"/>
        <v>1.3792216493042087</v>
      </c>
      <c r="AU20" s="74">
        <f t="shared" si="20"/>
        <v>2.7558942245623581</v>
      </c>
      <c r="AV20" s="74">
        <f t="shared" si="21"/>
        <v>2.245389687718907</v>
      </c>
      <c r="AW20" s="42">
        <f t="shared" si="22"/>
        <v>-0.18524097633845882</v>
      </c>
      <c r="AX20" s="8"/>
    </row>
    <row r="21" spans="1:50" ht="20.100000000000001" customHeight="1">
      <c r="A21" s="47" t="s">
        <v>145</v>
      </c>
      <c r="B21" s="81">
        <v>26921.549999999996</v>
      </c>
      <c r="C21" s="61">
        <v>25440.850000000002</v>
      </c>
      <c r="D21" s="61">
        <v>28527.100000000002</v>
      </c>
      <c r="E21" s="61">
        <v>28539.840000000004</v>
      </c>
      <c r="F21" s="61">
        <v>28022.449999999997</v>
      </c>
      <c r="G21" s="61">
        <v>31460.560000000001</v>
      </c>
      <c r="H21" s="61">
        <v>34518.800000000003</v>
      </c>
      <c r="I21" s="61">
        <v>32939.749999999993</v>
      </c>
      <c r="J21" s="61">
        <v>36776.419999999991</v>
      </c>
      <c r="K21" s="61">
        <v>37074.549999999996</v>
      </c>
      <c r="L21" s="82">
        <v>53664.899999999994</v>
      </c>
      <c r="M21" s="42">
        <f t="shared" si="0"/>
        <v>0.44748621358856683</v>
      </c>
      <c r="O21" s="361">
        <f t="shared" si="3"/>
        <v>1.0096386815463041E-2</v>
      </c>
      <c r="P21" s="362">
        <f t="shared" si="4"/>
        <v>1.1243187704611605E-2</v>
      </c>
      <c r="Q21" s="362">
        <f t="shared" si="5"/>
        <v>1.251161839780374E-2</v>
      </c>
      <c r="R21" s="363">
        <f t="shared" si="6"/>
        <v>1.7028994299104743E-2</v>
      </c>
      <c r="T21" s="81">
        <v>6065.7070000000012</v>
      </c>
      <c r="U21" s="61">
        <v>5866.5370000000003</v>
      </c>
      <c r="V21" s="61">
        <v>6811.0550000000012</v>
      </c>
      <c r="W21" s="61">
        <v>6987.2630000000017</v>
      </c>
      <c r="X21" s="61">
        <v>8231.1160000000018</v>
      </c>
      <c r="Y21" s="61">
        <v>8177.6230000000005</v>
      </c>
      <c r="Z21" s="61">
        <v>9026.5149999999976</v>
      </c>
      <c r="AA21" s="61">
        <v>9201.2899999999972</v>
      </c>
      <c r="AB21" s="61">
        <v>9849.5589999999993</v>
      </c>
      <c r="AC21" s="61">
        <v>10617.588</v>
      </c>
      <c r="AD21" s="82">
        <v>14872.544999999998</v>
      </c>
      <c r="AE21" s="42">
        <f t="shared" si="1"/>
        <v>0.40074610165698638</v>
      </c>
      <c r="AG21" s="361">
        <f t="shared" si="7"/>
        <v>9.8728880758780276E-3</v>
      </c>
      <c r="AH21" s="362">
        <f t="shared" si="8"/>
        <v>1.111794159917075E-2</v>
      </c>
      <c r="AI21" s="362">
        <f t="shared" si="9"/>
        <v>1.2957722363735798E-2</v>
      </c>
      <c r="AJ21" s="363">
        <f t="shared" si="10"/>
        <v>1.7370619404665659E-2</v>
      </c>
      <c r="AL21" s="52">
        <f t="shared" si="11"/>
        <v>2.2531046689362246</v>
      </c>
      <c r="AM21" s="74">
        <f t="shared" si="12"/>
        <v>2.305951648628092</v>
      </c>
      <c r="AN21" s="74">
        <f t="shared" si="13"/>
        <v>2.3875735703944674</v>
      </c>
      <c r="AO21" s="74">
        <f t="shared" si="14"/>
        <v>2.448248833910772</v>
      </c>
      <c r="AP21" s="74">
        <f t="shared" si="15"/>
        <v>2.9373291771418995</v>
      </c>
      <c r="AQ21" s="74">
        <f t="shared" si="16"/>
        <v>2.5993253139804251</v>
      </c>
      <c r="AR21" s="74">
        <f t="shared" si="17"/>
        <v>2.6149561977820772</v>
      </c>
      <c r="AS21" s="74">
        <f t="shared" si="18"/>
        <v>2.7933697128848882</v>
      </c>
      <c r="AT21" s="74">
        <f t="shared" si="19"/>
        <v>2.6782267006957179</v>
      </c>
      <c r="AU21" s="74">
        <f t="shared" si="20"/>
        <v>2.863848111440328</v>
      </c>
      <c r="AV21" s="74">
        <f t="shared" si="21"/>
        <v>2.7713729085491634</v>
      </c>
      <c r="AW21" s="42">
        <f t="shared" si="22"/>
        <v>-3.2290540312438443E-2</v>
      </c>
      <c r="AX21" s="8"/>
    </row>
    <row r="22" spans="1:50" ht="20.100000000000001" customHeight="1">
      <c r="A22" s="47" t="s">
        <v>146</v>
      </c>
      <c r="B22" s="81">
        <v>28252.639999999999</v>
      </c>
      <c r="C22" s="61">
        <v>61917.33</v>
      </c>
      <c r="D22" s="61">
        <v>60509.279999999992</v>
      </c>
      <c r="E22" s="61">
        <v>44286.78</v>
      </c>
      <c r="F22" s="61">
        <v>42207.67</v>
      </c>
      <c r="G22" s="61">
        <v>65551.14</v>
      </c>
      <c r="H22" s="61">
        <v>72853.599999999991</v>
      </c>
      <c r="I22" s="61">
        <v>97530.580000000016</v>
      </c>
      <c r="J22" s="61">
        <v>79797.719999999987</v>
      </c>
      <c r="K22" s="61">
        <v>64336.209999999985</v>
      </c>
      <c r="L22" s="82">
        <v>40650.900000000023</v>
      </c>
      <c r="M22" s="42">
        <f t="shared" si="0"/>
        <v>-0.36814897862339058</v>
      </c>
      <c r="O22" s="361">
        <f t="shared" si="3"/>
        <v>1.059558539526973E-2</v>
      </c>
      <c r="P22" s="362">
        <f t="shared" si="4"/>
        <v>2.3426276305039514E-2</v>
      </c>
      <c r="Q22" s="362">
        <f t="shared" si="5"/>
        <v>2.171166227724854E-2</v>
      </c>
      <c r="R22" s="363">
        <f t="shared" si="6"/>
        <v>1.2899380122826605E-2</v>
      </c>
      <c r="T22" s="81">
        <v>5002.8660000000027</v>
      </c>
      <c r="U22" s="61">
        <v>8615.6280000000006</v>
      </c>
      <c r="V22" s="61">
        <v>10712.697999999999</v>
      </c>
      <c r="W22" s="61">
        <v>11236.499999999998</v>
      </c>
      <c r="X22" s="61">
        <v>9601.3260000000009</v>
      </c>
      <c r="Y22" s="61">
        <v>14200.270000000002</v>
      </c>
      <c r="Z22" s="61">
        <v>17568.777000000006</v>
      </c>
      <c r="AA22" s="61">
        <v>21765.529000000002</v>
      </c>
      <c r="AB22" s="61">
        <v>22041.86</v>
      </c>
      <c r="AC22" s="61">
        <v>19934.022000000001</v>
      </c>
      <c r="AD22" s="82">
        <v>13023.436</v>
      </c>
      <c r="AE22" s="42">
        <f t="shared" si="1"/>
        <v>-0.3466729393596536</v>
      </c>
      <c r="AG22" s="361">
        <f t="shared" si="7"/>
        <v>8.1429478998269484E-3</v>
      </c>
      <c r="AH22" s="362">
        <f t="shared" si="8"/>
        <v>1.9306071281649503E-2</v>
      </c>
      <c r="AI22" s="362">
        <f t="shared" si="9"/>
        <v>2.4327514183880693E-2</v>
      </c>
      <c r="AJ22" s="363">
        <f t="shared" si="10"/>
        <v>1.5210923893457465E-2</v>
      </c>
      <c r="AL22" s="52">
        <f t="shared" si="11"/>
        <v>1.7707605377762938</v>
      </c>
      <c r="AM22" s="74">
        <f t="shared" si="12"/>
        <v>1.3914727912201641</v>
      </c>
      <c r="AN22" s="74">
        <f t="shared" si="13"/>
        <v>1.7704223219975515</v>
      </c>
      <c r="AO22" s="74">
        <f t="shared" si="14"/>
        <v>2.5372131367419346</v>
      </c>
      <c r="AP22" s="74">
        <f t="shared" si="15"/>
        <v>2.2747822848311698</v>
      </c>
      <c r="AQ22" s="74">
        <f t="shared" si="16"/>
        <v>2.1662887937570581</v>
      </c>
      <c r="AR22" s="74">
        <f t="shared" si="17"/>
        <v>2.4115180306807087</v>
      </c>
      <c r="AS22" s="74">
        <f t="shared" si="18"/>
        <v>2.231662007956889</v>
      </c>
      <c r="AT22" s="74">
        <f t="shared" si="19"/>
        <v>2.7622167650905323</v>
      </c>
      <c r="AU22" s="74">
        <f t="shared" si="20"/>
        <v>3.0984140968204383</v>
      </c>
      <c r="AV22" s="74">
        <f t="shared" si="21"/>
        <v>3.2037263627619539</v>
      </c>
      <c r="AW22" s="42">
        <f t="shared" si="22"/>
        <v>3.3989086884669791E-2</v>
      </c>
      <c r="AX22" s="8"/>
    </row>
    <row r="23" spans="1:50" ht="20.100000000000001" customHeight="1">
      <c r="A23" s="47" t="s">
        <v>147</v>
      </c>
      <c r="B23" s="81">
        <v>40989.520000000004</v>
      </c>
      <c r="C23" s="61">
        <v>39935.07</v>
      </c>
      <c r="D23" s="61">
        <v>42782.409999999996</v>
      </c>
      <c r="E23" s="61">
        <v>46594.9</v>
      </c>
      <c r="F23" s="61">
        <v>47458.319999999992</v>
      </c>
      <c r="G23" s="61">
        <v>48350.95</v>
      </c>
      <c r="H23" s="61">
        <v>46837.099999999991</v>
      </c>
      <c r="I23" s="61">
        <v>47071.76999999999</v>
      </c>
      <c r="J23" s="61">
        <v>49918.610000000008</v>
      </c>
      <c r="K23" s="61">
        <v>44549.57</v>
      </c>
      <c r="L23" s="82">
        <v>51993.87</v>
      </c>
      <c r="M23" s="42">
        <f t="shared" si="0"/>
        <v>0.16710150064299167</v>
      </c>
      <c r="O23" s="361">
        <f t="shared" si="3"/>
        <v>1.5372296517108365E-2</v>
      </c>
      <c r="P23" s="362">
        <f t="shared" si="4"/>
        <v>1.7279374764666948E-2</v>
      </c>
      <c r="Q23" s="362">
        <f t="shared" si="5"/>
        <v>1.5034227512572523E-2</v>
      </c>
      <c r="R23" s="363">
        <f t="shared" si="6"/>
        <v>1.6498741557673512E-2</v>
      </c>
      <c r="T23" s="81">
        <v>8398.9230000000007</v>
      </c>
      <c r="U23" s="61">
        <v>8290.9560000000001</v>
      </c>
      <c r="V23" s="61">
        <v>8731.0589999999993</v>
      </c>
      <c r="W23" s="61">
        <v>9216.4329999999991</v>
      </c>
      <c r="X23" s="61">
        <v>9632.7129999999997</v>
      </c>
      <c r="Y23" s="61">
        <v>9663.8379999999961</v>
      </c>
      <c r="Z23" s="61">
        <v>9917.1830000000009</v>
      </c>
      <c r="AA23" s="61">
        <v>10577.056999999999</v>
      </c>
      <c r="AB23" s="61">
        <v>11027.747999999996</v>
      </c>
      <c r="AC23" s="61">
        <v>10061.144000000002</v>
      </c>
      <c r="AD23" s="82">
        <v>11479.665000000001</v>
      </c>
      <c r="AE23" s="42">
        <f t="shared" si="1"/>
        <v>0.14099003055716114</v>
      </c>
      <c r="AG23" s="361">
        <f t="shared" si="7"/>
        <v>1.3670562514298448E-2</v>
      </c>
      <c r="AH23" s="362">
        <f t="shared" si="8"/>
        <v>1.3138535061820167E-2</v>
      </c>
      <c r="AI23" s="362">
        <f t="shared" si="9"/>
        <v>1.2278637164445097E-2</v>
      </c>
      <c r="AJ23" s="363">
        <f t="shared" si="10"/>
        <v>1.3407852631009774E-2</v>
      </c>
      <c r="AL23" s="52">
        <f t="shared" si="11"/>
        <v>2.0490415598914065</v>
      </c>
      <c r="AM23" s="74">
        <f t="shared" ref="AM23:AM33" si="23">(U23/C23)*10</f>
        <v>2.0761090440056824</v>
      </c>
      <c r="AN23" s="74">
        <f t="shared" ref="AN23:AN33" si="24">(V23/D23)*10</f>
        <v>2.040805789108187</v>
      </c>
      <c r="AO23" s="74">
        <f t="shared" ref="AO23:AO33" si="25">(W23/E23)*10</f>
        <v>1.9779917973855503</v>
      </c>
      <c r="AP23" s="74">
        <f t="shared" ref="AP23:AP33" si="26">(X23/F23)*10</f>
        <v>2.0297206053648762</v>
      </c>
      <c r="AQ23" s="74">
        <f t="shared" ref="AQ23:AQ33" si="27">(Y23/G23)*10</f>
        <v>1.9986862719346767</v>
      </c>
      <c r="AR23" s="74">
        <f t="shared" ref="AR23:AR33" si="28">(Z23/H23)*10</f>
        <v>2.1173776770978567</v>
      </c>
      <c r="AS23" s="74">
        <f t="shared" ref="AS23:AS33" si="29">(AA23/I23)*10</f>
        <v>2.2470064329427171</v>
      </c>
      <c r="AT23" s="74">
        <f t="shared" ref="AT23:AT33" si="30">(AB23/J23)*10</f>
        <v>2.2091456472846489</v>
      </c>
      <c r="AU23" s="74">
        <f t="shared" ref="AU23:AU33" si="31">(AC23/K23)*10</f>
        <v>2.2584155133259429</v>
      </c>
      <c r="AV23" s="74">
        <f t="shared" ref="AV23:AV33" si="32">(AD23/L23)*10</f>
        <v>2.2078881606620167</v>
      </c>
      <c r="AW23" s="42">
        <f t="shared" si="22"/>
        <v>-2.2372921353836794E-2</v>
      </c>
      <c r="AX23" s="8"/>
    </row>
    <row r="24" spans="1:50" ht="20.100000000000001" customHeight="1">
      <c r="A24" s="47" t="s">
        <v>148</v>
      </c>
      <c r="B24" s="81">
        <v>11756.710000000001</v>
      </c>
      <c r="C24" s="61">
        <v>10414.85</v>
      </c>
      <c r="D24" s="61">
        <v>11249.41</v>
      </c>
      <c r="E24" s="61">
        <v>8855.73</v>
      </c>
      <c r="F24" s="61">
        <v>8560.5699999999979</v>
      </c>
      <c r="G24" s="61">
        <v>12833.119999999997</v>
      </c>
      <c r="H24" s="61">
        <v>13826.300000000001</v>
      </c>
      <c r="I24" s="61">
        <v>16929.580000000005</v>
      </c>
      <c r="J24" s="61">
        <v>17870.43</v>
      </c>
      <c r="K24" s="61">
        <v>30970.5</v>
      </c>
      <c r="L24" s="82">
        <v>46519.66</v>
      </c>
      <c r="M24" s="42">
        <f t="shared" si="0"/>
        <v>0.50206357662937318</v>
      </c>
      <c r="O24" s="361">
        <f t="shared" si="3"/>
        <v>4.4091180425058184E-3</v>
      </c>
      <c r="P24" s="362">
        <f t="shared" si="4"/>
        <v>4.5862240530939449E-3</v>
      </c>
      <c r="Q24" s="362">
        <f t="shared" si="5"/>
        <v>1.0451673117790527E-2</v>
      </c>
      <c r="R24" s="363">
        <f t="shared" si="6"/>
        <v>1.4761660320550138E-2</v>
      </c>
      <c r="T24" s="81">
        <v>3344.9139999999998</v>
      </c>
      <c r="U24" s="61">
        <v>3089.0899999999997</v>
      </c>
      <c r="V24" s="61">
        <v>3247.1520000000005</v>
      </c>
      <c r="W24" s="61">
        <v>2759.9989999999998</v>
      </c>
      <c r="X24" s="61">
        <v>2773.6339999999996</v>
      </c>
      <c r="Y24" s="61">
        <v>3862.8539999999998</v>
      </c>
      <c r="Z24" s="61">
        <v>4319.57</v>
      </c>
      <c r="AA24" s="61">
        <v>4927.2339999999986</v>
      </c>
      <c r="AB24" s="61">
        <v>4893.7849999999999</v>
      </c>
      <c r="AC24" s="61">
        <v>7408.0120000000006</v>
      </c>
      <c r="AD24" s="82">
        <v>10293.859</v>
      </c>
      <c r="AE24" s="42">
        <f t="shared" si="1"/>
        <v>0.38955754931282505</v>
      </c>
      <c r="AG24" s="361">
        <f t="shared" si="7"/>
        <v>5.4443713726095681E-3</v>
      </c>
      <c r="AH24" s="362">
        <f t="shared" si="8"/>
        <v>5.2517687814812595E-3</v>
      </c>
      <c r="AI24" s="362">
        <f t="shared" si="9"/>
        <v>9.0407503816519515E-3</v>
      </c>
      <c r="AJ24" s="363">
        <f t="shared" si="10"/>
        <v>1.20228721375052E-2</v>
      </c>
      <c r="AL24" s="52">
        <f t="shared" si="11"/>
        <v>2.8451105794052922</v>
      </c>
      <c r="AM24" s="74">
        <f t="shared" si="23"/>
        <v>2.9660436780174457</v>
      </c>
      <c r="AN24" s="74">
        <f t="shared" si="24"/>
        <v>2.886508714679259</v>
      </c>
      <c r="AO24" s="74">
        <f t="shared" si="25"/>
        <v>3.116625055190255</v>
      </c>
      <c r="AP24" s="74">
        <f t="shared" si="26"/>
        <v>3.2400108871255071</v>
      </c>
      <c r="AQ24" s="74">
        <f t="shared" si="27"/>
        <v>3.0100661413592333</v>
      </c>
      <c r="AR24" s="74">
        <f t="shared" si="28"/>
        <v>3.1241691558840756</v>
      </c>
      <c r="AS24" s="74">
        <f t="shared" si="29"/>
        <v>2.9104289651603859</v>
      </c>
      <c r="AT24" s="74">
        <f t="shared" si="30"/>
        <v>2.7384819503503834</v>
      </c>
      <c r="AU24" s="74">
        <f t="shared" si="31"/>
        <v>2.3919575079511151</v>
      </c>
      <c r="AV24" s="74">
        <f t="shared" si="32"/>
        <v>2.2127975569898832</v>
      </c>
      <c r="AW24" s="42">
        <f t="shared" si="22"/>
        <v>-7.4900975609175982E-2</v>
      </c>
      <c r="AX24" s="8"/>
    </row>
    <row r="25" spans="1:50" ht="20.100000000000001" customHeight="1">
      <c r="A25" s="47" t="s">
        <v>149</v>
      </c>
      <c r="B25" s="81">
        <v>1655.98</v>
      </c>
      <c r="C25" s="61">
        <v>4255.25</v>
      </c>
      <c r="D25" s="61">
        <v>4587.25</v>
      </c>
      <c r="E25" s="61">
        <v>5546.1799999999994</v>
      </c>
      <c r="F25" s="61">
        <v>7025.1699999999983</v>
      </c>
      <c r="G25" s="61">
        <v>5973.8399999999992</v>
      </c>
      <c r="H25" s="61">
        <v>45417.64</v>
      </c>
      <c r="I25" s="61">
        <v>20734.919999999998</v>
      </c>
      <c r="J25" s="61">
        <v>20185.939999999999</v>
      </c>
      <c r="K25" s="61">
        <v>28853.31</v>
      </c>
      <c r="L25" s="82">
        <v>37238.800000000003</v>
      </c>
      <c r="M25" s="42">
        <f t="shared" si="0"/>
        <v>0.29062488844434142</v>
      </c>
      <c r="O25" s="361">
        <f t="shared" si="3"/>
        <v>6.2104205139267574E-4</v>
      </c>
      <c r="P25" s="362">
        <f t="shared" si="4"/>
        <v>2.1348953876636962E-3</v>
      </c>
      <c r="Q25" s="362">
        <f t="shared" si="5"/>
        <v>9.7371810105189322E-3</v>
      </c>
      <c r="R25" s="363">
        <f t="shared" si="6"/>
        <v>1.1816649484215975E-2</v>
      </c>
      <c r="T25" s="81">
        <v>725.22700000000009</v>
      </c>
      <c r="U25" s="61">
        <v>1829.0669999999998</v>
      </c>
      <c r="V25" s="61">
        <v>2005.1000000000001</v>
      </c>
      <c r="W25" s="61">
        <v>2260.9809999999998</v>
      </c>
      <c r="X25" s="61">
        <v>2094.0450000000001</v>
      </c>
      <c r="Y25" s="61">
        <v>1587.7380000000003</v>
      </c>
      <c r="Z25" s="61">
        <v>3766.6549999999997</v>
      </c>
      <c r="AA25" s="61">
        <v>4448.3100000000004</v>
      </c>
      <c r="AB25" s="61">
        <v>4388.7709999999997</v>
      </c>
      <c r="AC25" s="61">
        <v>6204.2010000000018</v>
      </c>
      <c r="AD25" s="82">
        <v>8165.5710000000008</v>
      </c>
      <c r="AE25" s="42">
        <f t="shared" si="1"/>
        <v>0.31613579250575513</v>
      </c>
      <c r="AG25" s="361">
        <f t="shared" si="7"/>
        <v>1.1804205182684878E-3</v>
      </c>
      <c r="AH25" s="362">
        <f t="shared" si="8"/>
        <v>2.1586197307926973E-3</v>
      </c>
      <c r="AI25" s="362">
        <f t="shared" si="9"/>
        <v>7.5716173999981944E-3</v>
      </c>
      <c r="AJ25" s="363">
        <f t="shared" si="10"/>
        <v>9.537105186958602E-3</v>
      </c>
      <c r="AL25" s="52">
        <f t="shared" si="11"/>
        <v>4.3794429884418902</v>
      </c>
      <c r="AM25" s="74">
        <f t="shared" si="23"/>
        <v>4.2983772986311024</v>
      </c>
      <c r="AN25" s="74">
        <f t="shared" si="24"/>
        <v>4.3710283939179249</v>
      </c>
      <c r="AO25" s="74">
        <f t="shared" si="25"/>
        <v>4.0766455470251595</v>
      </c>
      <c r="AP25" s="74">
        <f t="shared" si="26"/>
        <v>2.9807748424593292</v>
      </c>
      <c r="AQ25" s="74">
        <f t="shared" si="27"/>
        <v>2.6578180868587049</v>
      </c>
      <c r="AR25" s="74">
        <f t="shared" si="28"/>
        <v>0.82933745566700512</v>
      </c>
      <c r="AS25" s="74">
        <f t="shared" si="29"/>
        <v>2.1453229624228118</v>
      </c>
      <c r="AT25" s="74">
        <f t="shared" si="30"/>
        <v>2.1741722208626402</v>
      </c>
      <c r="AU25" s="74">
        <f t="shared" si="31"/>
        <v>2.1502562444308819</v>
      </c>
      <c r="AV25" s="74">
        <f t="shared" si="32"/>
        <v>2.1927588966346927</v>
      </c>
      <c r="AW25" s="42">
        <f t="shared" si="22"/>
        <v>1.9766319625343139E-2</v>
      </c>
      <c r="AX25" s="8"/>
    </row>
    <row r="26" spans="1:50" ht="20.100000000000001" customHeight="1">
      <c r="A26" s="47" t="s">
        <v>150</v>
      </c>
      <c r="B26" s="81">
        <v>21561.399999999998</v>
      </c>
      <c r="C26" s="61">
        <v>20527.62</v>
      </c>
      <c r="D26" s="61">
        <v>41397.29</v>
      </c>
      <c r="E26" s="61">
        <v>18415.489999999998</v>
      </c>
      <c r="F26" s="61">
        <v>18225.780000000002</v>
      </c>
      <c r="G26" s="61">
        <v>16839.829999999998</v>
      </c>
      <c r="H26" s="61">
        <v>18146.11</v>
      </c>
      <c r="I26" s="61">
        <v>17702.110000000004</v>
      </c>
      <c r="J26" s="61">
        <v>19547.810000000001</v>
      </c>
      <c r="K26" s="61">
        <v>19413.949999999997</v>
      </c>
      <c r="L26" s="82">
        <v>21698.2</v>
      </c>
      <c r="M26" s="42">
        <f t="shared" si="0"/>
        <v>0.11766023915792531</v>
      </c>
      <c r="O26" s="361">
        <f t="shared" si="3"/>
        <v>8.0861701753028644E-3</v>
      </c>
      <c r="P26" s="362">
        <f t="shared" si="4"/>
        <v>6.0181182281481838E-3</v>
      </c>
      <c r="Q26" s="362">
        <f t="shared" si="5"/>
        <v>6.5516623666111102E-3</v>
      </c>
      <c r="R26" s="363">
        <f t="shared" si="6"/>
        <v>6.8852923251666283E-3</v>
      </c>
      <c r="T26" s="81">
        <v>6827.9740000000002</v>
      </c>
      <c r="U26" s="61">
        <v>6375.8979999999992</v>
      </c>
      <c r="V26" s="61">
        <v>7118.9369999999999</v>
      </c>
      <c r="W26" s="61">
        <v>5791.4490000000005</v>
      </c>
      <c r="X26" s="61">
        <v>6026.1349999999984</v>
      </c>
      <c r="Y26" s="61">
        <v>5684.7439999999997</v>
      </c>
      <c r="Z26" s="61">
        <v>5982.4930000000004</v>
      </c>
      <c r="AA26" s="61">
        <v>5914.6750000000002</v>
      </c>
      <c r="AB26" s="61">
        <v>6703.9030000000002</v>
      </c>
      <c r="AC26" s="61">
        <v>6781.018</v>
      </c>
      <c r="AD26" s="82">
        <v>7118.3730000000005</v>
      </c>
      <c r="AE26" s="42">
        <f t="shared" si="1"/>
        <v>4.9749904807803266E-2</v>
      </c>
      <c r="AG26" s="361">
        <f t="shared" si="7"/>
        <v>1.1113596994877132E-2</v>
      </c>
      <c r="AH26" s="362">
        <f t="shared" si="8"/>
        <v>7.7287314172145528E-3</v>
      </c>
      <c r="AI26" s="362">
        <f t="shared" si="9"/>
        <v>8.2755658429668772E-3</v>
      </c>
      <c r="AJ26" s="363">
        <f t="shared" si="10"/>
        <v>8.3140140549884459E-3</v>
      </c>
      <c r="AL26" s="52">
        <f t="shared" si="11"/>
        <v>3.1667581882438069</v>
      </c>
      <c r="AM26" s="74">
        <f t="shared" si="23"/>
        <v>3.1060093668920215</v>
      </c>
      <c r="AN26" s="74">
        <f t="shared" si="24"/>
        <v>1.7196625672839936</v>
      </c>
      <c r="AO26" s="74">
        <f t="shared" si="25"/>
        <v>3.1448791207836453</v>
      </c>
      <c r="AP26" s="74">
        <f t="shared" si="26"/>
        <v>3.3063797543918545</v>
      </c>
      <c r="AQ26" s="74">
        <f t="shared" si="27"/>
        <v>3.3757727958061334</v>
      </c>
      <c r="AR26" s="74">
        <f t="shared" si="28"/>
        <v>3.2968459906834031</v>
      </c>
      <c r="AS26" s="74">
        <f t="shared" si="29"/>
        <v>3.3412259894441956</v>
      </c>
      <c r="AT26" s="74">
        <f t="shared" si="30"/>
        <v>3.4294905669739983</v>
      </c>
      <c r="AU26" s="74">
        <f t="shared" si="31"/>
        <v>3.4928584857795557</v>
      </c>
      <c r="AV26" s="74">
        <f t="shared" si="32"/>
        <v>3.2806283470518292</v>
      </c>
      <c r="AW26" s="42">
        <f t="shared" si="22"/>
        <v>-6.0761161550568758E-2</v>
      </c>
      <c r="AX26" s="8"/>
    </row>
    <row r="27" spans="1:50" ht="20.100000000000001" customHeight="1">
      <c r="A27" s="47" t="s">
        <v>151</v>
      </c>
      <c r="B27" s="81">
        <v>10569.910000000003</v>
      </c>
      <c r="C27" s="61">
        <v>12070.23</v>
      </c>
      <c r="D27" s="61">
        <v>14473.680000000002</v>
      </c>
      <c r="E27" s="61">
        <v>15167.03</v>
      </c>
      <c r="F27" s="61">
        <v>15115.669999999998</v>
      </c>
      <c r="G27" s="61">
        <v>16011.59</v>
      </c>
      <c r="H27" s="61">
        <v>17028.799999999992</v>
      </c>
      <c r="I27" s="61">
        <v>16979.539999999997</v>
      </c>
      <c r="J27" s="61">
        <v>18354.41</v>
      </c>
      <c r="K27" s="61">
        <v>19541.320000000003</v>
      </c>
      <c r="L27" s="82">
        <v>17272.640000000003</v>
      </c>
      <c r="M27" s="42">
        <f t="shared" si="0"/>
        <v>-0.11609655847199676</v>
      </c>
      <c r="O27" s="361">
        <f t="shared" si="3"/>
        <v>3.96403253024551E-3</v>
      </c>
      <c r="P27" s="362">
        <f t="shared" si="4"/>
        <v>5.7221267459728027E-3</v>
      </c>
      <c r="Q27" s="362">
        <f t="shared" si="5"/>
        <v>6.5946461610287988E-3</v>
      </c>
      <c r="R27" s="363">
        <f t="shared" si="6"/>
        <v>5.4809696485130623E-3</v>
      </c>
      <c r="T27" s="81">
        <v>4152.8450000000012</v>
      </c>
      <c r="U27" s="61">
        <v>4811.2780000000012</v>
      </c>
      <c r="V27" s="61">
        <v>5812.6020000000008</v>
      </c>
      <c r="W27" s="61">
        <v>5285.7669999999989</v>
      </c>
      <c r="X27" s="61">
        <v>5277.11</v>
      </c>
      <c r="Y27" s="61">
        <v>5914.9699999999984</v>
      </c>
      <c r="Z27" s="61">
        <v>6284.6640000000007</v>
      </c>
      <c r="AA27" s="61">
        <v>6221.7370000000001</v>
      </c>
      <c r="AB27" s="61">
        <v>6978.9210000000003</v>
      </c>
      <c r="AC27" s="61">
        <v>7021.8360000000011</v>
      </c>
      <c r="AD27" s="82">
        <v>6092.25</v>
      </c>
      <c r="AE27" s="42">
        <f t="shared" si="1"/>
        <v>-0.13238503434144588</v>
      </c>
      <c r="AG27" s="361">
        <f t="shared" si="7"/>
        <v>6.7594056029197736E-3</v>
      </c>
      <c r="AH27" s="362">
        <f t="shared" si="8"/>
        <v>8.0417367028104616E-3</v>
      </c>
      <c r="AI27" s="362">
        <f t="shared" si="9"/>
        <v>8.5694605377120633E-3</v>
      </c>
      <c r="AJ27" s="363">
        <f t="shared" si="10"/>
        <v>7.1155377958563503E-3</v>
      </c>
      <c r="AL27" s="52">
        <f t="shared" si="11"/>
        <v>3.9289312775605465</v>
      </c>
      <c r="AM27" s="74">
        <f t="shared" si="23"/>
        <v>3.9860698594807236</v>
      </c>
      <c r="AN27" s="74">
        <f t="shared" si="24"/>
        <v>4.0159807319216672</v>
      </c>
      <c r="AO27" s="74">
        <f t="shared" si="25"/>
        <v>3.4850376111868959</v>
      </c>
      <c r="AP27" s="74">
        <f t="shared" si="26"/>
        <v>3.491151897335679</v>
      </c>
      <c r="AQ27" s="74">
        <f t="shared" si="27"/>
        <v>3.694180278161006</v>
      </c>
      <c r="AR27" s="74">
        <f t="shared" si="28"/>
        <v>3.6906088508879096</v>
      </c>
      <c r="AS27" s="74">
        <f t="shared" si="29"/>
        <v>3.6642553331833492</v>
      </c>
      <c r="AT27" s="74">
        <f t="shared" si="30"/>
        <v>3.8023129046370876</v>
      </c>
      <c r="AU27" s="74">
        <f t="shared" si="31"/>
        <v>3.5933273699013171</v>
      </c>
      <c r="AV27" s="74">
        <f t="shared" si="32"/>
        <v>3.5271099264501542</v>
      </c>
      <c r="AW27" s="42">
        <f t="shared" si="22"/>
        <v>-1.842789054117866E-2</v>
      </c>
      <c r="AX27" s="8"/>
    </row>
    <row r="28" spans="1:50" ht="20.100000000000001" customHeight="1">
      <c r="A28" s="47" t="s">
        <v>152</v>
      </c>
      <c r="B28" s="81">
        <v>17561.009999999998</v>
      </c>
      <c r="C28" s="61">
        <v>19574.479999999996</v>
      </c>
      <c r="D28" s="61">
        <v>18611.3</v>
      </c>
      <c r="E28" s="61">
        <v>15515.020000000002</v>
      </c>
      <c r="F28" s="61">
        <v>20420.16</v>
      </c>
      <c r="G28" s="61">
        <v>19733.23</v>
      </c>
      <c r="H28" s="61">
        <v>18817.46</v>
      </c>
      <c r="I28" s="61">
        <v>20020.2</v>
      </c>
      <c r="J28" s="61">
        <v>17909.919999999998</v>
      </c>
      <c r="K28" s="61">
        <v>18210.349999999999</v>
      </c>
      <c r="L28" s="82">
        <v>12896.62</v>
      </c>
      <c r="M28" s="42">
        <f t="shared" si="0"/>
        <v>-0.29179724716987859</v>
      </c>
      <c r="O28" s="361">
        <f t="shared" si="3"/>
        <v>6.5859042228331817E-3</v>
      </c>
      <c r="P28" s="362">
        <f t="shared" si="4"/>
        <v>7.0521443009365645E-3</v>
      </c>
      <c r="Q28" s="362">
        <f t="shared" si="5"/>
        <v>6.1454812018067748E-3</v>
      </c>
      <c r="R28" s="363">
        <f t="shared" si="6"/>
        <v>4.0923670491833626E-3</v>
      </c>
      <c r="T28" s="81">
        <v>4731.7209999999995</v>
      </c>
      <c r="U28" s="61">
        <v>5896.2459999999992</v>
      </c>
      <c r="V28" s="61">
        <v>6845.6319999999987</v>
      </c>
      <c r="W28" s="61">
        <v>5257.3160000000016</v>
      </c>
      <c r="X28" s="61">
        <v>6187.9299999999985</v>
      </c>
      <c r="Y28" s="61">
        <v>5426.6309999999985</v>
      </c>
      <c r="Z28" s="61">
        <v>6102.0029999999997</v>
      </c>
      <c r="AA28" s="61">
        <v>6109.9520000000011</v>
      </c>
      <c r="AB28" s="61">
        <v>5668.945999999999</v>
      </c>
      <c r="AC28" s="61">
        <v>5830.5890000000018</v>
      </c>
      <c r="AD28" s="82">
        <v>4848.0069999999987</v>
      </c>
      <c r="AE28" s="42">
        <f t="shared" si="1"/>
        <v>-0.16852191090814372</v>
      </c>
      <c r="AG28" s="361">
        <f t="shared" si="7"/>
        <v>7.701616949068203E-3</v>
      </c>
      <c r="AH28" s="362">
        <f t="shared" si="8"/>
        <v>7.3778121757691138E-3</v>
      </c>
      <c r="AI28" s="362">
        <f t="shared" si="9"/>
        <v>7.115660682920826E-3</v>
      </c>
      <c r="AJ28" s="363">
        <f t="shared" si="10"/>
        <v>5.6623049026346831E-3</v>
      </c>
      <c r="AL28" s="52">
        <f t="shared" si="11"/>
        <v>2.6944469594858154</v>
      </c>
      <c r="AM28" s="74">
        <f t="shared" si="23"/>
        <v>3.0122107969151672</v>
      </c>
      <c r="AN28" s="74">
        <f t="shared" si="24"/>
        <v>3.6782126987367887</v>
      </c>
      <c r="AO28" s="74">
        <f t="shared" si="25"/>
        <v>3.3885331762382522</v>
      </c>
      <c r="AP28" s="74">
        <f t="shared" si="26"/>
        <v>3.0303043658815594</v>
      </c>
      <c r="AQ28" s="74">
        <f t="shared" si="27"/>
        <v>2.7499963259942737</v>
      </c>
      <c r="AR28" s="74">
        <f t="shared" si="28"/>
        <v>3.2427346730111291</v>
      </c>
      <c r="AS28" s="74">
        <f t="shared" si="29"/>
        <v>3.0518935874766489</v>
      </c>
      <c r="AT28" s="74">
        <f t="shared" si="30"/>
        <v>3.1652547861743656</v>
      </c>
      <c r="AU28" s="74">
        <f t="shared" si="31"/>
        <v>3.2017995260936787</v>
      </c>
      <c r="AV28" s="74">
        <f t="shared" si="32"/>
        <v>3.7591299115582211</v>
      </c>
      <c r="AW28" s="42">
        <f t="shared" si="22"/>
        <v>0.17406785806621297</v>
      </c>
      <c r="AX28" s="8"/>
    </row>
    <row r="29" spans="1:50" ht="20.100000000000001" customHeight="1">
      <c r="A29" s="47" t="s">
        <v>153</v>
      </c>
      <c r="B29" s="81">
        <v>44153.710000000014</v>
      </c>
      <c r="C29" s="61">
        <v>61809.13</v>
      </c>
      <c r="D29" s="61">
        <v>67634.510000000009</v>
      </c>
      <c r="E29" s="61">
        <v>64249.53</v>
      </c>
      <c r="F29" s="61">
        <v>68700.179999999978</v>
      </c>
      <c r="G29" s="61">
        <v>73504.720000000016</v>
      </c>
      <c r="H29" s="61">
        <v>72942.159999999974</v>
      </c>
      <c r="I29" s="61">
        <v>83747.559999999983</v>
      </c>
      <c r="J29" s="61">
        <v>75584.45</v>
      </c>
      <c r="K29" s="61">
        <v>91982</v>
      </c>
      <c r="L29" s="82">
        <v>81572.22</v>
      </c>
      <c r="M29" s="42">
        <f t="shared" si="0"/>
        <v>-0.11317192494183644</v>
      </c>
      <c r="O29" s="361">
        <f t="shared" si="3"/>
        <v>1.6558962448216349E-2</v>
      </c>
      <c r="P29" s="362">
        <f t="shared" si="4"/>
        <v>2.6268679392068003E-2</v>
      </c>
      <c r="Q29" s="362">
        <f t="shared" si="5"/>
        <v>3.1041339233160856E-2</v>
      </c>
      <c r="R29" s="363">
        <f t="shared" si="6"/>
        <v>2.5884570163092042E-2</v>
      </c>
      <c r="T29" s="81">
        <v>2273.6259999999997</v>
      </c>
      <c r="U29" s="61">
        <v>3830.6429999999991</v>
      </c>
      <c r="V29" s="61">
        <v>3929.5329999999999</v>
      </c>
      <c r="W29" s="61">
        <v>4261.3200000000006</v>
      </c>
      <c r="X29" s="61">
        <v>4658.5709999999999</v>
      </c>
      <c r="Y29" s="61">
        <v>4225.1480000000001</v>
      </c>
      <c r="Z29" s="61">
        <v>4367.123999999998</v>
      </c>
      <c r="AA29" s="61">
        <v>4451.0929999999989</v>
      </c>
      <c r="AB29" s="61">
        <v>5234.5690000000004</v>
      </c>
      <c r="AC29" s="61">
        <v>6001.4620000000023</v>
      </c>
      <c r="AD29" s="82">
        <v>4766.4249999999993</v>
      </c>
      <c r="AE29" s="42">
        <f t="shared" si="1"/>
        <v>-0.20578935599359</v>
      </c>
      <c r="AG29" s="361">
        <f t="shared" si="7"/>
        <v>3.7006823811974844E-3</v>
      </c>
      <c r="AH29" s="362">
        <f t="shared" si="8"/>
        <v>5.7443279926028745E-3</v>
      </c>
      <c r="AI29" s="362">
        <f t="shared" si="9"/>
        <v>7.3241943812955073E-3</v>
      </c>
      <c r="AJ29" s="363">
        <f t="shared" si="10"/>
        <v>5.5670199415018421E-3</v>
      </c>
      <c r="AL29" s="52">
        <f t="shared" si="11"/>
        <v>0.51493430563365994</v>
      </c>
      <c r="AM29" s="74">
        <f t="shared" si="23"/>
        <v>0.61975358656560919</v>
      </c>
      <c r="AN29" s="74">
        <f t="shared" si="24"/>
        <v>0.58099526410407931</v>
      </c>
      <c r="AO29" s="74">
        <f t="shared" si="25"/>
        <v>0.66324531868170877</v>
      </c>
      <c r="AP29" s="74">
        <f t="shared" si="26"/>
        <v>0.67810171676406117</v>
      </c>
      <c r="AQ29" s="74">
        <f t="shared" si="27"/>
        <v>0.57481315485590567</v>
      </c>
      <c r="AR29" s="74">
        <f t="shared" si="28"/>
        <v>0.59871053996755774</v>
      </c>
      <c r="AS29" s="74">
        <f t="shared" si="29"/>
        <v>0.53148927562785109</v>
      </c>
      <c r="AT29" s="74">
        <f t="shared" si="30"/>
        <v>0.69254575511232808</v>
      </c>
      <c r="AU29" s="74">
        <f t="shared" si="31"/>
        <v>0.65246048139853474</v>
      </c>
      <c r="AV29" s="74">
        <f t="shared" si="32"/>
        <v>0.58431963724905356</v>
      </c>
      <c r="AW29" s="42">
        <f t="shared" si="22"/>
        <v>-0.10443673769087558</v>
      </c>
      <c r="AX29" s="8"/>
    </row>
    <row r="30" spans="1:50" ht="20.100000000000001" customHeight="1">
      <c r="A30" s="47" t="s">
        <v>154</v>
      </c>
      <c r="B30" s="81">
        <v>5757.1399999999985</v>
      </c>
      <c r="C30" s="61">
        <v>6652.8799999999992</v>
      </c>
      <c r="D30" s="61">
        <v>6248.24</v>
      </c>
      <c r="E30" s="61">
        <v>4830.5</v>
      </c>
      <c r="F30" s="61">
        <v>5201.57</v>
      </c>
      <c r="G30" s="61">
        <v>7878.63</v>
      </c>
      <c r="H30" s="61">
        <v>8418.07</v>
      </c>
      <c r="I30" s="61">
        <v>9160.3099999999959</v>
      </c>
      <c r="J30" s="61">
        <v>10778.890000000003</v>
      </c>
      <c r="K30" s="61">
        <v>8876.7699999999986</v>
      </c>
      <c r="L30" s="82">
        <v>13641.880000000001</v>
      </c>
      <c r="M30" s="42">
        <f t="shared" si="0"/>
        <v>0.53680674389445748</v>
      </c>
      <c r="O30" s="361">
        <f t="shared" si="3"/>
        <v>2.1590997691728333E-3</v>
      </c>
      <c r="P30" s="362">
        <f t="shared" si="4"/>
        <v>2.8156179020711689E-3</v>
      </c>
      <c r="Q30" s="362">
        <f t="shared" si="5"/>
        <v>2.9956603342474099E-3</v>
      </c>
      <c r="R30" s="363">
        <f t="shared" si="6"/>
        <v>4.3288536221826757E-3</v>
      </c>
      <c r="T30" s="81">
        <v>2712.9629999999993</v>
      </c>
      <c r="U30" s="61">
        <v>3420.1879999999996</v>
      </c>
      <c r="V30" s="61">
        <v>2731.4920000000002</v>
      </c>
      <c r="W30" s="61">
        <v>2205.2159999999999</v>
      </c>
      <c r="X30" s="61">
        <v>2371.6039999999998</v>
      </c>
      <c r="Y30" s="61">
        <v>3255.2160000000003</v>
      </c>
      <c r="Z30" s="61">
        <v>3411.1369999999997</v>
      </c>
      <c r="AA30" s="61">
        <v>3430.2900000000004</v>
      </c>
      <c r="AB30" s="61">
        <v>3937.4019999999996</v>
      </c>
      <c r="AC30" s="61">
        <v>3481.152000000001</v>
      </c>
      <c r="AD30" s="82">
        <v>4517.5570000000025</v>
      </c>
      <c r="AE30" s="42">
        <f t="shared" si="1"/>
        <v>0.29771897348923609</v>
      </c>
      <c r="AG30" s="361">
        <f t="shared" si="7"/>
        <v>4.4157721520340937E-3</v>
      </c>
      <c r="AH30" s="362">
        <f t="shared" si="8"/>
        <v>4.4256505075724586E-3</v>
      </c>
      <c r="AI30" s="362">
        <f t="shared" si="9"/>
        <v>4.2484037920819317E-3</v>
      </c>
      <c r="AJ30" s="363">
        <f t="shared" si="10"/>
        <v>5.2763507043268815E-3</v>
      </c>
      <c r="AL30" s="52">
        <f t="shared" si="11"/>
        <v>4.7123450185335081</v>
      </c>
      <c r="AM30" s="74">
        <f t="shared" si="23"/>
        <v>5.1409134089296673</v>
      </c>
      <c r="AN30" s="74">
        <f t="shared" si="24"/>
        <v>4.3716182476985521</v>
      </c>
      <c r="AO30" s="74">
        <f t="shared" si="25"/>
        <v>4.5651920091087881</v>
      </c>
      <c r="AP30" s="74">
        <f t="shared" si="26"/>
        <v>4.5594003348988856</v>
      </c>
      <c r="AQ30" s="74">
        <f t="shared" si="27"/>
        <v>4.1317031006659795</v>
      </c>
      <c r="AR30" s="74">
        <f t="shared" si="28"/>
        <v>4.0521604120659482</v>
      </c>
      <c r="AS30" s="74">
        <f t="shared" si="29"/>
        <v>3.7447313464282344</v>
      </c>
      <c r="AT30" s="74">
        <f t="shared" si="30"/>
        <v>3.6528826252053772</v>
      </c>
      <c r="AU30" s="74">
        <f t="shared" si="31"/>
        <v>3.9216426695746334</v>
      </c>
      <c r="AV30" s="74">
        <f t="shared" si="32"/>
        <v>3.3115355068363028</v>
      </c>
      <c r="AW30" s="42">
        <f t="shared" si="22"/>
        <v>-0.15557438913844404</v>
      </c>
      <c r="AX30" s="8"/>
    </row>
    <row r="31" spans="1:50" ht="20.100000000000001" customHeight="1">
      <c r="A31" s="47" t="s">
        <v>155</v>
      </c>
      <c r="B31" s="81">
        <v>5352.69</v>
      </c>
      <c r="C31" s="61">
        <v>6080.2699999999986</v>
      </c>
      <c r="D31" s="61">
        <v>6339.4199999999992</v>
      </c>
      <c r="E31" s="61">
        <v>8230.74</v>
      </c>
      <c r="F31" s="61">
        <v>6610.01</v>
      </c>
      <c r="G31" s="61">
        <v>7073.9000000000015</v>
      </c>
      <c r="H31" s="61">
        <v>8689.6299999999992</v>
      </c>
      <c r="I31" s="61">
        <v>9702.2299999999977</v>
      </c>
      <c r="J31" s="61">
        <v>11371.31</v>
      </c>
      <c r="K31" s="61">
        <v>14656.970000000001</v>
      </c>
      <c r="L31" s="82">
        <v>16119.100000000002</v>
      </c>
      <c r="M31" s="42">
        <f t="shared" si="0"/>
        <v>9.9756634556801366E-2</v>
      </c>
      <c r="O31" s="361">
        <f t="shared" si="3"/>
        <v>2.0074189169368359E-3</v>
      </c>
      <c r="P31" s="362">
        <f t="shared" si="4"/>
        <v>2.5280282837829983E-3</v>
      </c>
      <c r="Q31" s="362">
        <f t="shared" si="5"/>
        <v>4.9463153432221709E-3</v>
      </c>
      <c r="R31" s="363">
        <f t="shared" si="6"/>
        <v>5.1149272989738049E-3</v>
      </c>
      <c r="T31" s="81">
        <v>1517.5300000000002</v>
      </c>
      <c r="U31" s="61">
        <v>2069.83</v>
      </c>
      <c r="V31" s="61">
        <v>2087.7600000000002</v>
      </c>
      <c r="W31" s="61">
        <v>2837.8659999999995</v>
      </c>
      <c r="X31" s="61">
        <v>2476.1469999999995</v>
      </c>
      <c r="Y31" s="61">
        <v>2224.174</v>
      </c>
      <c r="Z31" s="61">
        <v>2871.4360000000001</v>
      </c>
      <c r="AA31" s="61">
        <v>2996.0129999999995</v>
      </c>
      <c r="AB31" s="61">
        <v>3576.049</v>
      </c>
      <c r="AC31" s="61">
        <v>4070.1690000000008</v>
      </c>
      <c r="AD31" s="82">
        <v>4496.0810000000001</v>
      </c>
      <c r="AE31" s="42">
        <f t="shared" si="1"/>
        <v>0.10464233794714649</v>
      </c>
      <c r="AG31" s="361">
        <f t="shared" si="7"/>
        <v>2.4700177311213979E-3</v>
      </c>
      <c r="AH31" s="362">
        <f t="shared" si="8"/>
        <v>3.0238905166445067E-3</v>
      </c>
      <c r="AI31" s="362">
        <f t="shared" si="9"/>
        <v>4.967241135697127E-3</v>
      </c>
      <c r="AJ31" s="363">
        <f t="shared" si="10"/>
        <v>5.2512674773247349E-3</v>
      </c>
      <c r="AL31" s="52">
        <f t="shared" si="11"/>
        <v>2.8350791844848109</v>
      </c>
      <c r="AM31" s="74">
        <f t="shared" si="23"/>
        <v>3.4041744856725122</v>
      </c>
      <c r="AN31" s="74">
        <f t="shared" si="24"/>
        <v>3.2932981250650699</v>
      </c>
      <c r="AO31" s="74">
        <f t="shared" si="25"/>
        <v>3.4478868242709644</v>
      </c>
      <c r="AP31" s="74">
        <f t="shared" si="26"/>
        <v>3.746056359975249</v>
      </c>
      <c r="AQ31" s="74">
        <f t="shared" si="27"/>
        <v>3.1441976844456376</v>
      </c>
      <c r="AR31" s="74">
        <f t="shared" si="28"/>
        <v>3.3044398898457135</v>
      </c>
      <c r="AS31" s="74">
        <f t="shared" si="29"/>
        <v>3.0879632826680052</v>
      </c>
      <c r="AT31" s="74">
        <f t="shared" si="30"/>
        <v>3.1447994997937796</v>
      </c>
      <c r="AU31" s="74">
        <f t="shared" si="31"/>
        <v>2.7769511706717012</v>
      </c>
      <c r="AV31" s="74">
        <f t="shared" si="32"/>
        <v>2.7892878634663223</v>
      </c>
      <c r="AW31" s="42">
        <f t="shared" si="22"/>
        <v>4.4425314081547483E-3</v>
      </c>
      <c r="AX31" s="8"/>
    </row>
    <row r="32" spans="1:50" ht="20.100000000000001" customHeight="1" thickBot="1">
      <c r="A32" s="47" t="s">
        <v>33</v>
      </c>
      <c r="B32" s="81">
        <f t="shared" ref="B32:J32" si="33">B33-SUM(B7:B31)</f>
        <v>204637.3599999994</v>
      </c>
      <c r="C32" s="61">
        <f t="shared" si="33"/>
        <v>217738.93999999855</v>
      </c>
      <c r="D32" s="61">
        <f t="shared" si="33"/>
        <v>227761.55999999959</v>
      </c>
      <c r="E32" s="61">
        <f t="shared" si="33"/>
        <v>193548.46000000043</v>
      </c>
      <c r="F32" s="61">
        <f t="shared" si="33"/>
        <v>224738.6100000022</v>
      </c>
      <c r="G32" s="61">
        <f t="shared" si="33"/>
        <v>214989.8200000003</v>
      </c>
      <c r="H32" s="61">
        <f t="shared" si="33"/>
        <v>221129.30000000214</v>
      </c>
      <c r="I32" s="61">
        <f t="shared" si="33"/>
        <v>213385.47999999998</v>
      </c>
      <c r="J32" s="61">
        <f t="shared" si="33"/>
        <v>211445.43999999762</v>
      </c>
      <c r="K32" s="61">
        <f t="shared" ref="K32:L32" si="34">K33-SUM(K7:K31)</f>
        <v>245521.95000000205</v>
      </c>
      <c r="L32" s="82">
        <f t="shared" si="34"/>
        <v>254526.79000000097</v>
      </c>
      <c r="M32" s="42">
        <f t="shared" si="0"/>
        <v>3.667631346198922E-2</v>
      </c>
      <c r="O32" s="361">
        <f t="shared" si="3"/>
        <v>7.674513330232316E-2</v>
      </c>
      <c r="P32" s="362">
        <f t="shared" si="4"/>
        <v>7.6831782423474521E-2</v>
      </c>
      <c r="Q32" s="362">
        <f t="shared" si="5"/>
        <v>8.2856756095075354E-2</v>
      </c>
      <c r="R32" s="363">
        <f t="shared" si="6"/>
        <v>8.0766669757689799E-2</v>
      </c>
      <c r="T32" s="37">
        <f>T33-SUM(T7:T31)</f>
        <v>30779.514000000199</v>
      </c>
      <c r="U32" s="67">
        <f t="shared" ref="U32:AD32" si="35">U33-SUM(U7:U31)</f>
        <v>35549.027000000235</v>
      </c>
      <c r="V32" s="67">
        <f t="shared" si="35"/>
        <v>39561.81799999997</v>
      </c>
      <c r="W32" s="67">
        <f t="shared" si="35"/>
        <v>40836.885000000475</v>
      </c>
      <c r="X32" s="67">
        <f t="shared" si="35"/>
        <v>44743.446999999695</v>
      </c>
      <c r="Y32" s="67">
        <f t="shared" si="35"/>
        <v>44350.666999999201</v>
      </c>
      <c r="Z32" s="67">
        <f t="shared" si="35"/>
        <v>46535.069000000134</v>
      </c>
      <c r="AA32" s="67">
        <f t="shared" si="35"/>
        <v>50204.379999999888</v>
      </c>
      <c r="AB32" s="67">
        <f t="shared" si="35"/>
        <v>51670.624000000418</v>
      </c>
      <c r="AC32" s="67">
        <f t="shared" si="35"/>
        <v>57622.740999999805</v>
      </c>
      <c r="AD32" s="67">
        <f t="shared" si="35"/>
        <v>54125.568999999552</v>
      </c>
      <c r="AE32" s="131">
        <f t="shared" si="1"/>
        <v>-6.0690830378934336E-2</v>
      </c>
      <c r="AG32" s="361">
        <f t="shared" si="7"/>
        <v>5.0098479328448062E-2</v>
      </c>
      <c r="AH32" s="362">
        <f t="shared" si="8"/>
        <v>6.0297243537671096E-2</v>
      </c>
      <c r="AI32" s="362">
        <f t="shared" si="9"/>
        <v>7.032289063348976E-2</v>
      </c>
      <c r="AJ32" s="363">
        <f t="shared" si="10"/>
        <v>6.3216797068690156E-2</v>
      </c>
      <c r="AL32" s="52">
        <f t="shared" si="11"/>
        <v>1.5041004242822664</v>
      </c>
      <c r="AM32" s="74">
        <f t="shared" si="23"/>
        <v>1.6326444410908068</v>
      </c>
      <c r="AN32" s="74">
        <f t="shared" si="24"/>
        <v>1.736983975698096</v>
      </c>
      <c r="AO32" s="74">
        <f t="shared" si="25"/>
        <v>2.1099049302691628</v>
      </c>
      <c r="AP32" s="74">
        <f t="shared" si="26"/>
        <v>1.9909105515958856</v>
      </c>
      <c r="AQ32" s="74">
        <f t="shared" si="27"/>
        <v>2.0629193977649334</v>
      </c>
      <c r="AR32" s="74">
        <f t="shared" si="28"/>
        <v>2.1044279975561668</v>
      </c>
      <c r="AS32" s="74">
        <f t="shared" si="29"/>
        <v>2.3527552108981311</v>
      </c>
      <c r="AT32" s="74">
        <f t="shared" si="30"/>
        <v>2.443685898357562</v>
      </c>
      <c r="AU32" s="74">
        <f t="shared" si="31"/>
        <v>2.346948653674318</v>
      </c>
      <c r="AV32" s="74">
        <f t="shared" si="32"/>
        <v>2.1265175661862292</v>
      </c>
      <c r="AW32" s="54">
        <f t="shared" si="22"/>
        <v>-9.3922415875178175E-2</v>
      </c>
      <c r="AX32" s="8"/>
    </row>
    <row r="33" spans="1:50" s="6" customFormat="1" ht="26.25" customHeight="1" thickBot="1">
      <c r="A33" s="56" t="s">
        <v>34</v>
      </c>
      <c r="B33" s="84">
        <v>2666453.899999999</v>
      </c>
      <c r="C33" s="69">
        <v>3078610.4399999985</v>
      </c>
      <c r="D33" s="69">
        <v>3362678.88</v>
      </c>
      <c r="E33" s="69">
        <v>3040615.0999999996</v>
      </c>
      <c r="F33" s="69">
        <v>2836168.330000001</v>
      </c>
      <c r="G33" s="69">
        <v>2798188.6300000008</v>
      </c>
      <c r="H33" s="69">
        <v>2779504.8500000015</v>
      </c>
      <c r="I33" s="69">
        <v>2981569.4699999997</v>
      </c>
      <c r="J33" s="69">
        <v>2958198.1999999983</v>
      </c>
      <c r="K33" s="69">
        <v>2963209.7800000017</v>
      </c>
      <c r="L33" s="85">
        <v>3151383.9900000021</v>
      </c>
      <c r="M33" s="86">
        <f t="shared" si="0"/>
        <v>6.3503505985323908E-2</v>
      </c>
      <c r="N33"/>
      <c r="O33" s="439">
        <f>SUM(O7:O32)</f>
        <v>1.0000000000000002</v>
      </c>
      <c r="P33" s="380">
        <f>SUM(P7:P32)</f>
        <v>0.99999999999999978</v>
      </c>
      <c r="Q33" s="371">
        <f t="shared" ref="Q33:R33" si="36">SUM(Q7:Q32)</f>
        <v>1.0000000000000002</v>
      </c>
      <c r="R33" s="372">
        <f t="shared" si="36"/>
        <v>0.99999999999999989</v>
      </c>
      <c r="T33" s="99">
        <v>614380.20500000031</v>
      </c>
      <c r="U33" s="69">
        <v>656918.26000000047</v>
      </c>
      <c r="V33" s="69">
        <v>703504.83499999996</v>
      </c>
      <c r="W33" s="69">
        <v>720793.5620000005</v>
      </c>
      <c r="X33" s="69">
        <v>726284.80299999984</v>
      </c>
      <c r="Y33" s="69">
        <v>735533.90499999945</v>
      </c>
      <c r="Z33" s="69">
        <v>723973.625</v>
      </c>
      <c r="AA33" s="69">
        <v>778041.00000000023</v>
      </c>
      <c r="AB33" s="69">
        <v>801216.69800000044</v>
      </c>
      <c r="AC33" s="69">
        <v>819402.33799999999</v>
      </c>
      <c r="AD33" s="85">
        <v>856189.67599999963</v>
      </c>
      <c r="AE33" s="86">
        <f t="shared" si="1"/>
        <v>4.4895329551768545E-2</v>
      </c>
      <c r="AF33"/>
      <c r="AG33" s="439">
        <f>SUM(AG7:AG32)</f>
        <v>0.99999999999999978</v>
      </c>
      <c r="AH33" s="380">
        <f>SUM(AH7:AH32)</f>
        <v>0.99999999999999967</v>
      </c>
      <c r="AI33" s="371">
        <f t="shared" ref="AI33:AJ33" si="37">SUM(AI7:AI32)</f>
        <v>0.99999999999999967</v>
      </c>
      <c r="AJ33" s="372">
        <f t="shared" si="37"/>
        <v>0.99999999999999978</v>
      </c>
      <c r="AL33" s="259">
        <f t="shared" si="11"/>
        <v>2.304109607895342</v>
      </c>
      <c r="AM33" s="260">
        <f t="shared" si="23"/>
        <v>2.1338141762424505</v>
      </c>
      <c r="AN33" s="260">
        <f t="shared" si="24"/>
        <v>2.0920963913152479</v>
      </c>
      <c r="AO33" s="260">
        <f t="shared" si="25"/>
        <v>2.3705518070998219</v>
      </c>
      <c r="AP33" s="260">
        <f t="shared" si="26"/>
        <v>2.5607958290684376</v>
      </c>
      <c r="AQ33" s="260">
        <f t="shared" si="27"/>
        <v>2.6286072965709932</v>
      </c>
      <c r="AR33" s="260">
        <f t="shared" si="28"/>
        <v>2.6046855971487135</v>
      </c>
      <c r="AS33" s="260">
        <f t="shared" si="29"/>
        <v>2.6095014985513663</v>
      </c>
      <c r="AT33" s="260">
        <f t="shared" si="30"/>
        <v>2.708461853570193</v>
      </c>
      <c r="AU33" s="260">
        <f t="shared" si="31"/>
        <v>2.7652525431392156</v>
      </c>
      <c r="AV33" s="260">
        <f t="shared" si="32"/>
        <v>2.7168687748521529</v>
      </c>
      <c r="AW33" s="86">
        <f t="shared" si="22"/>
        <v>-1.7497052270001957E-2</v>
      </c>
      <c r="AX33" s="13"/>
    </row>
    <row r="35" spans="1:50" ht="15.75" thickBot="1"/>
    <row r="36" spans="1:50" ht="15" customHeight="1">
      <c r="A36" s="489" t="s">
        <v>20</v>
      </c>
      <c r="B36" s="505" t="s">
        <v>19</v>
      </c>
      <c r="C36" s="506"/>
      <c r="D36" s="506"/>
      <c r="E36" s="506"/>
      <c r="F36" s="506"/>
      <c r="G36" s="506"/>
      <c r="H36" s="506"/>
      <c r="I36" s="506"/>
      <c r="J36" s="506"/>
      <c r="K36" s="506"/>
      <c r="L36" s="507"/>
      <c r="M36" s="510" t="s">
        <v>121</v>
      </c>
      <c r="O36" s="480" t="s">
        <v>122</v>
      </c>
      <c r="P36" s="474"/>
      <c r="Q36" s="474"/>
      <c r="R36" s="519"/>
      <c r="T36" s="509">
        <v>1000</v>
      </c>
      <c r="U36" s="506"/>
      <c r="V36" s="506"/>
      <c r="W36" s="506"/>
      <c r="X36" s="506"/>
      <c r="Y36" s="506"/>
      <c r="Z36" s="506"/>
      <c r="AA36" s="506"/>
      <c r="AB36" s="506"/>
      <c r="AC36" s="506"/>
      <c r="AD36" s="507"/>
      <c r="AE36" s="510" t="s">
        <v>121</v>
      </c>
      <c r="AG36" s="480" t="s">
        <v>122</v>
      </c>
      <c r="AH36" s="474"/>
      <c r="AI36" s="474"/>
      <c r="AJ36" s="519"/>
      <c r="AL36" s="509" t="s">
        <v>42</v>
      </c>
      <c r="AM36" s="506"/>
      <c r="AN36" s="506"/>
      <c r="AO36" s="506"/>
      <c r="AP36" s="506"/>
      <c r="AQ36" s="506"/>
      <c r="AR36" s="506"/>
      <c r="AS36" s="506"/>
      <c r="AT36" s="506"/>
      <c r="AU36" s="506"/>
      <c r="AV36" s="507"/>
      <c r="AW36" s="49" t="s">
        <v>14</v>
      </c>
    </row>
    <row r="37" spans="1:50" ht="15.75" thickBot="1">
      <c r="A37" s="503"/>
      <c r="B37" s="501" t="s">
        <v>70</v>
      </c>
      <c r="C37" s="499"/>
      <c r="D37" s="499"/>
      <c r="E37" s="499"/>
      <c r="F37" s="499"/>
      <c r="G37" s="499"/>
      <c r="H37" s="499"/>
      <c r="I37" s="499"/>
      <c r="J37" s="499"/>
      <c r="K37" s="499"/>
      <c r="L37" s="500"/>
      <c r="M37" s="511"/>
      <c r="O37" s="520"/>
      <c r="P37" s="521"/>
      <c r="Q37" s="521"/>
      <c r="R37" s="522"/>
      <c r="T37" s="498" t="str">
        <f>B37</f>
        <v>jan-dez</v>
      </c>
      <c r="U37" s="499"/>
      <c r="V37" s="499"/>
      <c r="W37" s="499"/>
      <c r="X37" s="499"/>
      <c r="Y37" s="499"/>
      <c r="Z37" s="499"/>
      <c r="AA37" s="499"/>
      <c r="AB37" s="499"/>
      <c r="AC37" s="499"/>
      <c r="AD37" s="500"/>
      <c r="AE37" s="511"/>
      <c r="AG37" s="520"/>
      <c r="AH37" s="521"/>
      <c r="AI37" s="521"/>
      <c r="AJ37" s="522"/>
      <c r="AL37" s="498" t="str">
        <f>B37</f>
        <v>jan-dez</v>
      </c>
      <c r="AM37" s="499"/>
      <c r="AN37" s="499"/>
      <c r="AO37" s="499"/>
      <c r="AP37" s="499"/>
      <c r="AQ37" s="499"/>
      <c r="AR37" s="499"/>
      <c r="AS37" s="499"/>
      <c r="AT37" s="499"/>
      <c r="AU37" s="499"/>
      <c r="AV37" s="500"/>
      <c r="AW37" s="50" t="s">
        <v>124</v>
      </c>
    </row>
    <row r="38" spans="1:50" ht="24.75" customHeight="1" thickBot="1">
      <c r="A38" s="490"/>
      <c r="B38" s="31">
        <v>2010</v>
      </c>
      <c r="C38" s="70">
        <v>2011</v>
      </c>
      <c r="D38" s="70">
        <v>2012</v>
      </c>
      <c r="E38" s="70">
        <v>2013</v>
      </c>
      <c r="F38" s="70">
        <v>2014</v>
      </c>
      <c r="G38" s="70">
        <v>2015</v>
      </c>
      <c r="H38" s="70">
        <v>2016</v>
      </c>
      <c r="I38" s="70">
        <v>2017</v>
      </c>
      <c r="J38" s="70">
        <v>2018</v>
      </c>
      <c r="K38" s="70">
        <v>2019</v>
      </c>
      <c r="L38" s="30">
        <v>2020</v>
      </c>
      <c r="M38" s="512"/>
      <c r="O38" s="440">
        <v>2010</v>
      </c>
      <c r="P38" s="299">
        <v>2015</v>
      </c>
      <c r="Q38" s="360">
        <v>2019</v>
      </c>
      <c r="R38" s="302">
        <v>2020</v>
      </c>
      <c r="T38" s="51">
        <v>2010</v>
      </c>
      <c r="U38" s="70">
        <v>2011</v>
      </c>
      <c r="V38" s="70">
        <v>2012</v>
      </c>
      <c r="W38" s="70">
        <v>2013</v>
      </c>
      <c r="X38" s="70">
        <v>2014</v>
      </c>
      <c r="Y38" s="70">
        <v>2015</v>
      </c>
      <c r="Z38" s="70">
        <v>2016</v>
      </c>
      <c r="AA38" s="29">
        <v>2017</v>
      </c>
      <c r="AB38" s="70">
        <v>2018</v>
      </c>
      <c r="AC38" s="379">
        <v>2019</v>
      </c>
      <c r="AD38" s="30">
        <v>2020</v>
      </c>
      <c r="AE38" s="512"/>
      <c r="AG38" s="440">
        <v>2010</v>
      </c>
      <c r="AH38" s="299">
        <v>2015</v>
      </c>
      <c r="AI38" s="360">
        <v>2019</v>
      </c>
      <c r="AJ38" s="302">
        <v>2020</v>
      </c>
      <c r="AL38" s="51">
        <v>2010</v>
      </c>
      <c r="AM38" s="70">
        <v>2011</v>
      </c>
      <c r="AN38" s="70">
        <v>2012</v>
      </c>
      <c r="AO38" s="70">
        <v>2013</v>
      </c>
      <c r="AP38" s="70">
        <v>2014</v>
      </c>
      <c r="AQ38" s="70">
        <v>2015</v>
      </c>
      <c r="AR38" s="70">
        <v>2016</v>
      </c>
      <c r="AS38" s="70">
        <v>2017</v>
      </c>
      <c r="AT38" s="70">
        <v>2018</v>
      </c>
      <c r="AU38" s="70">
        <v>2019</v>
      </c>
      <c r="AV38" s="30">
        <v>2020</v>
      </c>
      <c r="AW38" s="53" t="s">
        <v>43</v>
      </c>
    </row>
    <row r="39" spans="1:50" ht="20.100000000000001" customHeight="1">
      <c r="A39" s="88" t="s">
        <v>131</v>
      </c>
      <c r="B39" s="89">
        <v>513298.16000000009</v>
      </c>
      <c r="C39" s="60">
        <v>580022.09</v>
      </c>
      <c r="D39" s="60">
        <v>596395.92999999982</v>
      </c>
      <c r="E39" s="60">
        <v>515312.22</v>
      </c>
      <c r="F39" s="60">
        <v>361901.60999999993</v>
      </c>
      <c r="G39" s="60">
        <v>367413.68999999994</v>
      </c>
      <c r="H39" s="60">
        <v>379599.53999999992</v>
      </c>
      <c r="I39" s="60">
        <v>385057.30999999994</v>
      </c>
      <c r="J39" s="60">
        <v>429624.73</v>
      </c>
      <c r="K39" s="60">
        <v>416815.14999999985</v>
      </c>
      <c r="L39" s="80">
        <v>405676.41999999993</v>
      </c>
      <c r="M39" s="42">
        <f>(L39-K39)/K39</f>
        <v>-2.6723428838898795E-2</v>
      </c>
      <c r="O39" s="361">
        <f>B39/$B$62</f>
        <v>0.34289385575429188</v>
      </c>
      <c r="P39" s="362">
        <f>G39/$G$62</f>
        <v>0.26196643244146711</v>
      </c>
      <c r="Q39" s="362">
        <f>K39/$K$62</f>
        <v>0.26583111187257696</v>
      </c>
      <c r="R39" s="373">
        <f>L39/$L$62</f>
        <v>0.28735768185588684</v>
      </c>
      <c r="T39" s="97">
        <v>110519.433</v>
      </c>
      <c r="U39" s="60">
        <v>110544.41600000001</v>
      </c>
      <c r="V39" s="60">
        <v>112817.00299999998</v>
      </c>
      <c r="W39" s="60">
        <v>113356.74999999997</v>
      </c>
      <c r="X39" s="60">
        <v>109002.72200000001</v>
      </c>
      <c r="Y39" s="60">
        <v>110101.22900000002</v>
      </c>
      <c r="Z39" s="60">
        <v>109881.25300000003</v>
      </c>
      <c r="AA39" s="60">
        <v>109385.83100000002</v>
      </c>
      <c r="AB39" s="60">
        <v>115112.97400000002</v>
      </c>
      <c r="AC39" s="60">
        <v>114137.164</v>
      </c>
      <c r="AD39" s="80">
        <v>110831.07399999999</v>
      </c>
      <c r="AE39" s="42">
        <f t="shared" ref="AE39:AE62" si="38">(AD39-AC39)/AC39</f>
        <v>-2.8965937860520267E-2</v>
      </c>
      <c r="AG39" s="361">
        <f>T39/$T$62</f>
        <v>0.28620362339375166</v>
      </c>
      <c r="AH39" s="362">
        <f>Y39/$Y$62</f>
        <v>0.26097302585656085</v>
      </c>
      <c r="AI39" s="362">
        <f>AC39/$AC$62</f>
        <v>0.2508895347475385</v>
      </c>
      <c r="AJ39" s="373">
        <f>AD39/$AD$62</f>
        <v>0.28132988636022521</v>
      </c>
      <c r="AL39" s="109">
        <f t="shared" ref="AL39:AL62" si="39">(T39/B39)*10</f>
        <v>2.1531234984360745</v>
      </c>
      <c r="AM39" s="73">
        <f t="shared" ref="AM39:AM62" si="40">(U39/C39)*10</f>
        <v>1.905865619704243</v>
      </c>
      <c r="AN39" s="73">
        <f t="shared" ref="AN39:AN62" si="41">(V39/D39)*10</f>
        <v>1.8916460915486131</v>
      </c>
      <c r="AO39" s="73">
        <f t="shared" ref="AO39:AO62" si="42">(W39/E39)*10</f>
        <v>2.1997683268601698</v>
      </c>
      <c r="AP39" s="73">
        <f t="shared" ref="AP39:AP62" si="43">(X39/F39)*10</f>
        <v>3.0119435500715248</v>
      </c>
      <c r="AQ39" s="73">
        <f t="shared" ref="AQ39:AQ62" si="44">(Y39/G39)*10</f>
        <v>2.9966555954950951</v>
      </c>
      <c r="AR39" s="73">
        <f t="shared" ref="AR39:AR62" si="45">(Z39/H39)*10</f>
        <v>2.8946624382105428</v>
      </c>
      <c r="AS39" s="73">
        <f t="shared" ref="AS39:AS62" si="46">(AA39/I39)*10</f>
        <v>2.8407675470438418</v>
      </c>
      <c r="AT39" s="73">
        <f t="shared" ref="AT39:AT62" si="47">(AB39/J39)*10</f>
        <v>2.6793842617020678</v>
      </c>
      <c r="AU39" s="73">
        <f t="shared" ref="AU39:AU62" si="48">(AC39/K39)*10</f>
        <v>2.738316109671159</v>
      </c>
      <c r="AV39" s="101">
        <f t="shared" ref="AV39:AV62" si="49">(AD39/L39)*10</f>
        <v>2.732006804832285</v>
      </c>
      <c r="AW39" s="42">
        <f>(AV39-AU39)/AU39</f>
        <v>-2.3040819927950969E-3</v>
      </c>
    </row>
    <row r="40" spans="1:50" ht="20.100000000000001" customHeight="1">
      <c r="A40" s="88" t="s">
        <v>136</v>
      </c>
      <c r="B40" s="90">
        <v>204528.99</v>
      </c>
      <c r="C40" s="61">
        <v>209481.84</v>
      </c>
      <c r="D40" s="61">
        <v>229997.36000000002</v>
      </c>
      <c r="E40" s="61">
        <v>196553.00999999995</v>
      </c>
      <c r="F40" s="61">
        <v>233818.56000000006</v>
      </c>
      <c r="G40" s="61">
        <v>214614.79000000004</v>
      </c>
      <c r="H40" s="61">
        <v>224128.69000000003</v>
      </c>
      <c r="I40" s="61">
        <v>251348.97000000003</v>
      </c>
      <c r="J40" s="61">
        <v>258101.81</v>
      </c>
      <c r="K40" s="61">
        <v>229929.55</v>
      </c>
      <c r="L40" s="82">
        <v>193471.77</v>
      </c>
      <c r="M40" s="42">
        <f t="shared" ref="M40:M62" si="50">(L40-K40)/K40</f>
        <v>-0.15856065477447331</v>
      </c>
      <c r="O40" s="361">
        <f t="shared" ref="O40:P62" si="51">B40/$B$62</f>
        <v>0.13662962281928109</v>
      </c>
      <c r="P40" s="362">
        <f t="shared" ref="P40:P61" si="52">G40/$G$62</f>
        <v>0.15302062066733188</v>
      </c>
      <c r="Q40" s="362">
        <f t="shared" ref="Q40:Q62" si="53">K40/$K$62</f>
        <v>0.14664156983943913</v>
      </c>
      <c r="R40" s="373">
        <f t="shared" ref="R40:R62" si="54">L40/$L$62</f>
        <v>0.13704419727366779</v>
      </c>
      <c r="T40" s="97">
        <v>35150.316999999995</v>
      </c>
      <c r="U40" s="61">
        <v>34841.351999999999</v>
      </c>
      <c r="V40" s="61">
        <v>39127.468000000001</v>
      </c>
      <c r="W40" s="61">
        <v>39741.788000000008</v>
      </c>
      <c r="X40" s="61">
        <v>46143.153000000006</v>
      </c>
      <c r="Y40" s="61">
        <v>43497.506000000001</v>
      </c>
      <c r="Z40" s="61">
        <v>43585.597000000009</v>
      </c>
      <c r="AA40" s="61">
        <v>46407.423999999999</v>
      </c>
      <c r="AB40" s="61">
        <v>49477.418999999987</v>
      </c>
      <c r="AC40" s="61">
        <v>48331.934999999998</v>
      </c>
      <c r="AD40" s="82">
        <v>48188.176999999989</v>
      </c>
      <c r="AE40" s="42">
        <f t="shared" si="38"/>
        <v>-2.9743895004412488E-3</v>
      </c>
      <c r="AG40" s="361">
        <f t="shared" ref="AG40:AG61" si="55">T40/$T$62</f>
        <v>9.1026055923024735E-2</v>
      </c>
      <c r="AH40" s="362">
        <f t="shared" ref="AH40:AH61" si="56">Y40/$Y$62</f>
        <v>0.10310217116680787</v>
      </c>
      <c r="AI40" s="362">
        <f t="shared" ref="AI40:AI61" si="57">AC40/$AC$62</f>
        <v>0.10624038885001796</v>
      </c>
      <c r="AJ40" s="373">
        <f t="shared" ref="AJ40:AJ61" si="58">AD40/$AD$62</f>
        <v>0.12231925461009623</v>
      </c>
      <c r="AL40" s="52">
        <f t="shared" si="39"/>
        <v>1.7185982779262732</v>
      </c>
      <c r="AM40" s="74">
        <f t="shared" si="40"/>
        <v>1.6632158663490832</v>
      </c>
      <c r="AN40" s="74">
        <f t="shared" si="41"/>
        <v>1.7012137878452169</v>
      </c>
      <c r="AO40" s="74">
        <f t="shared" si="42"/>
        <v>2.0219373898166211</v>
      </c>
      <c r="AP40" s="74">
        <f t="shared" si="43"/>
        <v>1.9734598057570789</v>
      </c>
      <c r="AQ40" s="74">
        <f t="shared" si="44"/>
        <v>2.0267711279357772</v>
      </c>
      <c r="AR40" s="74">
        <f t="shared" si="45"/>
        <v>1.944668351026368</v>
      </c>
      <c r="AS40" s="74">
        <f t="shared" si="46"/>
        <v>1.8463343613462984</v>
      </c>
      <c r="AT40" s="74">
        <f t="shared" si="47"/>
        <v>1.9169729572992917</v>
      </c>
      <c r="AU40" s="74">
        <f t="shared" si="48"/>
        <v>2.102032339905854</v>
      </c>
      <c r="AV40" s="103">
        <f t="shared" si="49"/>
        <v>2.4907084377219473</v>
      </c>
      <c r="AW40" s="42">
        <f t="shared" ref="AW40:AW62" si="59">(AV40-AU40)/AU40</f>
        <v>0.18490490866258572</v>
      </c>
    </row>
    <row r="41" spans="1:50" ht="20.100000000000001" customHeight="1">
      <c r="A41" s="88" t="s">
        <v>137</v>
      </c>
      <c r="B41" s="90">
        <v>163061.32</v>
      </c>
      <c r="C41" s="61">
        <v>162989.37000000005</v>
      </c>
      <c r="D41" s="61">
        <v>165351.4599999999</v>
      </c>
      <c r="E41" s="61">
        <v>147942.72999999992</v>
      </c>
      <c r="F41" s="61">
        <v>132289.26</v>
      </c>
      <c r="G41" s="61">
        <v>139312.97999999998</v>
      </c>
      <c r="H41" s="61">
        <v>147011.66999999995</v>
      </c>
      <c r="I41" s="61">
        <v>136400.25</v>
      </c>
      <c r="J41" s="61">
        <v>119298.98999999999</v>
      </c>
      <c r="K41" s="61">
        <v>129513.99</v>
      </c>
      <c r="L41" s="82">
        <v>139126.84</v>
      </c>
      <c r="M41" s="42">
        <f t="shared" si="50"/>
        <v>7.4222483609685641E-2</v>
      </c>
      <c r="O41" s="361">
        <f t="shared" si="51"/>
        <v>0.10892835606343187</v>
      </c>
      <c r="P41" s="362">
        <f t="shared" si="52"/>
        <v>9.9330333508774432E-2</v>
      </c>
      <c r="Q41" s="362">
        <f t="shared" si="53"/>
        <v>8.2599799850734387E-2</v>
      </c>
      <c r="R41" s="373">
        <f t="shared" si="54"/>
        <v>9.8549396157496347E-2</v>
      </c>
      <c r="T41" s="97">
        <v>49723.293999999994</v>
      </c>
      <c r="U41" s="61">
        <v>49055.600999999988</v>
      </c>
      <c r="V41" s="61">
        <v>50376.837999999996</v>
      </c>
      <c r="W41" s="61">
        <v>49073.796999999991</v>
      </c>
      <c r="X41" s="61">
        <v>45442.807999999997</v>
      </c>
      <c r="Y41" s="61">
        <v>47026.599999999969</v>
      </c>
      <c r="Z41" s="61">
        <v>50662.942000000003</v>
      </c>
      <c r="AA41" s="61">
        <v>46425.740999999995</v>
      </c>
      <c r="AB41" s="61">
        <v>42293.523999999998</v>
      </c>
      <c r="AC41" s="61">
        <v>45768.206000000006</v>
      </c>
      <c r="AD41" s="82">
        <v>47708.12799999999</v>
      </c>
      <c r="AE41" s="42">
        <f t="shared" si="38"/>
        <v>4.2385799434655223E-2</v>
      </c>
      <c r="AG41" s="361">
        <f t="shared" si="55"/>
        <v>0.12876456676965389</v>
      </c>
      <c r="AH41" s="362">
        <f t="shared" si="56"/>
        <v>0.11146718532766001</v>
      </c>
      <c r="AI41" s="362">
        <f t="shared" si="57"/>
        <v>0.10060495203446181</v>
      </c>
      <c r="AJ41" s="373">
        <f t="shared" si="58"/>
        <v>0.12110071430598134</v>
      </c>
      <c r="AL41" s="52">
        <f t="shared" si="39"/>
        <v>3.049361675718067</v>
      </c>
      <c r="AM41" s="74">
        <f t="shared" si="40"/>
        <v>3.0097423531362795</v>
      </c>
      <c r="AN41" s="74">
        <f t="shared" si="41"/>
        <v>3.0466521432589726</v>
      </c>
      <c r="AO41" s="74">
        <f t="shared" si="42"/>
        <v>3.3170806703377731</v>
      </c>
      <c r="AP41" s="74">
        <f t="shared" si="43"/>
        <v>3.4351093958799068</v>
      </c>
      <c r="AQ41" s="74">
        <f t="shared" si="44"/>
        <v>3.3756079297133672</v>
      </c>
      <c r="AR41" s="74">
        <f t="shared" si="45"/>
        <v>3.4461850545606358</v>
      </c>
      <c r="AS41" s="74">
        <f t="shared" si="46"/>
        <v>3.4036404625358085</v>
      </c>
      <c r="AT41" s="74">
        <f t="shared" si="47"/>
        <v>3.5451703321210015</v>
      </c>
      <c r="AU41" s="74">
        <f t="shared" si="48"/>
        <v>3.5338426373861238</v>
      </c>
      <c r="AV41" s="103">
        <f t="shared" si="49"/>
        <v>3.4291102996373661</v>
      </c>
      <c r="AW41" s="42">
        <f t="shared" si="59"/>
        <v>-2.9636955715216851E-2</v>
      </c>
    </row>
    <row r="42" spans="1:50" ht="20.100000000000001" customHeight="1">
      <c r="A42" s="88" t="s">
        <v>138</v>
      </c>
      <c r="B42" s="90">
        <v>156208.35000000003</v>
      </c>
      <c r="C42" s="61">
        <v>156272.80999999997</v>
      </c>
      <c r="D42" s="61">
        <v>147426.65000000005</v>
      </c>
      <c r="E42" s="61">
        <v>144831.45000000001</v>
      </c>
      <c r="F42" s="61">
        <v>143704.24</v>
      </c>
      <c r="G42" s="61">
        <v>147190.84000000005</v>
      </c>
      <c r="H42" s="61">
        <v>139589.35000000003</v>
      </c>
      <c r="I42" s="61">
        <v>139453.93000000002</v>
      </c>
      <c r="J42" s="61">
        <v>149655.49999999997</v>
      </c>
      <c r="K42" s="61">
        <v>135975.33999999997</v>
      </c>
      <c r="L42" s="82">
        <v>140021.96999999994</v>
      </c>
      <c r="M42" s="42">
        <f t="shared" si="50"/>
        <v>2.9760028546352423E-2</v>
      </c>
      <c r="O42" s="361">
        <f t="shared" si="51"/>
        <v>0.10435042945121008</v>
      </c>
      <c r="P42" s="362">
        <f t="shared" si="52"/>
        <v>0.1049472577977778</v>
      </c>
      <c r="Q42" s="362">
        <f t="shared" si="53"/>
        <v>8.67206382000551E-2</v>
      </c>
      <c r="R42" s="373">
        <f t="shared" si="54"/>
        <v>9.9183454409537825E-2</v>
      </c>
      <c r="T42" s="97">
        <v>49334.203999999998</v>
      </c>
      <c r="U42" s="61">
        <v>49416.211999999992</v>
      </c>
      <c r="V42" s="61">
        <v>46865.963000000003</v>
      </c>
      <c r="W42" s="61">
        <v>46461.506999999998</v>
      </c>
      <c r="X42" s="61">
        <v>46950.598999999995</v>
      </c>
      <c r="Y42" s="61">
        <v>47833.265000000007</v>
      </c>
      <c r="Z42" s="61">
        <v>45372.460999999996</v>
      </c>
      <c r="AA42" s="61">
        <v>46069.99</v>
      </c>
      <c r="AB42" s="61">
        <v>49744.028000000013</v>
      </c>
      <c r="AC42" s="61">
        <v>46141.171999999999</v>
      </c>
      <c r="AD42" s="82">
        <v>46845.666999999987</v>
      </c>
      <c r="AE42" s="42">
        <f t="shared" si="38"/>
        <v>1.5268251096872618E-2</v>
      </c>
      <c r="AG42" s="361">
        <f t="shared" si="55"/>
        <v>0.12775697050532747</v>
      </c>
      <c r="AH42" s="362">
        <f t="shared" si="56"/>
        <v>0.11337922398349184</v>
      </c>
      <c r="AI42" s="362">
        <f t="shared" si="57"/>
        <v>0.10142478374341025</v>
      </c>
      <c r="AJ42" s="373">
        <f t="shared" si="58"/>
        <v>0.11891147218855742</v>
      </c>
      <c r="AL42" s="52">
        <f t="shared" si="39"/>
        <v>3.158230914032444</v>
      </c>
      <c r="AM42" s="74">
        <f t="shared" si="40"/>
        <v>3.162175940907443</v>
      </c>
      <c r="AN42" s="74">
        <f t="shared" si="41"/>
        <v>3.1789342700251266</v>
      </c>
      <c r="AO42" s="74">
        <f t="shared" si="42"/>
        <v>3.2079708516347791</v>
      </c>
      <c r="AP42" s="74">
        <f t="shared" si="43"/>
        <v>3.2671686653086924</v>
      </c>
      <c r="AQ42" s="74">
        <f t="shared" si="44"/>
        <v>3.2497446851991594</v>
      </c>
      <c r="AR42" s="74">
        <f t="shared" si="45"/>
        <v>3.2504242623094086</v>
      </c>
      <c r="AS42" s="74">
        <f t="shared" si="46"/>
        <v>3.3035992603435411</v>
      </c>
      <c r="AT42" s="74">
        <f t="shared" si="47"/>
        <v>3.3239024292458366</v>
      </c>
      <c r="AU42" s="74">
        <f t="shared" si="48"/>
        <v>3.3933485292259618</v>
      </c>
      <c r="AV42" s="103">
        <f t="shared" si="49"/>
        <v>3.3455940521333902</v>
      </c>
      <c r="AW42" s="42">
        <f t="shared" si="59"/>
        <v>-1.4072965591737945E-2</v>
      </c>
    </row>
    <row r="43" spans="1:50" ht="20.100000000000001" customHeight="1">
      <c r="A43" s="88" t="s">
        <v>140</v>
      </c>
      <c r="B43" s="90">
        <v>52300.510000000009</v>
      </c>
      <c r="C43" s="61">
        <v>59634.079999999994</v>
      </c>
      <c r="D43" s="61">
        <v>60928.680000000008</v>
      </c>
      <c r="E43" s="61">
        <v>60064.700000000004</v>
      </c>
      <c r="F43" s="61">
        <v>57880.39</v>
      </c>
      <c r="G43" s="61">
        <v>66616.039999999994</v>
      </c>
      <c r="H43" s="61">
        <v>68002.649999999994</v>
      </c>
      <c r="I43" s="61">
        <v>66537.010000000009</v>
      </c>
      <c r="J43" s="61">
        <v>78890.080000000016</v>
      </c>
      <c r="K43" s="61">
        <v>89038.87</v>
      </c>
      <c r="L43" s="82">
        <v>125393.52000000003</v>
      </c>
      <c r="M43" s="42">
        <f t="shared" si="50"/>
        <v>0.40830089150951759</v>
      </c>
      <c r="O43" s="361">
        <f t="shared" si="51"/>
        <v>3.4937829373508568E-2</v>
      </c>
      <c r="P43" s="362">
        <f t="shared" si="52"/>
        <v>4.7497322002830307E-2</v>
      </c>
      <c r="Q43" s="362">
        <f t="shared" si="53"/>
        <v>5.6786088058406334E-2</v>
      </c>
      <c r="R43" s="373">
        <f t="shared" si="54"/>
        <v>8.8821507611780329E-2</v>
      </c>
      <c r="T43" s="97">
        <v>13790.713999999998</v>
      </c>
      <c r="U43" s="61">
        <v>14385.162000000002</v>
      </c>
      <c r="V43" s="61">
        <v>15265.421999999999</v>
      </c>
      <c r="W43" s="61">
        <v>15534.871999999998</v>
      </c>
      <c r="X43" s="61">
        <v>14963.080000000002</v>
      </c>
      <c r="Y43" s="61">
        <v>16198.378999999997</v>
      </c>
      <c r="Z43" s="61">
        <v>16725.637999999999</v>
      </c>
      <c r="AA43" s="61">
        <v>15975.728999999999</v>
      </c>
      <c r="AB43" s="61">
        <v>19293.672999999999</v>
      </c>
      <c r="AC43" s="61">
        <v>20948.16</v>
      </c>
      <c r="AD43" s="82">
        <v>28945.250000000004</v>
      </c>
      <c r="AE43" s="42">
        <f t="shared" si="38"/>
        <v>0.3817562019766893</v>
      </c>
      <c r="AG43" s="361">
        <f t="shared" si="55"/>
        <v>3.5712744888828175E-2</v>
      </c>
      <c r="AH43" s="362">
        <f t="shared" si="56"/>
        <v>3.8395029919251589E-2</v>
      </c>
      <c r="AI43" s="362">
        <f t="shared" si="57"/>
        <v>4.6047001099633035E-2</v>
      </c>
      <c r="AJ43" s="373">
        <f t="shared" si="58"/>
        <v>7.3473653184740501E-2</v>
      </c>
      <c r="AL43" s="52">
        <f t="shared" si="39"/>
        <v>2.6368220883505717</v>
      </c>
      <c r="AM43" s="74">
        <f t="shared" si="40"/>
        <v>2.4122384381548274</v>
      </c>
      <c r="AN43" s="74">
        <f t="shared" si="41"/>
        <v>2.5054575283757989</v>
      </c>
      <c r="AO43" s="74">
        <f t="shared" si="42"/>
        <v>2.5863563790379369</v>
      </c>
      <c r="AP43" s="74">
        <f t="shared" si="43"/>
        <v>2.5851726292791049</v>
      </c>
      <c r="AQ43" s="74">
        <f t="shared" si="44"/>
        <v>2.4316034096292722</v>
      </c>
      <c r="AR43" s="74">
        <f t="shared" si="45"/>
        <v>2.4595567966836587</v>
      </c>
      <c r="AS43" s="74">
        <f t="shared" si="46"/>
        <v>2.4010289912336003</v>
      </c>
      <c r="AT43" s="74">
        <f t="shared" si="47"/>
        <v>2.4456399334364973</v>
      </c>
      <c r="AU43" s="74">
        <f t="shared" si="48"/>
        <v>2.3526983215308102</v>
      </c>
      <c r="AV43" s="103">
        <f t="shared" si="49"/>
        <v>2.3083529356221915</v>
      </c>
      <c r="AW43" s="42">
        <f t="shared" si="59"/>
        <v>-1.8848734452177811E-2</v>
      </c>
    </row>
    <row r="44" spans="1:50" ht="20.100000000000001" customHeight="1">
      <c r="A44" s="88" t="s">
        <v>142</v>
      </c>
      <c r="B44" s="90">
        <v>34083.509999999987</v>
      </c>
      <c r="C44" s="61">
        <v>52649.899999999994</v>
      </c>
      <c r="D44" s="61">
        <v>57487.090000000004</v>
      </c>
      <c r="E44" s="61">
        <v>70343.509999999995</v>
      </c>
      <c r="F44" s="61">
        <v>74459.939999999988</v>
      </c>
      <c r="G44" s="61">
        <v>86885.86</v>
      </c>
      <c r="H44" s="61">
        <v>98422.319999999992</v>
      </c>
      <c r="I44" s="61">
        <v>94539.199999999983</v>
      </c>
      <c r="J44" s="61">
        <v>105292.37</v>
      </c>
      <c r="K44" s="61">
        <v>102077.85999999999</v>
      </c>
      <c r="L44" s="82">
        <v>117130.08000000002</v>
      </c>
      <c r="M44" s="42">
        <f t="shared" si="50"/>
        <v>0.1474582245356636</v>
      </c>
      <c r="O44" s="361">
        <f t="shared" si="51"/>
        <v>2.2768494166314483E-2</v>
      </c>
      <c r="P44" s="362">
        <f t="shared" si="52"/>
        <v>6.1949729673406492E-2</v>
      </c>
      <c r="Q44" s="362">
        <f t="shared" si="53"/>
        <v>6.510193072726185E-2</v>
      </c>
      <c r="R44" s="373">
        <f t="shared" si="54"/>
        <v>8.2968165279102446E-2</v>
      </c>
      <c r="T44" s="97">
        <v>6401.6290000000008</v>
      </c>
      <c r="U44" s="61">
        <v>10161.326999999999</v>
      </c>
      <c r="V44" s="61">
        <v>11378.438999999998</v>
      </c>
      <c r="W44" s="61">
        <v>14183.454</v>
      </c>
      <c r="X44" s="61">
        <v>14643.191000000001</v>
      </c>
      <c r="Y44" s="61">
        <v>17564.352000000003</v>
      </c>
      <c r="Z44" s="61">
        <v>19657.137999999995</v>
      </c>
      <c r="AA44" s="61">
        <v>20385.730000000003</v>
      </c>
      <c r="AB44" s="61">
        <v>23248.605</v>
      </c>
      <c r="AC44" s="61">
        <v>22449.453999999991</v>
      </c>
      <c r="AD44" s="82">
        <v>25915.739999999998</v>
      </c>
      <c r="AE44" s="42">
        <f t="shared" si="38"/>
        <v>0.15440402247644905</v>
      </c>
      <c r="AG44" s="361">
        <f t="shared" si="55"/>
        <v>1.6577803248615283E-2</v>
      </c>
      <c r="AH44" s="362">
        <f t="shared" si="56"/>
        <v>4.1632796747888584E-2</v>
      </c>
      <c r="AI44" s="362">
        <f t="shared" si="57"/>
        <v>4.9347056401333612E-2</v>
      </c>
      <c r="AJ44" s="373">
        <f t="shared" si="58"/>
        <v>6.5783646463095202E-2</v>
      </c>
      <c r="AL44" s="52">
        <f t="shared" si="39"/>
        <v>1.8782188219464495</v>
      </c>
      <c r="AM44" s="74">
        <f t="shared" si="40"/>
        <v>1.9299803038562278</v>
      </c>
      <c r="AN44" s="74">
        <f t="shared" si="41"/>
        <v>1.9793033531528552</v>
      </c>
      <c r="AO44" s="74">
        <f t="shared" si="42"/>
        <v>2.0163130898642962</v>
      </c>
      <c r="AP44" s="74">
        <f t="shared" si="43"/>
        <v>1.9665864624655893</v>
      </c>
      <c r="AQ44" s="74">
        <f t="shared" si="44"/>
        <v>2.0215432062248109</v>
      </c>
      <c r="AR44" s="74">
        <f t="shared" si="45"/>
        <v>1.9972235972490791</v>
      </c>
      <c r="AS44" s="74">
        <f t="shared" si="46"/>
        <v>2.1563256300032165</v>
      </c>
      <c r="AT44" s="74">
        <f t="shared" si="47"/>
        <v>2.2080047205699711</v>
      </c>
      <c r="AU44" s="74">
        <f t="shared" si="48"/>
        <v>2.1992481033595328</v>
      </c>
      <c r="AV44" s="103">
        <f t="shared" si="49"/>
        <v>2.2125605992926833</v>
      </c>
      <c r="AW44" s="42">
        <f t="shared" si="59"/>
        <v>6.0532033256341568E-3</v>
      </c>
    </row>
    <row r="45" spans="1:50" ht="20.100000000000001" customHeight="1">
      <c r="A45" s="88" t="s">
        <v>143</v>
      </c>
      <c r="B45" s="90">
        <v>38204.270000000004</v>
      </c>
      <c r="C45" s="61">
        <v>34057.650000000009</v>
      </c>
      <c r="D45" s="61">
        <v>24808.79</v>
      </c>
      <c r="E45" s="61">
        <v>28352.22</v>
      </c>
      <c r="F45" s="61">
        <v>33486.049999999996</v>
      </c>
      <c r="G45" s="61">
        <v>35743.29</v>
      </c>
      <c r="H45" s="61">
        <v>38794.050000000003</v>
      </c>
      <c r="I45" s="61">
        <v>33763.32</v>
      </c>
      <c r="J45" s="61">
        <v>35436.6</v>
      </c>
      <c r="K45" s="61">
        <v>37123.869999999995</v>
      </c>
      <c r="L45" s="82">
        <v>39218.619999999981</v>
      </c>
      <c r="M45" s="42">
        <f t="shared" si="50"/>
        <v>5.6425959901270681E-2</v>
      </c>
      <c r="O45" s="361">
        <f t="shared" si="51"/>
        <v>2.5521247624534674E-2</v>
      </c>
      <c r="P45" s="362">
        <f t="shared" si="52"/>
        <v>2.5485011636394848E-2</v>
      </c>
      <c r="Q45" s="362">
        <f t="shared" si="53"/>
        <v>2.3676393814171599E-2</v>
      </c>
      <c r="R45" s="373">
        <f t="shared" si="54"/>
        <v>2.7780199127144033E-2</v>
      </c>
      <c r="T45" s="97">
        <v>16227.867000000002</v>
      </c>
      <c r="U45" s="61">
        <v>13409.539999999999</v>
      </c>
      <c r="V45" s="61">
        <v>9410.0049999999974</v>
      </c>
      <c r="W45" s="61">
        <v>11257.647999999997</v>
      </c>
      <c r="X45" s="61">
        <v>14455.662999999999</v>
      </c>
      <c r="Y45" s="61">
        <v>16162.109999999997</v>
      </c>
      <c r="Z45" s="61">
        <v>18471.945</v>
      </c>
      <c r="AA45" s="61">
        <v>18208.410000000007</v>
      </c>
      <c r="AB45" s="61">
        <v>20469.888999999999</v>
      </c>
      <c r="AC45" s="61">
        <v>22453.272999999994</v>
      </c>
      <c r="AD45" s="82">
        <v>21529.880999999998</v>
      </c>
      <c r="AE45" s="42">
        <f t="shared" si="38"/>
        <v>-4.112505112283614E-2</v>
      </c>
      <c r="AG45" s="361">
        <f t="shared" si="55"/>
        <v>4.2024051420458258E-2</v>
      </c>
      <c r="AH45" s="362">
        <f t="shared" si="56"/>
        <v>3.8309061481289909E-2</v>
      </c>
      <c r="AI45" s="362">
        <f t="shared" si="57"/>
        <v>4.9355451100304773E-2</v>
      </c>
      <c r="AJ45" s="373">
        <f t="shared" si="58"/>
        <v>5.4650728865797797E-2</v>
      </c>
      <c r="AL45" s="52">
        <f t="shared" si="39"/>
        <v>4.2476579188661372</v>
      </c>
      <c r="AM45" s="74">
        <f t="shared" si="40"/>
        <v>3.9373063026955752</v>
      </c>
      <c r="AN45" s="74">
        <f t="shared" si="41"/>
        <v>3.793012476626227</v>
      </c>
      <c r="AO45" s="74">
        <f t="shared" si="42"/>
        <v>3.9706407470032317</v>
      </c>
      <c r="AP45" s="74">
        <f t="shared" si="43"/>
        <v>4.3169209267739852</v>
      </c>
      <c r="AQ45" s="74">
        <f t="shared" si="44"/>
        <v>4.5217186218728038</v>
      </c>
      <c r="AR45" s="74">
        <f t="shared" si="45"/>
        <v>4.7615407517389912</v>
      </c>
      <c r="AS45" s="74">
        <f t="shared" si="46"/>
        <v>5.3929560244667911</v>
      </c>
      <c r="AT45" s="74">
        <f t="shared" si="47"/>
        <v>5.7764822245926526</v>
      </c>
      <c r="AU45" s="74">
        <f t="shared" si="48"/>
        <v>6.0482037567742797</v>
      </c>
      <c r="AV45" s="103">
        <f t="shared" si="49"/>
        <v>5.4897089698719661</v>
      </c>
      <c r="AW45" s="42">
        <f t="shared" si="59"/>
        <v>-9.2340603815930067E-2</v>
      </c>
    </row>
    <row r="46" spans="1:50" ht="20.100000000000001" customHeight="1">
      <c r="A46" s="88" t="s">
        <v>144</v>
      </c>
      <c r="B46" s="90">
        <v>43770.649999999994</v>
      </c>
      <c r="C46" s="61">
        <v>118525.03999999998</v>
      </c>
      <c r="D46" s="61">
        <v>249224.93999999997</v>
      </c>
      <c r="E46" s="61">
        <v>172953.15000000002</v>
      </c>
      <c r="F46" s="61">
        <v>38128.820000000014</v>
      </c>
      <c r="G46" s="61">
        <v>37803.180000000008</v>
      </c>
      <c r="H46" s="61">
        <v>230123.46999999997</v>
      </c>
      <c r="I46" s="61">
        <v>221890.45999999988</v>
      </c>
      <c r="J46" s="61">
        <v>153500.73000000004</v>
      </c>
      <c r="K46" s="61">
        <v>55738.459999999985</v>
      </c>
      <c r="L46" s="82">
        <v>74474.889999999985</v>
      </c>
      <c r="M46" s="42">
        <f t="shared" si="50"/>
        <v>0.33614904322796152</v>
      </c>
      <c r="O46" s="361">
        <f t="shared" si="51"/>
        <v>2.9239705334949167E-2</v>
      </c>
      <c r="P46" s="362">
        <f t="shared" si="52"/>
        <v>2.6953715849680572E-2</v>
      </c>
      <c r="Q46" s="362">
        <f t="shared" si="53"/>
        <v>3.5548172363372967E-2</v>
      </c>
      <c r="R46" s="373">
        <f t="shared" si="54"/>
        <v>5.2753698987168557E-2</v>
      </c>
      <c r="T46" s="97">
        <v>11562.974999999999</v>
      </c>
      <c r="U46" s="61">
        <v>14880.498000000003</v>
      </c>
      <c r="V46" s="61">
        <v>21005.487999999998</v>
      </c>
      <c r="W46" s="61">
        <v>19079.097000000002</v>
      </c>
      <c r="X46" s="61">
        <v>13231.349000000002</v>
      </c>
      <c r="Y46" s="61">
        <v>15258.859</v>
      </c>
      <c r="Z46" s="61">
        <v>19585.287999999997</v>
      </c>
      <c r="AA46" s="61">
        <v>23465.341000000008</v>
      </c>
      <c r="AB46" s="61">
        <v>21171.152999999998</v>
      </c>
      <c r="AC46" s="61">
        <v>15360.930000000004</v>
      </c>
      <c r="AD46" s="82">
        <v>16722.515000000003</v>
      </c>
      <c r="AE46" s="42">
        <f t="shared" si="38"/>
        <v>8.8639489926716594E-2</v>
      </c>
      <c r="AG46" s="361">
        <f t="shared" si="55"/>
        <v>2.9943741588064111E-2</v>
      </c>
      <c r="AH46" s="362">
        <f t="shared" si="56"/>
        <v>3.6168084957059067E-2</v>
      </c>
      <c r="AI46" s="362">
        <f t="shared" si="57"/>
        <v>3.3765483966199716E-2</v>
      </c>
      <c r="AJ46" s="373">
        <f t="shared" si="58"/>
        <v>4.2447872016535389E-2</v>
      </c>
      <c r="AL46" s="52">
        <f t="shared" si="39"/>
        <v>2.6417188230012578</v>
      </c>
      <c r="AM46" s="74">
        <f t="shared" si="40"/>
        <v>1.2554729363516779</v>
      </c>
      <c r="AN46" s="74">
        <f t="shared" si="41"/>
        <v>0.8428325030392223</v>
      </c>
      <c r="AO46" s="74">
        <f t="shared" si="42"/>
        <v>1.1031367165038626</v>
      </c>
      <c r="AP46" s="74">
        <f t="shared" si="43"/>
        <v>3.4701700708283125</v>
      </c>
      <c r="AQ46" s="74">
        <f t="shared" si="44"/>
        <v>4.0363956153953175</v>
      </c>
      <c r="AR46" s="74">
        <f t="shared" si="45"/>
        <v>0.85107738032978553</v>
      </c>
      <c r="AS46" s="74">
        <f t="shared" si="46"/>
        <v>1.0575191470602217</v>
      </c>
      <c r="AT46" s="74">
        <f t="shared" si="47"/>
        <v>1.379221649304208</v>
      </c>
      <c r="AU46" s="74">
        <f t="shared" si="48"/>
        <v>2.755894224562359</v>
      </c>
      <c r="AV46" s="103">
        <f t="shared" si="49"/>
        <v>2.2453896877189088</v>
      </c>
      <c r="AW46" s="42">
        <f t="shared" si="59"/>
        <v>-0.18524097633845843</v>
      </c>
    </row>
    <row r="47" spans="1:50" ht="20.100000000000001" customHeight="1">
      <c r="A47" s="88" t="s">
        <v>147</v>
      </c>
      <c r="B47" s="90">
        <v>40989.520000000004</v>
      </c>
      <c r="C47" s="61">
        <v>39935.07</v>
      </c>
      <c r="D47" s="61">
        <v>42782.409999999996</v>
      </c>
      <c r="E47" s="61">
        <v>46594.9</v>
      </c>
      <c r="F47" s="61">
        <v>47458.319999999992</v>
      </c>
      <c r="G47" s="61">
        <v>48350.94999999999</v>
      </c>
      <c r="H47" s="61">
        <v>46837.100000000013</v>
      </c>
      <c r="I47" s="61">
        <v>47071.76999999999</v>
      </c>
      <c r="J47" s="61">
        <v>49918.609999999993</v>
      </c>
      <c r="K47" s="61">
        <v>44549.57</v>
      </c>
      <c r="L47" s="82">
        <v>51993.87</v>
      </c>
      <c r="M47" s="42">
        <f t="shared" si="50"/>
        <v>0.16710150064299167</v>
      </c>
      <c r="O47" s="361">
        <f t="shared" si="51"/>
        <v>2.7381852602623127E-2</v>
      </c>
      <c r="P47" s="362">
        <f t="shared" si="52"/>
        <v>3.4474289394757593E-2</v>
      </c>
      <c r="Q47" s="362">
        <f t="shared" si="53"/>
        <v>2.8412263149612493E-2</v>
      </c>
      <c r="R47" s="373">
        <f t="shared" si="54"/>
        <v>3.6829446369883515E-2</v>
      </c>
      <c r="T47" s="97">
        <v>8398.9230000000007</v>
      </c>
      <c r="U47" s="61">
        <v>8290.9560000000001</v>
      </c>
      <c r="V47" s="61">
        <v>8731.0589999999993</v>
      </c>
      <c r="W47" s="61">
        <v>9216.4329999999991</v>
      </c>
      <c r="X47" s="61">
        <v>9632.7130000000016</v>
      </c>
      <c r="Y47" s="61">
        <v>9663.8380000000034</v>
      </c>
      <c r="Z47" s="61">
        <v>9917.1829999999973</v>
      </c>
      <c r="AA47" s="61">
        <v>10577.057000000001</v>
      </c>
      <c r="AB47" s="61">
        <v>11027.748</v>
      </c>
      <c r="AC47" s="61">
        <v>10061.144</v>
      </c>
      <c r="AD47" s="82">
        <v>11479.665000000001</v>
      </c>
      <c r="AE47" s="42">
        <f t="shared" si="38"/>
        <v>0.14099003055716136</v>
      </c>
      <c r="AG47" s="361">
        <f t="shared" si="55"/>
        <v>2.1750040965240195E-2</v>
      </c>
      <c r="AH47" s="362">
        <f t="shared" si="56"/>
        <v>2.2906202475247717E-2</v>
      </c>
      <c r="AI47" s="362">
        <f t="shared" si="57"/>
        <v>2.2115809160879348E-2</v>
      </c>
      <c r="AJ47" s="373">
        <f t="shared" si="58"/>
        <v>2.9139597166616425E-2</v>
      </c>
      <c r="AL47" s="52">
        <f t="shared" si="39"/>
        <v>2.0490415598914065</v>
      </c>
      <c r="AM47" s="74">
        <f t="shared" si="40"/>
        <v>2.0761090440056824</v>
      </c>
      <c r="AN47" s="74">
        <f t="shared" si="41"/>
        <v>2.040805789108187</v>
      </c>
      <c r="AO47" s="74">
        <f t="shared" si="42"/>
        <v>1.9779917973855503</v>
      </c>
      <c r="AP47" s="74">
        <f t="shared" si="43"/>
        <v>2.0297206053648766</v>
      </c>
      <c r="AQ47" s="74">
        <f t="shared" si="44"/>
        <v>1.9986862719346787</v>
      </c>
      <c r="AR47" s="74">
        <f t="shared" si="45"/>
        <v>2.117377677097855</v>
      </c>
      <c r="AS47" s="74">
        <f t="shared" si="46"/>
        <v>2.247006432942718</v>
      </c>
      <c r="AT47" s="74">
        <f t="shared" si="47"/>
        <v>2.2091456472846502</v>
      </c>
      <c r="AU47" s="74">
        <f t="shared" si="48"/>
        <v>2.2584155133259425</v>
      </c>
      <c r="AV47" s="103">
        <f t="shared" si="49"/>
        <v>2.2078881606620167</v>
      </c>
      <c r="AW47" s="42">
        <f t="shared" si="59"/>
        <v>-2.2372921353836603E-2</v>
      </c>
    </row>
    <row r="48" spans="1:50" ht="20.100000000000001" customHeight="1">
      <c r="A48" s="88" t="s">
        <v>148</v>
      </c>
      <c r="B48" s="90">
        <v>11756.710000000001</v>
      </c>
      <c r="C48" s="61">
        <v>10414.85</v>
      </c>
      <c r="D48" s="61">
        <v>11249.41</v>
      </c>
      <c r="E48" s="61">
        <v>8855.73</v>
      </c>
      <c r="F48" s="61">
        <v>8560.57</v>
      </c>
      <c r="G48" s="61">
        <v>12833.119999999999</v>
      </c>
      <c r="H48" s="61">
        <v>13826.3</v>
      </c>
      <c r="I48" s="61">
        <v>16929.579999999998</v>
      </c>
      <c r="J48" s="61">
        <v>17870.43</v>
      </c>
      <c r="K48" s="61">
        <v>30970.5</v>
      </c>
      <c r="L48" s="82">
        <v>46519.660000000011</v>
      </c>
      <c r="M48" s="42">
        <f t="shared" si="50"/>
        <v>0.50206357662937351</v>
      </c>
      <c r="O48" s="361">
        <f t="shared" si="51"/>
        <v>7.8537270090448807E-3</v>
      </c>
      <c r="P48" s="362">
        <f t="shared" si="52"/>
        <v>9.1500310276768429E-3</v>
      </c>
      <c r="Q48" s="362">
        <f t="shared" si="53"/>
        <v>1.9751975066764363E-2</v>
      </c>
      <c r="R48" s="373">
        <f t="shared" si="54"/>
        <v>3.2951833035610077E-2</v>
      </c>
      <c r="T48" s="97">
        <v>3344.9139999999998</v>
      </c>
      <c r="U48" s="61">
        <v>3089.0899999999997</v>
      </c>
      <c r="V48" s="61">
        <v>3247.1520000000005</v>
      </c>
      <c r="W48" s="61">
        <v>2759.9989999999998</v>
      </c>
      <c r="X48" s="61">
        <v>2773.634</v>
      </c>
      <c r="Y48" s="61">
        <v>3862.8539999999989</v>
      </c>
      <c r="Z48" s="61">
        <v>4319.57</v>
      </c>
      <c r="AA48" s="61">
        <v>4927.2339999999995</v>
      </c>
      <c r="AB48" s="61">
        <v>4893.7849999999999</v>
      </c>
      <c r="AC48" s="61">
        <v>7408.0119999999997</v>
      </c>
      <c r="AD48" s="82">
        <v>10293.859000000002</v>
      </c>
      <c r="AE48" s="42">
        <f t="shared" si="38"/>
        <v>0.38955754931282544</v>
      </c>
      <c r="AG48" s="361">
        <f t="shared" si="55"/>
        <v>8.6620649487089505E-3</v>
      </c>
      <c r="AH48" s="362">
        <f t="shared" si="56"/>
        <v>9.1561257397237503E-3</v>
      </c>
      <c r="AI48" s="362">
        <f t="shared" si="57"/>
        <v>1.6283851980799013E-2</v>
      </c>
      <c r="AJ48" s="373">
        <f t="shared" si="58"/>
        <v>2.6129586930450411E-2</v>
      </c>
      <c r="AL48" s="52">
        <f t="shared" si="39"/>
        <v>2.8451105794052922</v>
      </c>
      <c r="AM48" s="74">
        <f t="shared" si="40"/>
        <v>2.9660436780174457</v>
      </c>
      <c r="AN48" s="74">
        <f t="shared" si="41"/>
        <v>2.886508714679259</v>
      </c>
      <c r="AO48" s="74">
        <f t="shared" si="42"/>
        <v>3.116625055190255</v>
      </c>
      <c r="AP48" s="74">
        <f t="shared" si="43"/>
        <v>3.2400108871255067</v>
      </c>
      <c r="AQ48" s="74">
        <f t="shared" si="44"/>
        <v>3.010066141359232</v>
      </c>
      <c r="AR48" s="74">
        <f t="shared" si="45"/>
        <v>3.1241691558840761</v>
      </c>
      <c r="AS48" s="74">
        <f t="shared" si="46"/>
        <v>2.9104289651603881</v>
      </c>
      <c r="AT48" s="74">
        <f t="shared" si="47"/>
        <v>2.7384819503503834</v>
      </c>
      <c r="AU48" s="74">
        <f t="shared" si="48"/>
        <v>2.3919575079511146</v>
      </c>
      <c r="AV48" s="103">
        <f t="shared" si="49"/>
        <v>2.2127975569898832</v>
      </c>
      <c r="AW48" s="42">
        <f t="shared" si="59"/>
        <v>-7.4900975609175802E-2</v>
      </c>
    </row>
    <row r="49" spans="1:49" ht="20.100000000000001" customHeight="1">
      <c r="A49" s="88" t="s">
        <v>150</v>
      </c>
      <c r="B49" s="90">
        <v>21561.399999999998</v>
      </c>
      <c r="C49" s="61">
        <v>20527.62</v>
      </c>
      <c r="D49" s="61">
        <v>41397.29</v>
      </c>
      <c r="E49" s="61">
        <v>18415.489999999998</v>
      </c>
      <c r="F49" s="61">
        <v>18225.780000000002</v>
      </c>
      <c r="G49" s="61">
        <v>16839.830000000002</v>
      </c>
      <c r="H49" s="61">
        <v>18146.11</v>
      </c>
      <c r="I49" s="61">
        <v>17702.11</v>
      </c>
      <c r="J49" s="61">
        <v>19547.810000000001</v>
      </c>
      <c r="K49" s="61">
        <v>19413.95</v>
      </c>
      <c r="L49" s="82">
        <v>21698.200000000004</v>
      </c>
      <c r="M49" s="42">
        <f t="shared" si="50"/>
        <v>0.11766023915792528</v>
      </c>
      <c r="O49" s="361">
        <f t="shared" si="51"/>
        <v>1.4403464024614052E-2</v>
      </c>
      <c r="P49" s="362">
        <f t="shared" si="52"/>
        <v>1.2006820399154948E-2</v>
      </c>
      <c r="Q49" s="362">
        <f t="shared" si="53"/>
        <v>1.2381584293034016E-2</v>
      </c>
      <c r="R49" s="373">
        <f t="shared" si="54"/>
        <v>1.5369748264997521E-2</v>
      </c>
      <c r="T49" s="97">
        <v>6827.9740000000002</v>
      </c>
      <c r="U49" s="61">
        <v>6375.8979999999992</v>
      </c>
      <c r="V49" s="61">
        <v>7118.9369999999999</v>
      </c>
      <c r="W49" s="61">
        <v>5791.4490000000005</v>
      </c>
      <c r="X49" s="61">
        <v>6026.1349999999993</v>
      </c>
      <c r="Y49" s="61">
        <v>5684.7439999999997</v>
      </c>
      <c r="Z49" s="61">
        <v>5982.4929999999995</v>
      </c>
      <c r="AA49" s="61">
        <v>5914.6750000000002</v>
      </c>
      <c r="AB49" s="61">
        <v>6703.9029999999993</v>
      </c>
      <c r="AC49" s="61">
        <v>6781.0179999999991</v>
      </c>
      <c r="AD49" s="82">
        <v>7118.3729999999987</v>
      </c>
      <c r="AE49" s="42">
        <f t="shared" si="38"/>
        <v>4.9749904807803134E-2</v>
      </c>
      <c r="AG49" s="361">
        <f t="shared" si="55"/>
        <v>1.7681875903564653E-2</v>
      </c>
      <c r="AH49" s="362">
        <f t="shared" si="56"/>
        <v>1.3474552976151874E-2</v>
      </c>
      <c r="AI49" s="362">
        <f t="shared" si="57"/>
        <v>1.4905631010200007E-2</v>
      </c>
      <c r="AJ49" s="373">
        <f t="shared" si="58"/>
        <v>1.8069039619337219E-2</v>
      </c>
      <c r="AL49" s="52">
        <f t="shared" si="39"/>
        <v>3.1667581882438069</v>
      </c>
      <c r="AM49" s="74">
        <f t="shared" si="40"/>
        <v>3.1060093668920215</v>
      </c>
      <c r="AN49" s="74">
        <f t="shared" si="41"/>
        <v>1.7196625672839936</v>
      </c>
      <c r="AO49" s="74">
        <f t="shared" si="42"/>
        <v>3.1448791207836453</v>
      </c>
      <c r="AP49" s="74">
        <f t="shared" si="43"/>
        <v>3.3063797543918549</v>
      </c>
      <c r="AQ49" s="74">
        <f t="shared" si="44"/>
        <v>3.375772795806133</v>
      </c>
      <c r="AR49" s="74">
        <f t="shared" si="45"/>
        <v>3.2968459906834022</v>
      </c>
      <c r="AS49" s="74">
        <f t="shared" si="46"/>
        <v>3.3412259894441965</v>
      </c>
      <c r="AT49" s="74">
        <f t="shared" si="47"/>
        <v>3.4294905669739979</v>
      </c>
      <c r="AU49" s="74">
        <f t="shared" si="48"/>
        <v>3.4928584857795548</v>
      </c>
      <c r="AV49" s="103">
        <f t="shared" si="49"/>
        <v>3.2806283470518278</v>
      </c>
      <c r="AW49" s="42">
        <f t="shared" si="59"/>
        <v>-6.0761161550568904E-2</v>
      </c>
    </row>
    <row r="50" spans="1:49" ht="20.100000000000001" customHeight="1">
      <c r="A50" s="88" t="s">
        <v>154</v>
      </c>
      <c r="B50" s="90">
        <v>5757.1399999999985</v>
      </c>
      <c r="C50" s="61">
        <v>6652.8799999999992</v>
      </c>
      <c r="D50" s="61">
        <v>6248.24</v>
      </c>
      <c r="E50" s="61">
        <v>4830.5</v>
      </c>
      <c r="F50" s="61">
        <v>5201.5700000000006</v>
      </c>
      <c r="G50" s="61">
        <v>7878.63</v>
      </c>
      <c r="H50" s="61">
        <v>8418.07</v>
      </c>
      <c r="I50" s="61">
        <v>9160.31</v>
      </c>
      <c r="J50" s="61">
        <v>10778.89</v>
      </c>
      <c r="K50" s="61">
        <v>8876.77</v>
      </c>
      <c r="L50" s="82">
        <v>13641.88</v>
      </c>
      <c r="M50" s="42">
        <f t="shared" si="50"/>
        <v>0.53680674389445693</v>
      </c>
      <c r="O50" s="361">
        <f t="shared" si="51"/>
        <v>3.845889361296879E-3</v>
      </c>
      <c r="P50" s="362">
        <f t="shared" si="52"/>
        <v>5.6174732999913976E-3</v>
      </c>
      <c r="Q50" s="362">
        <f t="shared" si="53"/>
        <v>5.6613144674255147E-3</v>
      </c>
      <c r="R50" s="373">
        <f t="shared" si="54"/>
        <v>9.6631177453108709E-3</v>
      </c>
      <c r="T50" s="97">
        <v>2712.9629999999993</v>
      </c>
      <c r="U50" s="61">
        <v>3420.1879999999996</v>
      </c>
      <c r="V50" s="61">
        <v>2731.4920000000002</v>
      </c>
      <c r="W50" s="61">
        <v>2205.2159999999999</v>
      </c>
      <c r="X50" s="61">
        <v>2371.6039999999998</v>
      </c>
      <c r="Y50" s="61">
        <v>3255.2159999999999</v>
      </c>
      <c r="Z50" s="61">
        <v>3411.1369999999997</v>
      </c>
      <c r="AA50" s="61">
        <v>3430.29</v>
      </c>
      <c r="AB50" s="61">
        <v>3937.4020000000005</v>
      </c>
      <c r="AC50" s="61">
        <v>3481.1520000000005</v>
      </c>
      <c r="AD50" s="82">
        <v>4517.5570000000007</v>
      </c>
      <c r="AE50" s="42">
        <f t="shared" si="38"/>
        <v>0.29771897348923576</v>
      </c>
      <c r="AG50" s="361">
        <f t="shared" si="55"/>
        <v>7.0255503458218288E-3</v>
      </c>
      <c r="AH50" s="362">
        <f t="shared" si="56"/>
        <v>7.7158409315911496E-3</v>
      </c>
      <c r="AI50" s="362">
        <f t="shared" si="57"/>
        <v>7.6520615639745805E-3</v>
      </c>
      <c r="AJ50" s="373">
        <f t="shared" si="58"/>
        <v>1.1467215389754684E-2</v>
      </c>
      <c r="AL50" s="52">
        <f t="shared" si="39"/>
        <v>4.7123450185335081</v>
      </c>
      <c r="AM50" s="74">
        <f t="shared" si="40"/>
        <v>5.1409134089296673</v>
      </c>
      <c r="AN50" s="74">
        <f t="shared" si="41"/>
        <v>4.3716182476985521</v>
      </c>
      <c r="AO50" s="74">
        <f t="shared" si="42"/>
        <v>4.5651920091087881</v>
      </c>
      <c r="AP50" s="74">
        <f t="shared" si="43"/>
        <v>4.5594003348988856</v>
      </c>
      <c r="AQ50" s="74">
        <f t="shared" si="44"/>
        <v>4.1317031006659786</v>
      </c>
      <c r="AR50" s="74">
        <f t="shared" si="45"/>
        <v>4.0521604120659482</v>
      </c>
      <c r="AS50" s="74">
        <f t="shared" si="46"/>
        <v>3.7447313464282321</v>
      </c>
      <c r="AT50" s="74">
        <f t="shared" si="47"/>
        <v>3.652882625205379</v>
      </c>
      <c r="AU50" s="74">
        <f t="shared" si="48"/>
        <v>3.9216426695746316</v>
      </c>
      <c r="AV50" s="103">
        <f t="shared" si="49"/>
        <v>3.3115355068363019</v>
      </c>
      <c r="AW50" s="42">
        <f t="shared" si="59"/>
        <v>-0.15557438913844387</v>
      </c>
    </row>
    <row r="51" spans="1:49" ht="20.100000000000001" customHeight="1">
      <c r="A51" s="88" t="s">
        <v>156</v>
      </c>
      <c r="B51" s="90">
        <v>1643.48</v>
      </c>
      <c r="C51" s="61">
        <v>2526.6599999999994</v>
      </c>
      <c r="D51" s="61">
        <v>3047.27</v>
      </c>
      <c r="E51" s="61">
        <v>2964.0600000000004</v>
      </c>
      <c r="F51" s="61">
        <v>4486.07</v>
      </c>
      <c r="G51" s="61">
        <v>4954.59</v>
      </c>
      <c r="H51" s="61">
        <v>5822.54</v>
      </c>
      <c r="I51" s="61">
        <v>7304.81</v>
      </c>
      <c r="J51" s="61">
        <v>6643.0099999999993</v>
      </c>
      <c r="K51" s="61">
        <v>13093.099999999999</v>
      </c>
      <c r="L51" s="82">
        <v>9484.739999999998</v>
      </c>
      <c r="M51" s="42">
        <f t="shared" si="50"/>
        <v>-0.27559248764616484</v>
      </c>
      <c r="O51" s="361">
        <f t="shared" si="51"/>
        <v>1.0978788508711262E-3</v>
      </c>
      <c r="P51" s="362">
        <f t="shared" si="52"/>
        <v>3.5326290278137672E-3</v>
      </c>
      <c r="Q51" s="362">
        <f t="shared" si="53"/>
        <v>8.3503522625289379E-3</v>
      </c>
      <c r="R51" s="373">
        <f t="shared" si="54"/>
        <v>6.7184405231287634E-3</v>
      </c>
      <c r="T51" s="97">
        <v>347.072</v>
      </c>
      <c r="U51" s="61">
        <v>522.77499999999998</v>
      </c>
      <c r="V51" s="61">
        <v>697.58399999999995</v>
      </c>
      <c r="W51" s="61">
        <v>766.50300000000004</v>
      </c>
      <c r="X51" s="61">
        <v>1173.5520000000001</v>
      </c>
      <c r="Y51" s="61">
        <v>1095.8330000000003</v>
      </c>
      <c r="Z51" s="61">
        <v>1420.9320000000005</v>
      </c>
      <c r="AA51" s="61">
        <v>1760.0450000000003</v>
      </c>
      <c r="AB51" s="61">
        <v>1813.5150000000003</v>
      </c>
      <c r="AC51" s="61">
        <v>3184.4880000000003</v>
      </c>
      <c r="AD51" s="82">
        <v>2880.3149999999996</v>
      </c>
      <c r="AE51" s="42">
        <f t="shared" si="38"/>
        <v>-9.5517081552827537E-2</v>
      </c>
      <c r="AG51" s="361">
        <f t="shared" si="55"/>
        <v>8.9878550117531071E-4</v>
      </c>
      <c r="AH51" s="362">
        <f t="shared" si="56"/>
        <v>2.5974537835855827E-3</v>
      </c>
      <c r="AI51" s="362">
        <f t="shared" si="57"/>
        <v>6.9999523794819314E-3</v>
      </c>
      <c r="AJ51" s="373">
        <f t="shared" si="58"/>
        <v>7.3112951303860143E-3</v>
      </c>
      <c r="AL51" s="52">
        <f t="shared" si="39"/>
        <v>2.1118115218925695</v>
      </c>
      <c r="AM51" s="74">
        <f t="shared" si="40"/>
        <v>2.069035802205283</v>
      </c>
      <c r="AN51" s="74">
        <f t="shared" si="41"/>
        <v>2.2892096860468549</v>
      </c>
      <c r="AO51" s="74">
        <f t="shared" si="42"/>
        <v>2.5859901621424664</v>
      </c>
      <c r="AP51" s="74">
        <f t="shared" si="43"/>
        <v>2.615991279672409</v>
      </c>
      <c r="AQ51" s="74">
        <f t="shared" si="44"/>
        <v>2.2117531420359713</v>
      </c>
      <c r="AR51" s="74">
        <f t="shared" si="45"/>
        <v>2.4403988637261409</v>
      </c>
      <c r="AS51" s="74">
        <f t="shared" si="46"/>
        <v>2.4094329626643267</v>
      </c>
      <c r="AT51" s="74">
        <f t="shared" si="47"/>
        <v>2.7299597622162253</v>
      </c>
      <c r="AU51" s="74">
        <f t="shared" si="48"/>
        <v>2.4321879463228728</v>
      </c>
      <c r="AV51" s="103">
        <f t="shared" si="49"/>
        <v>3.0367885677414459</v>
      </c>
      <c r="AW51" s="42">
        <f t="shared" si="59"/>
        <v>0.24858301856673717</v>
      </c>
    </row>
    <row r="52" spans="1:49" ht="20.100000000000001" customHeight="1">
      <c r="A52" s="88" t="s">
        <v>157</v>
      </c>
      <c r="B52" s="90">
        <v>3034.9799999999996</v>
      </c>
      <c r="C52" s="61">
        <v>3796.98</v>
      </c>
      <c r="D52" s="61">
        <v>3655.14</v>
      </c>
      <c r="E52" s="61">
        <v>3647.96</v>
      </c>
      <c r="F52" s="61">
        <v>4245.8899999999994</v>
      </c>
      <c r="G52" s="61">
        <v>3979.6499999999996</v>
      </c>
      <c r="H52" s="61">
        <v>5307.3199999999988</v>
      </c>
      <c r="I52" s="61">
        <v>5863.3</v>
      </c>
      <c r="J52" s="61">
        <v>5654.7400000000016</v>
      </c>
      <c r="K52" s="61">
        <v>4197.6699999999992</v>
      </c>
      <c r="L52" s="82">
        <v>5169.58</v>
      </c>
      <c r="M52" s="42">
        <f t="shared" si="50"/>
        <v>0.2315355899820617</v>
      </c>
      <c r="O52" s="361">
        <f t="shared" si="51"/>
        <v>2.0274298164972195E-3</v>
      </c>
      <c r="P52" s="362">
        <f t="shared" si="52"/>
        <v>2.8374955567542536E-3</v>
      </c>
      <c r="Q52" s="362">
        <f t="shared" si="53"/>
        <v>2.6771370555368737E-3</v>
      </c>
      <c r="R52" s="373">
        <f t="shared" si="54"/>
        <v>3.6618310844109591E-3</v>
      </c>
      <c r="T52" s="97">
        <v>1319.8509999999999</v>
      </c>
      <c r="U52" s="61">
        <v>1599.8900000000003</v>
      </c>
      <c r="V52" s="61">
        <v>1543.5480000000002</v>
      </c>
      <c r="W52" s="61">
        <v>1647.1499999999999</v>
      </c>
      <c r="X52" s="61">
        <v>2018.1359999999997</v>
      </c>
      <c r="Y52" s="61">
        <v>1907.3239999999998</v>
      </c>
      <c r="Z52" s="61">
        <v>2265.9110000000001</v>
      </c>
      <c r="AA52" s="61">
        <v>2558.8689999999997</v>
      </c>
      <c r="AB52" s="61">
        <v>2406.5859999999998</v>
      </c>
      <c r="AC52" s="61">
        <v>2017.0239999999999</v>
      </c>
      <c r="AD52" s="82">
        <v>2232.3370000000004</v>
      </c>
      <c r="AE52" s="42">
        <f t="shared" si="38"/>
        <v>0.1067478621969796</v>
      </c>
      <c r="AG52" s="361">
        <f t="shared" si="55"/>
        <v>3.4179160016127343E-3</v>
      </c>
      <c r="AH52" s="362">
        <f t="shared" si="56"/>
        <v>4.5209315108447968E-3</v>
      </c>
      <c r="AI52" s="362">
        <f t="shared" si="57"/>
        <v>4.4337023560057885E-3</v>
      </c>
      <c r="AJ52" s="373">
        <f t="shared" si="58"/>
        <v>5.6664894768386547E-3</v>
      </c>
      <c r="AL52" s="52">
        <f t="shared" si="39"/>
        <v>4.3487963676861137</v>
      </c>
      <c r="AM52" s="74">
        <f t="shared" si="40"/>
        <v>4.2135855337663095</v>
      </c>
      <c r="AN52" s="74">
        <f t="shared" si="41"/>
        <v>4.2229517884403887</v>
      </c>
      <c r="AO52" s="74">
        <f t="shared" si="42"/>
        <v>4.5152633252557592</v>
      </c>
      <c r="AP52" s="74">
        <f t="shared" si="43"/>
        <v>4.7531518715746284</v>
      </c>
      <c r="AQ52" s="74">
        <f t="shared" si="44"/>
        <v>4.7926928247458953</v>
      </c>
      <c r="AR52" s="74">
        <f t="shared" si="45"/>
        <v>4.2694071584151709</v>
      </c>
      <c r="AS52" s="74">
        <f t="shared" si="46"/>
        <v>4.3642129858612035</v>
      </c>
      <c r="AT52" s="74">
        <f t="shared" si="47"/>
        <v>4.2558738332796899</v>
      </c>
      <c r="AU52" s="74">
        <f t="shared" si="48"/>
        <v>4.8051037837657562</v>
      </c>
      <c r="AV52" s="103">
        <f t="shared" si="49"/>
        <v>4.3182173406737112</v>
      </c>
      <c r="AW52" s="42">
        <f t="shared" si="59"/>
        <v>-0.10132693590032564</v>
      </c>
    </row>
    <row r="53" spans="1:49" ht="20.100000000000001" customHeight="1">
      <c r="A53" s="88" t="s">
        <v>158</v>
      </c>
      <c r="B53" s="90">
        <v>4837.2899999999991</v>
      </c>
      <c r="C53" s="61">
        <v>4872.5800000000008</v>
      </c>
      <c r="D53" s="61">
        <v>3574.82</v>
      </c>
      <c r="E53" s="61">
        <v>4274.7999999999993</v>
      </c>
      <c r="F53" s="61">
        <v>6306.1499999999987</v>
      </c>
      <c r="G53" s="61">
        <v>5753.5999999999995</v>
      </c>
      <c r="H53" s="61">
        <v>7508.8100000000013</v>
      </c>
      <c r="I53" s="61">
        <v>7276.0000000000009</v>
      </c>
      <c r="J53" s="61">
        <v>7207.8</v>
      </c>
      <c r="K53" s="61">
        <v>6860.04</v>
      </c>
      <c r="L53" s="82">
        <v>6019.1799999999985</v>
      </c>
      <c r="M53" s="42">
        <f t="shared" si="50"/>
        <v>-0.12257362930828414</v>
      </c>
      <c r="O53" s="361">
        <f t="shared" si="51"/>
        <v>3.2314104135921272E-3</v>
      </c>
      <c r="P53" s="362">
        <f t="shared" si="52"/>
        <v>4.1023241831169253E-3</v>
      </c>
      <c r="Q53" s="362">
        <f t="shared" si="53"/>
        <v>4.3751098315172893E-3</v>
      </c>
      <c r="R53" s="373">
        <f t="shared" si="54"/>
        <v>4.2636385212463587E-3</v>
      </c>
      <c r="T53" s="97">
        <v>1744.9959999999996</v>
      </c>
      <c r="U53" s="61">
        <v>1646.009</v>
      </c>
      <c r="V53" s="61">
        <v>1144.6569999999997</v>
      </c>
      <c r="W53" s="61">
        <v>1188.6989999999998</v>
      </c>
      <c r="X53" s="61">
        <v>1541.5130000000001</v>
      </c>
      <c r="Y53" s="61">
        <v>2008.4780000000003</v>
      </c>
      <c r="Z53" s="61">
        <v>2514.0289999999995</v>
      </c>
      <c r="AA53" s="61">
        <v>2549.9749999999995</v>
      </c>
      <c r="AB53" s="61">
        <v>2642.6329999999998</v>
      </c>
      <c r="AC53" s="61">
        <v>2348.482</v>
      </c>
      <c r="AD53" s="82">
        <v>2096.9029999999998</v>
      </c>
      <c r="AE53" s="42">
        <f t="shared" si="38"/>
        <v>-0.10712409122147847</v>
      </c>
      <c r="AG53" s="361">
        <f t="shared" si="55"/>
        <v>4.5188811094208471E-3</v>
      </c>
      <c r="AH53" s="362">
        <f t="shared" si="56"/>
        <v>4.7606969130774522E-3</v>
      </c>
      <c r="AI53" s="362">
        <f t="shared" si="57"/>
        <v>5.1622936447147808E-3</v>
      </c>
      <c r="AJ53" s="373">
        <f t="shared" si="58"/>
        <v>5.3227083471050303E-3</v>
      </c>
      <c r="AL53" s="52">
        <f t="shared" si="39"/>
        <v>3.6073834729776384</v>
      </c>
      <c r="AM53" s="74">
        <f t="shared" si="40"/>
        <v>3.3781056442377544</v>
      </c>
      <c r="AN53" s="74">
        <f t="shared" si="41"/>
        <v>3.2019989817669132</v>
      </c>
      <c r="AO53" s="74">
        <f t="shared" si="42"/>
        <v>2.78071254795546</v>
      </c>
      <c r="AP53" s="74">
        <f t="shared" si="43"/>
        <v>2.4444597733958129</v>
      </c>
      <c r="AQ53" s="74">
        <f t="shared" si="44"/>
        <v>3.4908196607341497</v>
      </c>
      <c r="AR53" s="74">
        <f t="shared" si="45"/>
        <v>3.3481057584357563</v>
      </c>
      <c r="AS53" s="74">
        <f t="shared" si="46"/>
        <v>3.5046385376580522</v>
      </c>
      <c r="AT53" s="74">
        <f t="shared" si="47"/>
        <v>3.6663517300702013</v>
      </c>
      <c r="AU53" s="74">
        <f t="shared" si="48"/>
        <v>3.4234231870368106</v>
      </c>
      <c r="AV53" s="103">
        <f t="shared" si="49"/>
        <v>3.4837020989570009</v>
      </c>
      <c r="AW53" s="42">
        <f t="shared" si="59"/>
        <v>1.7607788645132568E-2</v>
      </c>
    </row>
    <row r="54" spans="1:49" ht="20.100000000000001" customHeight="1">
      <c r="A54" s="88" t="s">
        <v>159</v>
      </c>
      <c r="B54" s="90">
        <v>270.09999999999997</v>
      </c>
      <c r="C54" s="61">
        <v>450.45</v>
      </c>
      <c r="D54" s="61">
        <v>789.17000000000007</v>
      </c>
      <c r="E54" s="61">
        <v>1332.7299999999998</v>
      </c>
      <c r="F54" s="61">
        <v>1219.02</v>
      </c>
      <c r="G54" s="61">
        <v>1359.14</v>
      </c>
      <c r="H54" s="61">
        <v>1396.32</v>
      </c>
      <c r="I54" s="61">
        <v>2538.3000000000002</v>
      </c>
      <c r="J54" s="61">
        <v>3922.39</v>
      </c>
      <c r="K54" s="61">
        <v>5025.7</v>
      </c>
      <c r="L54" s="82">
        <v>6782.2000000000007</v>
      </c>
      <c r="M54" s="42">
        <f t="shared" si="50"/>
        <v>0.34950355174403586</v>
      </c>
      <c r="O54" s="361">
        <f t="shared" si="51"/>
        <v>1.8043242243306347E-4</v>
      </c>
      <c r="P54" s="362">
        <f t="shared" si="52"/>
        <v>9.6906856407145774E-4</v>
      </c>
      <c r="Q54" s="362">
        <f t="shared" si="53"/>
        <v>3.205227590547058E-3</v>
      </c>
      <c r="R54" s="373">
        <f t="shared" si="54"/>
        <v>4.8041177002178144E-3</v>
      </c>
      <c r="T54" s="97">
        <v>99.542000000000016</v>
      </c>
      <c r="U54" s="61">
        <v>150.86099999999999</v>
      </c>
      <c r="V54" s="61">
        <v>269.15000000000003</v>
      </c>
      <c r="W54" s="61">
        <v>466.64499999999998</v>
      </c>
      <c r="X54" s="61">
        <v>461.97300000000007</v>
      </c>
      <c r="Y54" s="61">
        <v>507.21699999999998</v>
      </c>
      <c r="Z54" s="61">
        <v>389.08500000000004</v>
      </c>
      <c r="AA54" s="61">
        <v>895.38</v>
      </c>
      <c r="AB54" s="61">
        <v>1286.008</v>
      </c>
      <c r="AC54" s="61">
        <v>1446.1100000000001</v>
      </c>
      <c r="AD54" s="82">
        <v>2073.6189999999997</v>
      </c>
      <c r="AE54" s="42">
        <f t="shared" si="38"/>
        <v>0.43392895422893107</v>
      </c>
      <c r="AG54" s="361">
        <f t="shared" si="55"/>
        <v>2.5777621461250922E-4</v>
      </c>
      <c r="AH54" s="362">
        <f t="shared" si="56"/>
        <v>1.2022568363509113E-3</v>
      </c>
      <c r="AI54" s="362">
        <f t="shared" si="57"/>
        <v>3.1787531105448084E-3</v>
      </c>
      <c r="AJ54" s="373">
        <f t="shared" si="58"/>
        <v>5.2636050213174315E-3</v>
      </c>
      <c r="AL54" s="52">
        <f t="shared" si="39"/>
        <v>3.6853757867456509</v>
      </c>
      <c r="AM54" s="74">
        <f t="shared" si="40"/>
        <v>3.3491175491175489</v>
      </c>
      <c r="AN54" s="74">
        <f t="shared" si="41"/>
        <v>3.410545256408632</v>
      </c>
      <c r="AO54" s="74">
        <f t="shared" si="42"/>
        <v>3.5014218934067669</v>
      </c>
      <c r="AP54" s="74">
        <f t="shared" si="43"/>
        <v>3.7897081261997352</v>
      </c>
      <c r="AQ54" s="74">
        <f t="shared" si="44"/>
        <v>3.7318966405226832</v>
      </c>
      <c r="AR54" s="74">
        <f t="shared" si="45"/>
        <v>2.786503093846683</v>
      </c>
      <c r="AS54" s="74">
        <f t="shared" si="46"/>
        <v>3.5274790213922702</v>
      </c>
      <c r="AT54" s="74">
        <f t="shared" si="47"/>
        <v>3.2786336901735935</v>
      </c>
      <c r="AU54" s="74">
        <f t="shared" si="48"/>
        <v>2.8774300097498862</v>
      </c>
      <c r="AV54" s="103">
        <f t="shared" si="49"/>
        <v>3.0574430125917833</v>
      </c>
      <c r="AW54" s="42">
        <f t="shared" si="59"/>
        <v>6.2560341079345438E-2</v>
      </c>
    </row>
    <row r="55" spans="1:49" ht="20.100000000000001" customHeight="1">
      <c r="A55" s="88" t="s">
        <v>160</v>
      </c>
      <c r="B55" s="90">
        <v>330.82</v>
      </c>
      <c r="C55" s="61">
        <v>923.36</v>
      </c>
      <c r="D55" s="61">
        <v>1006.0299999999999</v>
      </c>
      <c r="E55" s="61">
        <v>2329.6600000000003</v>
      </c>
      <c r="F55" s="61">
        <v>1763.5800000000002</v>
      </c>
      <c r="G55" s="61">
        <v>1252.9699999999998</v>
      </c>
      <c r="H55" s="61">
        <v>3527.81</v>
      </c>
      <c r="I55" s="61">
        <v>5491.6299999999992</v>
      </c>
      <c r="J55" s="61">
        <v>3289.43</v>
      </c>
      <c r="K55" s="61">
        <v>5264.2400000000007</v>
      </c>
      <c r="L55" s="82">
        <v>5146.5600000000013</v>
      </c>
      <c r="M55" s="42">
        <f t="shared" si="50"/>
        <v>-2.2354603893439389E-2</v>
      </c>
      <c r="O55" s="361">
        <f t="shared" si="51"/>
        <v>2.2099464638765669E-4</v>
      </c>
      <c r="P55" s="362">
        <f t="shared" si="52"/>
        <v>8.9336921783231607E-4</v>
      </c>
      <c r="Q55" s="362">
        <f t="shared" si="53"/>
        <v>3.3573606246416316E-3</v>
      </c>
      <c r="R55" s="373">
        <f t="shared" si="54"/>
        <v>3.6455250495758011E-3</v>
      </c>
      <c r="T55" s="97">
        <v>148.11699999999999</v>
      </c>
      <c r="U55" s="61">
        <v>352.75400000000008</v>
      </c>
      <c r="V55" s="61">
        <v>362.5859999999999</v>
      </c>
      <c r="W55" s="61">
        <v>481.63800000000003</v>
      </c>
      <c r="X55" s="61">
        <v>617.07299999999998</v>
      </c>
      <c r="Y55" s="61">
        <v>474.74</v>
      </c>
      <c r="Z55" s="61">
        <v>1051.884</v>
      </c>
      <c r="AA55" s="61">
        <v>1420.9490000000001</v>
      </c>
      <c r="AB55" s="61">
        <v>969.53100000000018</v>
      </c>
      <c r="AC55" s="61">
        <v>1354.6530000000002</v>
      </c>
      <c r="AD55" s="82">
        <v>1386.1280000000002</v>
      </c>
      <c r="AE55" s="42">
        <f t="shared" si="38"/>
        <v>2.3234732437015165E-2</v>
      </c>
      <c r="AG55" s="361">
        <f t="shared" si="55"/>
        <v>3.8356713326797751E-4</v>
      </c>
      <c r="AH55" s="362">
        <f t="shared" si="56"/>
        <v>1.1252765788394941E-3</v>
      </c>
      <c r="AI55" s="362">
        <f t="shared" si="57"/>
        <v>2.9777177652176227E-3</v>
      </c>
      <c r="AJ55" s="373">
        <f t="shared" si="58"/>
        <v>3.5185008919134566E-3</v>
      </c>
      <c r="AL55" s="52">
        <f t="shared" si="39"/>
        <v>4.4772686052838404</v>
      </c>
      <c r="AM55" s="74">
        <f t="shared" si="40"/>
        <v>3.8203300987697113</v>
      </c>
      <c r="AN55" s="74">
        <f t="shared" si="41"/>
        <v>3.6041271135055606</v>
      </c>
      <c r="AO55" s="74">
        <f t="shared" si="42"/>
        <v>2.0674175630778739</v>
      </c>
      <c r="AP55" s="74">
        <f t="shared" si="43"/>
        <v>3.4989793488245495</v>
      </c>
      <c r="AQ55" s="74">
        <f t="shared" si="44"/>
        <v>3.7889175319441017</v>
      </c>
      <c r="AR55" s="74">
        <f t="shared" si="45"/>
        <v>2.9816911908521151</v>
      </c>
      <c r="AS55" s="74">
        <f t="shared" si="46"/>
        <v>2.5874813124700684</v>
      </c>
      <c r="AT55" s="74">
        <f t="shared" si="47"/>
        <v>2.9474133816497088</v>
      </c>
      <c r="AU55" s="74">
        <f t="shared" si="48"/>
        <v>2.573311627129462</v>
      </c>
      <c r="AV55" s="103">
        <f t="shared" si="49"/>
        <v>2.6933097059006399</v>
      </c>
      <c r="AW55" s="42">
        <f t="shared" si="59"/>
        <v>4.6631771102295966E-2</v>
      </c>
    </row>
    <row r="56" spans="1:49" ht="20.100000000000001" customHeight="1">
      <c r="A56" s="88" t="s">
        <v>161</v>
      </c>
      <c r="B56" s="90">
        <v>427.18</v>
      </c>
      <c r="C56" s="61">
        <v>565.86</v>
      </c>
      <c r="D56" s="61">
        <v>562.82999999999993</v>
      </c>
      <c r="E56" s="61">
        <v>1020.4</v>
      </c>
      <c r="F56" s="61">
        <v>877.20000000000016</v>
      </c>
      <c r="G56" s="61">
        <v>892.46000000000015</v>
      </c>
      <c r="H56" s="61">
        <v>1658.68</v>
      </c>
      <c r="I56" s="61">
        <v>2235.15</v>
      </c>
      <c r="J56" s="61">
        <v>3029.4500000000003</v>
      </c>
      <c r="K56" s="61">
        <v>3538.3100000000004</v>
      </c>
      <c r="L56" s="82">
        <v>4184.6399999999994</v>
      </c>
      <c r="M56" s="42">
        <f t="shared" si="50"/>
        <v>0.18266630114376609</v>
      </c>
      <c r="O56" s="361">
        <f t="shared" si="51"/>
        <v>2.8536513222864149E-4</v>
      </c>
      <c r="P56" s="362">
        <f t="shared" si="52"/>
        <v>6.3632512521978103E-4</v>
      </c>
      <c r="Q56" s="362">
        <f t="shared" si="53"/>
        <v>2.2566187468230419E-3</v>
      </c>
      <c r="R56" s="373">
        <f t="shared" si="54"/>
        <v>2.9641566295655493E-3</v>
      </c>
      <c r="T56" s="97">
        <v>122.99800000000002</v>
      </c>
      <c r="U56" s="61">
        <v>177.82300000000001</v>
      </c>
      <c r="V56" s="61">
        <v>165.69799999999998</v>
      </c>
      <c r="W56" s="61">
        <v>344.88600000000002</v>
      </c>
      <c r="X56" s="61">
        <v>260.20299999999997</v>
      </c>
      <c r="Y56" s="61">
        <v>278.53700000000009</v>
      </c>
      <c r="Z56" s="61">
        <v>473.52399999999994</v>
      </c>
      <c r="AA56" s="61">
        <v>664.32099999999991</v>
      </c>
      <c r="AB56" s="61">
        <v>823.37099999999987</v>
      </c>
      <c r="AC56" s="61">
        <v>1022.254</v>
      </c>
      <c r="AD56" s="82">
        <v>1244.5549999999998</v>
      </c>
      <c r="AE56" s="42">
        <f t="shared" si="38"/>
        <v>0.21746160934562234</v>
      </c>
      <c r="AG56" s="361">
        <f t="shared" si="55"/>
        <v>3.1851840273361404E-4</v>
      </c>
      <c r="AH56" s="362">
        <f t="shared" si="56"/>
        <v>6.6021646046302452E-4</v>
      </c>
      <c r="AI56" s="362">
        <f t="shared" si="57"/>
        <v>2.2470580261991636E-3</v>
      </c>
      <c r="AJ56" s="373">
        <f t="shared" si="58"/>
        <v>3.1591367301831803E-3</v>
      </c>
      <c r="AL56" s="52">
        <f t="shared" si="39"/>
        <v>2.8793014654244113</v>
      </c>
      <c r="AM56" s="74">
        <f t="shared" si="40"/>
        <v>3.1425264199625351</v>
      </c>
      <c r="AN56" s="74">
        <f t="shared" si="41"/>
        <v>2.9440150667164149</v>
      </c>
      <c r="AO56" s="74">
        <f t="shared" si="42"/>
        <v>3.3799098392787146</v>
      </c>
      <c r="AP56" s="74">
        <f t="shared" si="43"/>
        <v>2.9662904696762418</v>
      </c>
      <c r="AQ56" s="74">
        <f t="shared" si="44"/>
        <v>3.1210026219662512</v>
      </c>
      <c r="AR56" s="74">
        <f t="shared" si="45"/>
        <v>2.8548243181324908</v>
      </c>
      <c r="AS56" s="74">
        <f t="shared" si="46"/>
        <v>2.9721539941390951</v>
      </c>
      <c r="AT56" s="74">
        <f t="shared" si="47"/>
        <v>2.7178893858621196</v>
      </c>
      <c r="AU56" s="74">
        <f t="shared" si="48"/>
        <v>2.8891024246038359</v>
      </c>
      <c r="AV56" s="103">
        <f t="shared" si="49"/>
        <v>2.9741029096887668</v>
      </c>
      <c r="AW56" s="42">
        <f t="shared" si="59"/>
        <v>2.9421070143121154E-2</v>
      </c>
    </row>
    <row r="57" spans="1:49" ht="20.100000000000001" customHeight="1">
      <c r="A57" s="88" t="s">
        <v>162</v>
      </c>
      <c r="B57" s="90">
        <v>2211.9699999999998</v>
      </c>
      <c r="C57" s="61">
        <v>3133.1099999999997</v>
      </c>
      <c r="D57" s="61">
        <v>2357.17</v>
      </c>
      <c r="E57" s="61">
        <v>2003.75</v>
      </c>
      <c r="F57" s="61">
        <v>3199.0000000000005</v>
      </c>
      <c r="G57" s="61">
        <v>2636.1599999999994</v>
      </c>
      <c r="H57" s="61">
        <v>2148.52</v>
      </c>
      <c r="I57" s="61">
        <v>2420.3000000000002</v>
      </c>
      <c r="J57" s="61">
        <v>2041.4</v>
      </c>
      <c r="K57" s="61">
        <v>2618.86</v>
      </c>
      <c r="L57" s="82">
        <v>2022.92</v>
      </c>
      <c r="M57" s="42">
        <f t="shared" si="50"/>
        <v>-0.22755702863077829</v>
      </c>
      <c r="O57" s="361">
        <f t="shared" si="51"/>
        <v>1.4776420046251886E-3</v>
      </c>
      <c r="P57" s="362">
        <f t="shared" si="52"/>
        <v>1.8795854627651407E-3</v>
      </c>
      <c r="Q57" s="362">
        <f t="shared" si="53"/>
        <v>1.6702235166802771E-3</v>
      </c>
      <c r="R57" s="373">
        <f t="shared" si="54"/>
        <v>1.4329193739678306E-3</v>
      </c>
      <c r="T57" s="97">
        <v>647.00800000000004</v>
      </c>
      <c r="U57" s="61">
        <v>866.39200000000017</v>
      </c>
      <c r="V57" s="61">
        <v>638.48800000000006</v>
      </c>
      <c r="W57" s="61">
        <v>602.45799999999997</v>
      </c>
      <c r="X57" s="61">
        <v>953.41799999999989</v>
      </c>
      <c r="Y57" s="61">
        <v>646.87399999999991</v>
      </c>
      <c r="Z57" s="61">
        <v>595.73199999999997</v>
      </c>
      <c r="AA57" s="61">
        <v>652.71999999999991</v>
      </c>
      <c r="AB57" s="61">
        <v>539.60699999999997</v>
      </c>
      <c r="AC57" s="61">
        <v>704.30399999999997</v>
      </c>
      <c r="AD57" s="82">
        <v>552.86099999999999</v>
      </c>
      <c r="AE57" s="42">
        <f t="shared" si="38"/>
        <v>-0.21502504600286237</v>
      </c>
      <c r="AG57" s="361">
        <f t="shared" si="55"/>
        <v>1.6755065506420439E-3</v>
      </c>
      <c r="AH57" s="362">
        <f t="shared" si="56"/>
        <v>1.5332859284244401E-3</v>
      </c>
      <c r="AI57" s="362">
        <f t="shared" si="57"/>
        <v>1.54815922078483E-3</v>
      </c>
      <c r="AJ57" s="373">
        <f t="shared" si="58"/>
        <v>1.4033638463433141E-3</v>
      </c>
      <c r="AL57" s="52">
        <f t="shared" si="39"/>
        <v>2.9250306288059971</v>
      </c>
      <c r="AM57" s="74">
        <f t="shared" si="40"/>
        <v>2.7652779506624414</v>
      </c>
      <c r="AN57" s="74">
        <f t="shared" si="41"/>
        <v>2.7087057785395201</v>
      </c>
      <c r="AO57" s="74">
        <f t="shared" si="42"/>
        <v>3.0066525265127888</v>
      </c>
      <c r="AP57" s="74">
        <f t="shared" si="43"/>
        <v>2.9803626133166605</v>
      </c>
      <c r="AQ57" s="74">
        <f t="shared" si="44"/>
        <v>2.4538495387229911</v>
      </c>
      <c r="AR57" s="74">
        <f t="shared" si="45"/>
        <v>2.772755198927634</v>
      </c>
      <c r="AS57" s="74">
        <f t="shared" si="46"/>
        <v>2.6968557616824356</v>
      </c>
      <c r="AT57" s="74">
        <f t="shared" si="47"/>
        <v>2.643318310963064</v>
      </c>
      <c r="AU57" s="74">
        <f t="shared" si="48"/>
        <v>2.6893533827696019</v>
      </c>
      <c r="AV57" s="103">
        <f t="shared" si="49"/>
        <v>2.7329849919917741</v>
      </c>
      <c r="AW57" s="42">
        <f t="shared" si="59"/>
        <v>1.6223828932900849E-2</v>
      </c>
    </row>
    <row r="58" spans="1:49" ht="20.100000000000001" customHeight="1">
      <c r="A58" s="88" t="s">
        <v>163</v>
      </c>
      <c r="B58" s="90">
        <v>637.1</v>
      </c>
      <c r="C58" s="61">
        <v>395.90999999999997</v>
      </c>
      <c r="D58" s="61">
        <v>287.08999999999997</v>
      </c>
      <c r="E58" s="61">
        <v>255.46</v>
      </c>
      <c r="F58" s="61">
        <v>376.89</v>
      </c>
      <c r="G58" s="61">
        <v>292.64999999999998</v>
      </c>
      <c r="H58" s="61">
        <v>322.59999999999997</v>
      </c>
      <c r="I58" s="61">
        <v>258.03999999999996</v>
      </c>
      <c r="J58" s="61">
        <v>312.27000000000004</v>
      </c>
      <c r="K58" s="61">
        <v>592.32000000000016</v>
      </c>
      <c r="L58" s="82">
        <v>976.08999999999992</v>
      </c>
      <c r="M58" s="42">
        <f t="shared" si="50"/>
        <v>0.64790991356023708</v>
      </c>
      <c r="O58" s="361">
        <f t="shared" si="51"/>
        <v>4.2559606194781475E-4</v>
      </c>
      <c r="P58" s="362">
        <f t="shared" si="52"/>
        <v>2.0865982553343443E-4</v>
      </c>
      <c r="Q58" s="362">
        <f t="shared" si="53"/>
        <v>3.7776238263979823E-4</v>
      </c>
      <c r="R58" s="373">
        <f t="shared" si="54"/>
        <v>6.9140562737837362E-4</v>
      </c>
      <c r="T58" s="97">
        <v>222.24699999999999</v>
      </c>
      <c r="U58" s="61">
        <v>139.04999999999998</v>
      </c>
      <c r="V58" s="61">
        <v>106.41800000000001</v>
      </c>
      <c r="W58" s="61">
        <v>105.76600000000001</v>
      </c>
      <c r="X58" s="61">
        <v>131.90099999999998</v>
      </c>
      <c r="Y58" s="61">
        <v>128.81499999999997</v>
      </c>
      <c r="Z58" s="61">
        <v>109.56099999999999</v>
      </c>
      <c r="AA58" s="61">
        <v>91.617999999999981</v>
      </c>
      <c r="AB58" s="61">
        <v>126.88100000000001</v>
      </c>
      <c r="AC58" s="61">
        <v>200.61799999999997</v>
      </c>
      <c r="AD58" s="82">
        <v>341.86100000000005</v>
      </c>
      <c r="AE58" s="42">
        <f t="shared" si="38"/>
        <v>0.7040395178897213</v>
      </c>
      <c r="AG58" s="361">
        <f t="shared" si="55"/>
        <v>5.7553585791913283E-4</v>
      </c>
      <c r="AH58" s="362">
        <f t="shared" si="56"/>
        <v>3.0533029132411298E-4</v>
      </c>
      <c r="AI58" s="362">
        <f t="shared" si="57"/>
        <v>4.4098657192833063E-4</v>
      </c>
      <c r="AJ58" s="373">
        <f t="shared" si="58"/>
        <v>8.6776851301642143E-4</v>
      </c>
      <c r="AL58" s="52">
        <f t="shared" si="39"/>
        <v>3.4884162611834872</v>
      </c>
      <c r="AM58" s="74">
        <f t="shared" si="40"/>
        <v>3.5121618549670379</v>
      </c>
      <c r="AN58" s="74">
        <f t="shared" si="41"/>
        <v>3.7067818454143304</v>
      </c>
      <c r="AO58" s="74">
        <f t="shared" si="42"/>
        <v>4.1402176465982929</v>
      </c>
      <c r="AP58" s="74">
        <f t="shared" si="43"/>
        <v>3.499721404123219</v>
      </c>
      <c r="AQ58" s="74">
        <f t="shared" si="44"/>
        <v>4.4016743550316066</v>
      </c>
      <c r="AR58" s="74">
        <f t="shared" si="45"/>
        <v>3.3961872287662742</v>
      </c>
      <c r="AS58" s="74">
        <f t="shared" si="46"/>
        <v>3.550534800806076</v>
      </c>
      <c r="AT58" s="74">
        <f t="shared" si="47"/>
        <v>4.063182502321709</v>
      </c>
      <c r="AU58" s="74">
        <f t="shared" si="48"/>
        <v>3.3869867639113975</v>
      </c>
      <c r="AV58" s="103">
        <f t="shared" si="49"/>
        <v>3.5023512176131306</v>
      </c>
      <c r="AW58" s="42">
        <f t="shared" si="59"/>
        <v>3.4061087846858497E-2</v>
      </c>
    </row>
    <row r="59" spans="1:49" ht="20.100000000000001" customHeight="1">
      <c r="A59" s="88" t="s">
        <v>164</v>
      </c>
      <c r="B59" s="90">
        <v>840.17</v>
      </c>
      <c r="C59" s="61">
        <v>1550.09</v>
      </c>
      <c r="D59" s="61">
        <v>716.26</v>
      </c>
      <c r="E59" s="61">
        <v>611.44000000000005</v>
      </c>
      <c r="F59" s="61">
        <v>718.22</v>
      </c>
      <c r="G59" s="61">
        <v>576.96000000000015</v>
      </c>
      <c r="H59" s="61">
        <v>492.21999999999991</v>
      </c>
      <c r="I59" s="61">
        <v>534.74999999999989</v>
      </c>
      <c r="J59" s="61">
        <v>445.03999999999996</v>
      </c>
      <c r="K59" s="61">
        <v>651.18000000000006</v>
      </c>
      <c r="L59" s="82">
        <v>571.62999999999988</v>
      </c>
      <c r="M59" s="42">
        <f t="shared" si="50"/>
        <v>-0.12216284283915381</v>
      </c>
      <c r="O59" s="361">
        <f t="shared" si="51"/>
        <v>5.6125104907659004E-4</v>
      </c>
      <c r="P59" s="362">
        <f t="shared" si="52"/>
        <v>4.113732203648398E-4</v>
      </c>
      <c r="Q59" s="362">
        <f t="shared" si="53"/>
        <v>4.153013714333194E-4</v>
      </c>
      <c r="R59" s="373">
        <f t="shared" si="54"/>
        <v>4.0490958700355466E-4</v>
      </c>
      <c r="T59" s="97">
        <v>270.47300000000001</v>
      </c>
      <c r="U59" s="61">
        <v>463.36799999999999</v>
      </c>
      <c r="V59" s="61">
        <v>270.279</v>
      </c>
      <c r="W59" s="61">
        <v>240.61199999999999</v>
      </c>
      <c r="X59" s="61">
        <v>248.79</v>
      </c>
      <c r="Y59" s="61">
        <v>240.98000000000002</v>
      </c>
      <c r="Z59" s="61">
        <v>222.50199999999998</v>
      </c>
      <c r="AA59" s="61">
        <v>232.16800000000001</v>
      </c>
      <c r="AB59" s="61">
        <v>206.37899999999996</v>
      </c>
      <c r="AC59" s="61">
        <v>321.13</v>
      </c>
      <c r="AD59" s="82">
        <v>275.94500000000005</v>
      </c>
      <c r="AE59" s="42">
        <f t="shared" si="38"/>
        <v>-0.14070625603338194</v>
      </c>
      <c r="AG59" s="361">
        <f t="shared" si="55"/>
        <v>7.0042299828101896E-4</v>
      </c>
      <c r="AH59" s="362">
        <f t="shared" si="56"/>
        <v>5.7119507513321251E-4</v>
      </c>
      <c r="AI59" s="362">
        <f t="shared" si="57"/>
        <v>7.0588889253877932E-4</v>
      </c>
      <c r="AJ59" s="373">
        <f t="shared" si="58"/>
        <v>7.0044954623170366E-4</v>
      </c>
      <c r="AL59" s="52">
        <f t="shared" si="39"/>
        <v>3.2192651487199022</v>
      </c>
      <c r="AM59" s="74">
        <f t="shared" si="40"/>
        <v>2.9892973956350923</v>
      </c>
      <c r="AN59" s="74">
        <f t="shared" si="41"/>
        <v>3.7734761120263594</v>
      </c>
      <c r="AO59" s="74">
        <f t="shared" si="42"/>
        <v>3.9351694360853062</v>
      </c>
      <c r="AP59" s="74">
        <f t="shared" si="43"/>
        <v>3.4639803959789477</v>
      </c>
      <c r="AQ59" s="74">
        <f t="shared" si="44"/>
        <v>4.1767193566278413</v>
      </c>
      <c r="AR59" s="74">
        <f t="shared" si="45"/>
        <v>4.5203770671650894</v>
      </c>
      <c r="AS59" s="74">
        <f t="shared" si="46"/>
        <v>4.3416175783076216</v>
      </c>
      <c r="AT59" s="74">
        <f t="shared" si="47"/>
        <v>4.6373134999101202</v>
      </c>
      <c r="AU59" s="74">
        <f t="shared" si="48"/>
        <v>4.931508952977671</v>
      </c>
      <c r="AV59" s="103">
        <f t="shared" si="49"/>
        <v>4.8273358641079041</v>
      </c>
      <c r="AW59" s="42">
        <f t="shared" si="59"/>
        <v>-2.112397845427548E-2</v>
      </c>
    </row>
    <row r="60" spans="1:49" ht="20.100000000000001" customHeight="1">
      <c r="A60" s="88" t="s">
        <v>165</v>
      </c>
      <c r="B60" s="90">
        <v>425.76000000000005</v>
      </c>
      <c r="C60" s="61">
        <v>548.81999999999994</v>
      </c>
      <c r="D60" s="61">
        <v>355.61</v>
      </c>
      <c r="E60" s="61">
        <v>465.34000000000003</v>
      </c>
      <c r="F60" s="61">
        <v>1026.0899999999999</v>
      </c>
      <c r="G60" s="61">
        <v>636.87999999999988</v>
      </c>
      <c r="H60" s="61">
        <v>349.1</v>
      </c>
      <c r="I60" s="61">
        <v>498.87999999999994</v>
      </c>
      <c r="J60" s="61">
        <v>548.08999999999992</v>
      </c>
      <c r="K60" s="61">
        <v>656.11000000000013</v>
      </c>
      <c r="L60" s="82">
        <v>622.17999999999995</v>
      </c>
      <c r="M60" s="42">
        <f t="shared" si="50"/>
        <v>-5.1713889439271112E-2</v>
      </c>
      <c r="O60" s="361">
        <f t="shared" si="51"/>
        <v>2.8441654266975609E-4</v>
      </c>
      <c r="P60" s="362">
        <f t="shared" si="52"/>
        <v>4.5409625725519802E-4</v>
      </c>
      <c r="Q60" s="362">
        <f t="shared" si="53"/>
        <v>4.1844556468428889E-4</v>
      </c>
      <c r="R60" s="373">
        <f t="shared" si="54"/>
        <v>4.4071627948475702E-4</v>
      </c>
      <c r="T60" s="97">
        <v>129.63800000000001</v>
      </c>
      <c r="U60" s="61">
        <v>194.58800000000002</v>
      </c>
      <c r="V60" s="61">
        <v>96.72999999999999</v>
      </c>
      <c r="W60" s="61">
        <v>147.339</v>
      </c>
      <c r="X60" s="61">
        <v>262.28100000000001</v>
      </c>
      <c r="Y60" s="61">
        <v>204.12900000000002</v>
      </c>
      <c r="Z60" s="61">
        <v>115.08700000000002</v>
      </c>
      <c r="AA60" s="61">
        <v>192.65100000000001</v>
      </c>
      <c r="AB60" s="61">
        <v>175.02100000000002</v>
      </c>
      <c r="AC60" s="61">
        <v>314.27400000000006</v>
      </c>
      <c r="AD60" s="82">
        <v>243.06400000000002</v>
      </c>
      <c r="AE60" s="42">
        <f t="shared" si="38"/>
        <v>-0.22658571819495096</v>
      </c>
      <c r="AG60" s="361">
        <f t="shared" si="55"/>
        <v>3.3571349691523641E-4</v>
      </c>
      <c r="AH60" s="362">
        <f t="shared" si="56"/>
        <v>4.8384712213406727E-4</v>
      </c>
      <c r="AI60" s="362">
        <f t="shared" si="57"/>
        <v>6.9081844054972251E-4</v>
      </c>
      <c r="AJ60" s="373">
        <f t="shared" si="58"/>
        <v>6.1698551706051129E-4</v>
      </c>
      <c r="AL60" s="52">
        <f t="shared" si="39"/>
        <v>3.0448609545283727</v>
      </c>
      <c r="AM60" s="74">
        <f t="shared" si="40"/>
        <v>3.5455704967020161</v>
      </c>
      <c r="AN60" s="74">
        <f t="shared" si="41"/>
        <v>2.720114732431596</v>
      </c>
      <c r="AO60" s="74">
        <f t="shared" si="42"/>
        <v>3.1662655262818582</v>
      </c>
      <c r="AP60" s="74">
        <f t="shared" si="43"/>
        <v>2.5561208081162472</v>
      </c>
      <c r="AQ60" s="74">
        <f t="shared" si="44"/>
        <v>3.2051406858434879</v>
      </c>
      <c r="AR60" s="74">
        <f t="shared" si="45"/>
        <v>3.2966771698653687</v>
      </c>
      <c r="AS60" s="74">
        <f t="shared" si="46"/>
        <v>3.8616701411161007</v>
      </c>
      <c r="AT60" s="74">
        <f t="shared" si="47"/>
        <v>3.1932894232699018</v>
      </c>
      <c r="AU60" s="74">
        <f t="shared" si="48"/>
        <v>4.7899590007773085</v>
      </c>
      <c r="AV60" s="103">
        <f t="shared" si="49"/>
        <v>3.9066508084477167</v>
      </c>
      <c r="AW60" s="42">
        <f t="shared" si="59"/>
        <v>-0.18440829914958554</v>
      </c>
    </row>
    <row r="61" spans="1:49" ht="20.100000000000001" customHeight="1" thickBot="1">
      <c r="A61" s="47" t="s">
        <v>33</v>
      </c>
      <c r="B61" s="91">
        <f t="shared" ref="B61:L61" si="60">B62-SUM(B39:B60)</f>
        <v>196779.9600000002</v>
      </c>
      <c r="C61" s="92">
        <f t="shared" si="60"/>
        <v>211905.58999999985</v>
      </c>
      <c r="D61" s="92">
        <f t="shared" si="60"/>
        <v>216957.47000000044</v>
      </c>
      <c r="E61" s="92">
        <f t="shared" si="60"/>
        <v>204082.83000000031</v>
      </c>
      <c r="F61" s="92">
        <f t="shared" si="60"/>
        <v>205157.51999999955</v>
      </c>
      <c r="G61" s="92">
        <f t="shared" si="60"/>
        <v>198703.76000000024</v>
      </c>
      <c r="H61" s="92">
        <f t="shared" si="60"/>
        <v>205352.19999999949</v>
      </c>
      <c r="I61" s="92">
        <f t="shared" si="60"/>
        <v>224354.2099999995</v>
      </c>
      <c r="J61" s="92">
        <f t="shared" si="60"/>
        <v>226852.75000000047</v>
      </c>
      <c r="K61" s="92">
        <f t="shared" si="60"/>
        <v>225448.36999999965</v>
      </c>
      <c r="L61" s="93">
        <f t="shared" si="60"/>
        <v>2399.8200000007637</v>
      </c>
      <c r="M61" s="42">
        <f t="shared" si="50"/>
        <v>-0.98935534552766669</v>
      </c>
      <c r="O61" s="361">
        <f t="shared" si="51"/>
        <v>0.13145310947457006</v>
      </c>
      <c r="P61" s="362">
        <f t="shared" si="52"/>
        <v>0.14167603586002897</v>
      </c>
      <c r="Q61" s="362">
        <f t="shared" si="53"/>
        <v>0.14378361935011252</v>
      </c>
      <c r="R61" s="373">
        <f t="shared" si="54"/>
        <v>1.6998935064345467E-3</v>
      </c>
      <c r="T61" s="98">
        <f t="shared" ref="T61:AD61" si="61">T62-SUM(T39:T60)</f>
        <v>67109.502999999968</v>
      </c>
      <c r="U61" s="92">
        <f t="shared" si="61"/>
        <v>67003.821999999927</v>
      </c>
      <c r="V61" s="92">
        <f t="shared" si="61"/>
        <v>72656.507999999973</v>
      </c>
      <c r="W61" s="92">
        <f t="shared" si="61"/>
        <v>72938.234999999928</v>
      </c>
      <c r="X61" s="92">
        <f t="shared" si="61"/>
        <v>73647.678000000073</v>
      </c>
      <c r="Y61" s="92">
        <f t="shared" si="61"/>
        <v>78285.512000000046</v>
      </c>
      <c r="Z61" s="92">
        <f t="shared" si="61"/>
        <v>74533.908999999869</v>
      </c>
      <c r="AA61" s="92">
        <f t="shared" si="61"/>
        <v>80172.304000000004</v>
      </c>
      <c r="AB61" s="92">
        <f t="shared" si="61"/>
        <v>76799.665999999968</v>
      </c>
      <c r="AC61" s="92">
        <f t="shared" si="61"/>
        <v>78694.994999999995</v>
      </c>
      <c r="AD61" s="93">
        <f t="shared" si="61"/>
        <v>530.66799999994691</v>
      </c>
      <c r="AE61" s="42">
        <f t="shared" si="38"/>
        <v>-0.99325664865980423</v>
      </c>
      <c r="AG61" s="361">
        <f t="shared" si="55"/>
        <v>0.17378828683236039</v>
      </c>
      <c r="AH61" s="362">
        <f t="shared" si="56"/>
        <v>0.18556020793709863</v>
      </c>
      <c r="AI61" s="362">
        <f t="shared" si="57"/>
        <v>0.17298266393328177</v>
      </c>
      <c r="AJ61" s="373">
        <f t="shared" si="58"/>
        <v>1.3470298784165266E-3</v>
      </c>
      <c r="AL61" s="112">
        <f t="shared" si="39"/>
        <v>3.41038299835003</v>
      </c>
      <c r="AM61" s="76">
        <f t="shared" si="40"/>
        <v>3.1619657603180724</v>
      </c>
      <c r="AN61" s="76">
        <f t="shared" si="41"/>
        <v>3.3488825252248668</v>
      </c>
      <c r="AO61" s="76">
        <f t="shared" si="42"/>
        <v>3.5739525466204003</v>
      </c>
      <c r="AP61" s="76">
        <f t="shared" si="43"/>
        <v>3.5898112825696193</v>
      </c>
      <c r="AQ61" s="76">
        <f t="shared" si="44"/>
        <v>3.939810298506679</v>
      </c>
      <c r="AR61" s="76">
        <f t="shared" si="45"/>
        <v>3.6295646698696213</v>
      </c>
      <c r="AS61" s="76">
        <f t="shared" si="46"/>
        <v>3.5734700053099151</v>
      </c>
      <c r="AT61" s="76">
        <f t="shared" si="47"/>
        <v>3.3854412609060196</v>
      </c>
      <c r="AU61" s="76">
        <f t="shared" si="48"/>
        <v>3.4905994219430427</v>
      </c>
      <c r="AV61" s="105">
        <f t="shared" si="49"/>
        <v>2.211282512854206</v>
      </c>
      <c r="AW61" s="42">
        <f t="shared" si="59"/>
        <v>-0.36650350110259999</v>
      </c>
    </row>
    <row r="62" spans="1:49" s="6" customFormat="1" ht="26.25" customHeight="1" thickBot="1">
      <c r="A62" s="56" t="s">
        <v>34</v>
      </c>
      <c r="B62" s="84">
        <v>1496959.3400000003</v>
      </c>
      <c r="C62" s="69">
        <v>1681832.6100000003</v>
      </c>
      <c r="D62" s="69">
        <v>1866607.1100000003</v>
      </c>
      <c r="E62" s="69">
        <v>1638038.0399999998</v>
      </c>
      <c r="F62" s="69">
        <v>1384490.7399999995</v>
      </c>
      <c r="G62" s="69">
        <v>1402522.0199999998</v>
      </c>
      <c r="H62" s="69">
        <v>1646785.4400000002</v>
      </c>
      <c r="I62" s="69">
        <v>1678629.5899999999</v>
      </c>
      <c r="J62" s="69">
        <v>1687862.9200000004</v>
      </c>
      <c r="K62" s="69">
        <v>1567969.7799999998</v>
      </c>
      <c r="L62" s="85">
        <v>1411747.26</v>
      </c>
      <c r="M62" s="140">
        <f t="shared" si="50"/>
        <v>-9.9633629418546449E-2</v>
      </c>
      <c r="N62"/>
      <c r="O62" s="439">
        <f t="shared" si="51"/>
        <v>1</v>
      </c>
      <c r="P62" s="380">
        <f t="shared" si="51"/>
        <v>1.1234991927035238</v>
      </c>
      <c r="Q62" s="371">
        <f t="shared" si="53"/>
        <v>1</v>
      </c>
      <c r="R62" s="372">
        <f t="shared" si="54"/>
        <v>1</v>
      </c>
      <c r="T62" s="99">
        <v>386156.65199999994</v>
      </c>
      <c r="U62" s="95">
        <v>390987.57199999999</v>
      </c>
      <c r="V62" s="95">
        <v>406026.91200000001</v>
      </c>
      <c r="W62" s="95">
        <v>407591.94099999999</v>
      </c>
      <c r="X62" s="95">
        <v>406953.16899999999</v>
      </c>
      <c r="Y62" s="95">
        <v>421887.39100000006</v>
      </c>
      <c r="Z62" s="95">
        <v>431264.80099999986</v>
      </c>
      <c r="AA62" s="95">
        <v>442364.45199999999</v>
      </c>
      <c r="AB62" s="95">
        <v>455163.30099999998</v>
      </c>
      <c r="AC62" s="95">
        <v>454929.95199999993</v>
      </c>
      <c r="AD62" s="96">
        <v>393954.14199999988</v>
      </c>
      <c r="AE62" s="140">
        <f t="shared" si="38"/>
        <v>-0.13403340389423307</v>
      </c>
      <c r="AF62"/>
      <c r="AG62" s="439">
        <f>SUM(AG39:AG61)</f>
        <v>1</v>
      </c>
      <c r="AH62" s="380">
        <f>SUM(AH39:AH61)</f>
        <v>0.99999999999999989</v>
      </c>
      <c r="AI62" s="371">
        <f t="shared" ref="AI62:AJ62" si="62">SUM(AI39:AI61)</f>
        <v>1.0000000000000002</v>
      </c>
      <c r="AJ62" s="372">
        <f t="shared" si="62"/>
        <v>1.0000000000000002</v>
      </c>
      <c r="AL62" s="72">
        <f t="shared" si="39"/>
        <v>2.5796068181785077</v>
      </c>
      <c r="AM62" s="77">
        <f t="shared" si="40"/>
        <v>2.3247710246265227</v>
      </c>
      <c r="AN62" s="77">
        <f t="shared" si="41"/>
        <v>2.1752135723944606</v>
      </c>
      <c r="AO62" s="77">
        <f t="shared" si="42"/>
        <v>2.4882935014134349</v>
      </c>
      <c r="AP62" s="77">
        <f t="shared" si="43"/>
        <v>2.9393708259832789</v>
      </c>
      <c r="AQ62" s="77">
        <f t="shared" si="44"/>
        <v>3.0080625115604254</v>
      </c>
      <c r="AR62" s="77">
        <f t="shared" si="45"/>
        <v>2.6188281152157855</v>
      </c>
      <c r="AS62" s="77">
        <f t="shared" si="46"/>
        <v>2.6352713822946496</v>
      </c>
      <c r="AT62" s="77">
        <f t="shared" si="47"/>
        <v>2.6966840470670443</v>
      </c>
      <c r="AU62" s="187">
        <f t="shared" si="48"/>
        <v>2.901394898057283</v>
      </c>
      <c r="AV62" s="264">
        <f t="shared" si="49"/>
        <v>2.7905429899683307</v>
      </c>
      <c r="AW62" s="86">
        <f t="shared" si="59"/>
        <v>-3.8206418630975243E-2</v>
      </c>
    </row>
    <row r="64" spans="1:49" ht="15.75" thickBot="1"/>
    <row r="65" spans="1:49" ht="15" customHeight="1">
      <c r="A65" s="489" t="s">
        <v>31</v>
      </c>
      <c r="B65" s="505" t="s">
        <v>19</v>
      </c>
      <c r="C65" s="506"/>
      <c r="D65" s="506"/>
      <c r="E65" s="506"/>
      <c r="F65" s="506"/>
      <c r="G65" s="506"/>
      <c r="H65" s="506"/>
      <c r="I65" s="506"/>
      <c r="J65" s="506"/>
      <c r="K65" s="506"/>
      <c r="L65" s="507"/>
      <c r="M65" s="510" t="s">
        <v>121</v>
      </c>
      <c r="O65" s="480" t="s">
        <v>122</v>
      </c>
      <c r="P65" s="474"/>
      <c r="Q65" s="474"/>
      <c r="R65" s="519"/>
      <c r="T65" s="509" t="s">
        <v>35</v>
      </c>
      <c r="U65" s="506"/>
      <c r="V65" s="506"/>
      <c r="W65" s="506"/>
      <c r="X65" s="506"/>
      <c r="Y65" s="506"/>
      <c r="Z65" s="506"/>
      <c r="AA65" s="506"/>
      <c r="AB65" s="506"/>
      <c r="AC65" s="506"/>
      <c r="AD65" s="507"/>
      <c r="AE65" s="510" t="s">
        <v>121</v>
      </c>
      <c r="AG65" s="480" t="s">
        <v>122</v>
      </c>
      <c r="AH65" s="474"/>
      <c r="AI65" s="474"/>
      <c r="AJ65" s="519"/>
      <c r="AL65" s="509" t="s">
        <v>42</v>
      </c>
      <c r="AM65" s="506"/>
      <c r="AN65" s="506"/>
      <c r="AO65" s="506"/>
      <c r="AP65" s="506"/>
      <c r="AQ65" s="506"/>
      <c r="AR65" s="506"/>
      <c r="AS65" s="506"/>
      <c r="AT65" s="506"/>
      <c r="AU65" s="506"/>
      <c r="AV65" s="506"/>
      <c r="AW65" s="49" t="s">
        <v>14</v>
      </c>
    </row>
    <row r="66" spans="1:49" ht="15" customHeight="1" thickBot="1">
      <c r="A66" s="503"/>
      <c r="B66" s="501" t="s">
        <v>70</v>
      </c>
      <c r="C66" s="499"/>
      <c r="D66" s="499"/>
      <c r="E66" s="499"/>
      <c r="F66" s="499"/>
      <c r="G66" s="499"/>
      <c r="H66" s="499"/>
      <c r="I66" s="499"/>
      <c r="J66" s="499"/>
      <c r="K66" s="499"/>
      <c r="L66" s="500"/>
      <c r="M66" s="511"/>
      <c r="O66" s="520"/>
      <c r="P66" s="521"/>
      <c r="Q66" s="521"/>
      <c r="R66" s="522"/>
      <c r="T66" s="498" t="str">
        <f>B66</f>
        <v>jan-dez</v>
      </c>
      <c r="U66" s="499"/>
      <c r="V66" s="499"/>
      <c r="W66" s="499"/>
      <c r="X66" s="499"/>
      <c r="Y66" s="499"/>
      <c r="Z66" s="499"/>
      <c r="AA66" s="499"/>
      <c r="AB66" s="499"/>
      <c r="AC66" s="499"/>
      <c r="AD66" s="500"/>
      <c r="AE66" s="511"/>
      <c r="AG66" s="520"/>
      <c r="AH66" s="521"/>
      <c r="AI66" s="521"/>
      <c r="AJ66" s="522"/>
      <c r="AL66" s="498" t="str">
        <f>B66</f>
        <v>jan-dez</v>
      </c>
      <c r="AM66" s="499"/>
      <c r="AN66" s="499"/>
      <c r="AO66" s="499"/>
      <c r="AP66" s="499"/>
      <c r="AQ66" s="499"/>
      <c r="AR66" s="499"/>
      <c r="AS66" s="499"/>
      <c r="AT66" s="499"/>
      <c r="AU66" s="499"/>
      <c r="AV66" s="500"/>
      <c r="AW66" s="50" t="s">
        <v>125</v>
      </c>
    </row>
    <row r="67" spans="1:49" ht="24.75" customHeight="1" thickBot="1">
      <c r="A67" s="490"/>
      <c r="B67" s="28">
        <v>2010</v>
      </c>
      <c r="C67" s="201">
        <v>2011</v>
      </c>
      <c r="D67" s="201">
        <v>2012</v>
      </c>
      <c r="E67" s="201">
        <v>2013</v>
      </c>
      <c r="F67" s="201">
        <v>2014</v>
      </c>
      <c r="G67" s="201">
        <v>2015</v>
      </c>
      <c r="H67" s="201">
        <v>2016</v>
      </c>
      <c r="I67" s="201">
        <v>2017</v>
      </c>
      <c r="J67" s="201">
        <v>2018</v>
      </c>
      <c r="K67" s="201">
        <v>2019</v>
      </c>
      <c r="L67" s="176">
        <v>2020</v>
      </c>
      <c r="M67" s="512"/>
      <c r="O67" s="440">
        <v>2010</v>
      </c>
      <c r="P67" s="299">
        <v>2015</v>
      </c>
      <c r="Q67" s="360">
        <v>2019</v>
      </c>
      <c r="R67" s="302">
        <v>2020</v>
      </c>
      <c r="S67" s="195"/>
      <c r="T67" s="172">
        <v>2010</v>
      </c>
      <c r="U67" s="201">
        <v>2011</v>
      </c>
      <c r="V67" s="201">
        <v>2012</v>
      </c>
      <c r="W67" s="201">
        <v>2013</v>
      </c>
      <c r="X67" s="201">
        <v>2014</v>
      </c>
      <c r="Y67" s="201">
        <v>2015</v>
      </c>
      <c r="Z67" s="201">
        <v>2016</v>
      </c>
      <c r="AA67" s="201">
        <v>2017</v>
      </c>
      <c r="AB67" s="201">
        <v>2018</v>
      </c>
      <c r="AC67" s="201">
        <v>2019</v>
      </c>
      <c r="AD67" s="176">
        <v>2020</v>
      </c>
      <c r="AE67" s="512"/>
      <c r="AG67" s="440">
        <v>2010</v>
      </c>
      <c r="AH67" s="299">
        <v>2015</v>
      </c>
      <c r="AI67" s="360">
        <v>2019</v>
      </c>
      <c r="AJ67" s="302">
        <v>2020</v>
      </c>
      <c r="AK67" s="195"/>
      <c r="AL67" s="172">
        <v>2010</v>
      </c>
      <c r="AM67" s="202">
        <v>2011</v>
      </c>
      <c r="AN67" s="202">
        <v>2012</v>
      </c>
      <c r="AO67" s="202">
        <v>2013</v>
      </c>
      <c r="AP67" s="202">
        <v>2014</v>
      </c>
      <c r="AQ67" s="202">
        <v>2015</v>
      </c>
      <c r="AR67" s="202">
        <v>2016</v>
      </c>
      <c r="AS67" s="202">
        <v>2017</v>
      </c>
      <c r="AT67" s="202">
        <v>2018</v>
      </c>
      <c r="AU67" s="202">
        <v>2019</v>
      </c>
      <c r="AV67" s="174">
        <v>2020</v>
      </c>
      <c r="AW67" s="193" t="s">
        <v>43</v>
      </c>
    </row>
    <row r="68" spans="1:49" ht="20.100000000000001" customHeight="1">
      <c r="A68" s="88" t="s">
        <v>132</v>
      </c>
      <c r="B68" s="89"/>
      <c r="C68" s="60"/>
      <c r="D68" s="60"/>
      <c r="E68" s="60"/>
      <c r="F68" s="60"/>
      <c r="G68" s="60"/>
      <c r="H68" s="60"/>
      <c r="I68" s="60"/>
      <c r="J68" s="60"/>
      <c r="K68" s="60"/>
      <c r="L68" s="80">
        <v>290813.8299999999</v>
      </c>
      <c r="M68" s="42" t="e">
        <f t="shared" ref="M68:M96" si="63">(L68-K68)/K68</f>
        <v>#DIV/0!</v>
      </c>
      <c r="O68" s="361">
        <f>B68/$B$96</f>
        <v>0</v>
      </c>
      <c r="P68" s="362">
        <f>G68/$G$96</f>
        <v>0</v>
      </c>
      <c r="Q68" s="362">
        <f>K68/$K$96</f>
        <v>0</v>
      </c>
      <c r="R68" s="373">
        <f>L68/$L$96</f>
        <v>0.16716928596926095</v>
      </c>
      <c r="T68" s="97"/>
      <c r="U68" s="60"/>
      <c r="V68" s="60"/>
      <c r="W68" s="60"/>
      <c r="X68" s="60"/>
      <c r="Y68" s="60"/>
      <c r="Z68" s="60"/>
      <c r="AA68" s="60"/>
      <c r="AB68" s="60"/>
      <c r="AC68" s="60"/>
      <c r="AD68" s="38">
        <v>95303.800000000017</v>
      </c>
      <c r="AE68" s="42" t="e">
        <f t="shared" ref="AE68:AE95" si="64">(AD68-AC68)/AC68</f>
        <v>#DIV/0!</v>
      </c>
      <c r="AG68" s="361">
        <f>T68/$T$96</f>
        <v>0</v>
      </c>
      <c r="AH68" s="362">
        <f>Y68/$Y$96</f>
        <v>0</v>
      </c>
      <c r="AI68" s="362">
        <f>AC68/$AC$96</f>
        <v>0</v>
      </c>
      <c r="AJ68" s="373">
        <f>AD68/$AD$96</f>
        <v>0.20618016787952104</v>
      </c>
      <c r="AL68" s="109" t="e">
        <f t="shared" ref="AL68:AL96" si="65">(T68/B68)*10</f>
        <v>#DIV/0!</v>
      </c>
      <c r="AM68" s="73" t="e">
        <f t="shared" ref="AM68:AM96" si="66">(U68/C68)*10</f>
        <v>#DIV/0!</v>
      </c>
      <c r="AN68" s="73" t="e">
        <f t="shared" ref="AN68:AN96" si="67">(V68/D68)*10</f>
        <v>#DIV/0!</v>
      </c>
      <c r="AO68" s="73" t="e">
        <f t="shared" ref="AO68:AO96" si="68">(W68/E68)*10</f>
        <v>#DIV/0!</v>
      </c>
      <c r="AP68" s="73" t="e">
        <f t="shared" ref="AP68:AP96" si="69">(X68/F68)*10</f>
        <v>#DIV/0!</v>
      </c>
      <c r="AQ68" s="73" t="e">
        <f t="shared" ref="AQ68:AQ96" si="70">(Y68/G68)*10</f>
        <v>#DIV/0!</v>
      </c>
      <c r="AR68" s="73" t="e">
        <f t="shared" ref="AR68:AR96" si="71">(Z68/H68)*10</f>
        <v>#DIV/0!</v>
      </c>
      <c r="AS68" s="73" t="e">
        <f t="shared" ref="AS68:AS96" si="72">(AA68/I68)*10</f>
        <v>#DIV/0!</v>
      </c>
      <c r="AT68" s="73" t="e">
        <f t="shared" ref="AT68:AT96" si="73">(AB68/J68)*10</f>
        <v>#DIV/0!</v>
      </c>
      <c r="AU68" s="73" t="e">
        <f t="shared" ref="AU68:AU96" si="74">(AC68/K68)*10</f>
        <v>#DIV/0!</v>
      </c>
      <c r="AV68" s="142">
        <f t="shared" ref="AV68:AV96" si="75">(AD68/L68)*10</f>
        <v>3.277141255627356</v>
      </c>
      <c r="AW68" s="116" t="e">
        <f>(AV68-AU68)/AU68</f>
        <v>#DIV/0!</v>
      </c>
    </row>
    <row r="69" spans="1:49" ht="20.100000000000001" customHeight="1">
      <c r="A69" s="88" t="s">
        <v>133</v>
      </c>
      <c r="B69" s="90">
        <v>124147.99999999999</v>
      </c>
      <c r="C69" s="61">
        <v>129221.42999999998</v>
      </c>
      <c r="D69" s="61">
        <v>137360.88000000003</v>
      </c>
      <c r="E69" s="61">
        <v>142859.88999999996</v>
      </c>
      <c r="F69" s="61">
        <v>160180.49000000002</v>
      </c>
      <c r="G69" s="61">
        <v>172361.04000000004</v>
      </c>
      <c r="H69" s="61">
        <v>187504.32</v>
      </c>
      <c r="I69" s="61">
        <v>201638.72999999998</v>
      </c>
      <c r="J69" s="61">
        <v>207543.04000000001</v>
      </c>
      <c r="K69" s="61">
        <v>226839.17999999996</v>
      </c>
      <c r="L69" s="82">
        <v>257453.40999999997</v>
      </c>
      <c r="M69" s="42">
        <f t="shared" si="63"/>
        <v>0.13496006289566034</v>
      </c>
      <c r="O69" s="361">
        <f t="shared" ref="O69:O95" si="76">B69/$B$96</f>
        <v>0.10615526078205956</v>
      </c>
      <c r="P69" s="362">
        <f t="shared" ref="P69:P95" si="77">G69/$G$96</f>
        <v>0.12349728707774993</v>
      </c>
      <c r="Q69" s="362">
        <f t="shared" ref="Q69:Q95" si="78">K69/$K$96</f>
        <v>0.16258076029930321</v>
      </c>
      <c r="R69" s="373">
        <f t="shared" ref="R69:R95" si="79">L69/$L$96</f>
        <v>0.14799262717337547</v>
      </c>
      <c r="T69" s="97">
        <v>44879.595999999998</v>
      </c>
      <c r="U69" s="61">
        <v>47386.455000000002</v>
      </c>
      <c r="V69" s="61">
        <v>51284.888999999996</v>
      </c>
      <c r="W69" s="61">
        <v>55873.523000000008</v>
      </c>
      <c r="X69" s="61">
        <v>59259.964000000007</v>
      </c>
      <c r="Y69" s="61">
        <v>68910.221999999994</v>
      </c>
      <c r="Z69" s="61">
        <v>74807.566999999995</v>
      </c>
      <c r="AA69" s="61">
        <v>78981.016999999993</v>
      </c>
      <c r="AB69" s="61">
        <v>80842.428999999989</v>
      </c>
      <c r="AC69" s="61">
        <v>89480.35</v>
      </c>
      <c r="AD69" s="38">
        <v>92250.347000000009</v>
      </c>
      <c r="AE69" s="42">
        <f t="shared" si="64"/>
        <v>3.0956483741961256E-2</v>
      </c>
      <c r="AG69" s="361">
        <f t="shared" ref="AG69:AG95" si="80">T69/$T$96</f>
        <v>0.19664752130118671</v>
      </c>
      <c r="AH69" s="362">
        <f t="shared" ref="AH69:AH95" si="81">Y69/$Y$96</f>
        <v>0.21970664083325342</v>
      </c>
      <c r="AI69" s="362">
        <f t="shared" ref="AI69:AI95" si="82">AC69/$AC$96</f>
        <v>0.24550652789372096</v>
      </c>
      <c r="AJ69" s="373">
        <f t="shared" ref="AJ69:AJ95" si="83">AD69/$AD$96</f>
        <v>0.19957432999947608</v>
      </c>
      <c r="AL69" s="52">
        <f t="shared" si="65"/>
        <v>3.6150075716080812</v>
      </c>
      <c r="AM69" s="74">
        <f t="shared" si="66"/>
        <v>3.6670740294392354</v>
      </c>
      <c r="AN69" s="74">
        <f t="shared" si="67"/>
        <v>3.7335876852274086</v>
      </c>
      <c r="AO69" s="74">
        <f t="shared" si="68"/>
        <v>3.9110714000969784</v>
      </c>
      <c r="AP69" s="74">
        <f t="shared" si="69"/>
        <v>3.6995743988546921</v>
      </c>
      <c r="AQ69" s="74">
        <f t="shared" si="70"/>
        <v>3.9980161410026294</v>
      </c>
      <c r="AR69" s="74">
        <f t="shared" si="71"/>
        <v>3.9896449852462061</v>
      </c>
      <c r="AS69" s="74">
        <f t="shared" si="72"/>
        <v>3.9169566779159934</v>
      </c>
      <c r="AT69" s="74">
        <f t="shared" si="73"/>
        <v>3.8952127231055296</v>
      </c>
      <c r="AU69" s="74">
        <f t="shared" si="74"/>
        <v>3.9446602654797118</v>
      </c>
      <c r="AV69" s="143">
        <f t="shared" si="75"/>
        <v>3.5831860607323094</v>
      </c>
      <c r="AW69" s="42">
        <f t="shared" ref="AW69:AW96" si="84">(AV69-AU69)/AU69</f>
        <v>-9.1636333782839322E-2</v>
      </c>
    </row>
    <row r="70" spans="1:49" ht="20.100000000000001" customHeight="1">
      <c r="A70" s="88" t="s">
        <v>134</v>
      </c>
      <c r="B70" s="90">
        <v>85383.530000000013</v>
      </c>
      <c r="C70" s="61">
        <v>96305.699999999968</v>
      </c>
      <c r="D70" s="61">
        <v>95910.869999999966</v>
      </c>
      <c r="E70" s="61">
        <v>94861.76999999999</v>
      </c>
      <c r="F70" s="61">
        <v>97530.3</v>
      </c>
      <c r="G70" s="61">
        <v>98341.999999999985</v>
      </c>
      <c r="H70" s="61">
        <v>116675.92000000001</v>
      </c>
      <c r="I70" s="61">
        <v>171131.27</v>
      </c>
      <c r="J70" s="61">
        <v>179926.49</v>
      </c>
      <c r="K70" s="61">
        <v>199880.53999999998</v>
      </c>
      <c r="L70" s="82">
        <v>252713.29999999993</v>
      </c>
      <c r="M70" s="42">
        <f t="shared" si="63"/>
        <v>0.26432167933906903</v>
      </c>
      <c r="O70" s="361">
        <f t="shared" si="76"/>
        <v>7.3008915920053555E-2</v>
      </c>
      <c r="P70" s="362">
        <f t="shared" si="77"/>
        <v>7.0462386429091403E-2</v>
      </c>
      <c r="Q70" s="362">
        <f t="shared" si="78"/>
        <v>0.14325889452710633</v>
      </c>
      <c r="R70" s="373">
        <f t="shared" si="79"/>
        <v>0.14526785715774121</v>
      </c>
      <c r="T70" s="97">
        <v>24960.148000000001</v>
      </c>
      <c r="U70" s="61">
        <v>29102.915000000005</v>
      </c>
      <c r="V70" s="61">
        <v>28595.846999999998</v>
      </c>
      <c r="W70" s="61">
        <v>28211.688000000006</v>
      </c>
      <c r="X70" s="61">
        <v>28788.776000000002</v>
      </c>
      <c r="Y70" s="61">
        <v>28766.753000000008</v>
      </c>
      <c r="Z70" s="61">
        <v>28895.111000000008</v>
      </c>
      <c r="AA70" s="61">
        <v>44210.89499999999</v>
      </c>
      <c r="AB70" s="61">
        <v>51408.055000000008</v>
      </c>
      <c r="AC70" s="61">
        <v>54994.248000000007</v>
      </c>
      <c r="AD70" s="38">
        <v>67896.986000000004</v>
      </c>
      <c r="AE70" s="42">
        <f t="shared" si="64"/>
        <v>0.23461977332611214</v>
      </c>
      <c r="AG70" s="361">
        <f t="shared" si="80"/>
        <v>0.10936709937207931</v>
      </c>
      <c r="AH70" s="362">
        <f t="shared" si="81"/>
        <v>9.1717113744168716E-2</v>
      </c>
      <c r="AI70" s="362">
        <f t="shared" si="82"/>
        <v>0.15088728285714359</v>
      </c>
      <c r="AJ70" s="373">
        <f t="shared" si="83"/>
        <v>0.14688828747640165</v>
      </c>
      <c r="AL70" s="52">
        <f t="shared" si="65"/>
        <v>2.9232977366946526</v>
      </c>
      <c r="AM70" s="74">
        <f t="shared" si="66"/>
        <v>3.0219306853073089</v>
      </c>
      <c r="AN70" s="74">
        <f t="shared" si="67"/>
        <v>2.981502200949695</v>
      </c>
      <c r="AO70" s="74">
        <f t="shared" si="68"/>
        <v>2.9739786639022241</v>
      </c>
      <c r="AP70" s="74">
        <f t="shared" si="69"/>
        <v>2.9517776526884463</v>
      </c>
      <c r="AQ70" s="74">
        <f t="shared" si="70"/>
        <v>2.9251746964674314</v>
      </c>
      <c r="AR70" s="74">
        <f t="shared" si="71"/>
        <v>2.4765273760001212</v>
      </c>
      <c r="AS70" s="74">
        <f t="shared" si="72"/>
        <v>2.5834492433790732</v>
      </c>
      <c r="AT70" s="74">
        <f t="shared" si="73"/>
        <v>2.8571698919931139</v>
      </c>
      <c r="AU70" s="74">
        <f t="shared" si="74"/>
        <v>2.7513557848102677</v>
      </c>
      <c r="AV70" s="143">
        <f t="shared" si="75"/>
        <v>2.6867199312422425</v>
      </c>
      <c r="AW70" s="42">
        <f t="shared" si="84"/>
        <v>-2.3492364718829851E-2</v>
      </c>
    </row>
    <row r="71" spans="1:49" ht="20.100000000000001" customHeight="1">
      <c r="A71" s="88" t="s">
        <v>135</v>
      </c>
      <c r="B71" s="90">
        <v>75228.579999999958</v>
      </c>
      <c r="C71" s="61">
        <v>78463.72</v>
      </c>
      <c r="D71" s="61">
        <v>84411.87999999999</v>
      </c>
      <c r="E71" s="61">
        <v>89988.62000000001</v>
      </c>
      <c r="F71" s="61">
        <v>90422.49</v>
      </c>
      <c r="G71" s="61">
        <v>99881.350000000035</v>
      </c>
      <c r="H71" s="61">
        <v>105455.00000000001</v>
      </c>
      <c r="I71" s="61">
        <v>112422.36</v>
      </c>
      <c r="J71" s="61">
        <v>126645.50000000001</v>
      </c>
      <c r="K71" s="61">
        <v>129185.63</v>
      </c>
      <c r="L71" s="82">
        <v>136932.51</v>
      </c>
      <c r="M71" s="42">
        <f t="shared" si="63"/>
        <v>5.9967041225870127E-2</v>
      </c>
      <c r="O71" s="361">
        <f t="shared" si="76"/>
        <v>6.4325720335116368E-2</v>
      </c>
      <c r="P71" s="362">
        <f t="shared" si="77"/>
        <v>7.1565336079796343E-2</v>
      </c>
      <c r="Q71" s="362">
        <f t="shared" si="78"/>
        <v>9.25902568733694E-2</v>
      </c>
      <c r="R71" s="373">
        <f t="shared" si="79"/>
        <v>7.8713278260111263E-2</v>
      </c>
      <c r="T71" s="97">
        <v>34004.219000000012</v>
      </c>
      <c r="U71" s="61">
        <v>34227.402000000002</v>
      </c>
      <c r="V71" s="61">
        <v>37059.408999999992</v>
      </c>
      <c r="W71" s="61">
        <v>38692.760999999999</v>
      </c>
      <c r="X71" s="61">
        <v>34859.089</v>
      </c>
      <c r="Y71" s="61">
        <v>38240.521999999997</v>
      </c>
      <c r="Z71" s="61">
        <v>40611.129999999983</v>
      </c>
      <c r="AA71" s="61">
        <v>44193.731999999996</v>
      </c>
      <c r="AB71" s="61">
        <v>46607.200999999994</v>
      </c>
      <c r="AC71" s="61">
        <v>47485.371999999996</v>
      </c>
      <c r="AD71" s="38">
        <v>49807.668000000012</v>
      </c>
      <c r="AE71" s="42">
        <f t="shared" si="64"/>
        <v>4.8905502940990268E-2</v>
      </c>
      <c r="AG71" s="361">
        <f t="shared" si="80"/>
        <v>0.14899522224158882</v>
      </c>
      <c r="AH71" s="362">
        <f t="shared" si="81"/>
        <v>0.12192235619746118</v>
      </c>
      <c r="AI71" s="362">
        <f t="shared" si="82"/>
        <v>0.13028523922248533</v>
      </c>
      <c r="AJ71" s="373">
        <f t="shared" si="83"/>
        <v>0.10775387077878792</v>
      </c>
      <c r="AL71" s="52">
        <f t="shared" si="65"/>
        <v>4.5201197470429495</v>
      </c>
      <c r="AM71" s="74">
        <f t="shared" si="66"/>
        <v>4.3621946550584143</v>
      </c>
      <c r="AN71" s="74">
        <f t="shared" si="67"/>
        <v>4.3903072648068013</v>
      </c>
      <c r="AO71" s="74">
        <f t="shared" si="68"/>
        <v>4.2997393448193773</v>
      </c>
      <c r="AP71" s="74">
        <f t="shared" si="69"/>
        <v>3.8551348232060407</v>
      </c>
      <c r="AQ71" s="74">
        <f t="shared" si="70"/>
        <v>3.8285948277631392</v>
      </c>
      <c r="AR71" s="74">
        <f t="shared" si="71"/>
        <v>3.8510388317291717</v>
      </c>
      <c r="AS71" s="74">
        <f t="shared" si="72"/>
        <v>3.9310446783006507</v>
      </c>
      <c r="AT71" s="74">
        <f t="shared" si="73"/>
        <v>3.6801308376531332</v>
      </c>
      <c r="AU71" s="74">
        <f t="shared" si="74"/>
        <v>3.6757472173956183</v>
      </c>
      <c r="AV71" s="143">
        <f t="shared" si="75"/>
        <v>3.6373880826401277</v>
      </c>
      <c r="AW71" s="42">
        <f t="shared" si="84"/>
        <v>-1.0435737956613138E-2</v>
      </c>
    </row>
    <row r="72" spans="1:49" ht="20.100000000000001" customHeight="1">
      <c r="A72" s="88" t="s">
        <v>139</v>
      </c>
      <c r="B72" s="90">
        <v>69935.299999999988</v>
      </c>
      <c r="C72" s="61">
        <v>73693.009999999995</v>
      </c>
      <c r="D72" s="61">
        <v>80501.190000000017</v>
      </c>
      <c r="E72" s="61">
        <v>84194.349999999991</v>
      </c>
      <c r="F72" s="61">
        <v>95327.170000000013</v>
      </c>
      <c r="G72" s="61">
        <v>95890.720000000016</v>
      </c>
      <c r="H72" s="61">
        <v>96172.19</v>
      </c>
      <c r="I72" s="61">
        <v>97045.900000000023</v>
      </c>
      <c r="J72" s="61">
        <v>99873.770000000019</v>
      </c>
      <c r="K72" s="61">
        <v>101723.27999999998</v>
      </c>
      <c r="L72" s="82">
        <v>112125.05000000006</v>
      </c>
      <c r="M72" s="42">
        <f t="shared" si="63"/>
        <v>0.10225555054850845</v>
      </c>
      <c r="O72" s="361">
        <f t="shared" si="76"/>
        <v>5.9799594108415517E-2</v>
      </c>
      <c r="P72" s="362">
        <f t="shared" si="77"/>
        <v>6.8706035748752364E-2</v>
      </c>
      <c r="Q72" s="362">
        <f t="shared" si="78"/>
        <v>7.2907370774920377E-2</v>
      </c>
      <c r="R72" s="373">
        <f t="shared" si="79"/>
        <v>6.4453140167947648E-2</v>
      </c>
      <c r="T72" s="97">
        <v>18456.59</v>
      </c>
      <c r="U72" s="61">
        <v>20031.104000000003</v>
      </c>
      <c r="V72" s="61">
        <v>21961.426000000007</v>
      </c>
      <c r="W72" s="61">
        <v>24244.717999999997</v>
      </c>
      <c r="X72" s="61">
        <v>26077.845000000001</v>
      </c>
      <c r="Y72" s="61">
        <v>27112.824000000015</v>
      </c>
      <c r="Z72" s="61">
        <v>28844.870999999996</v>
      </c>
      <c r="AA72" s="61">
        <v>29130.555000000011</v>
      </c>
      <c r="AB72" s="61">
        <v>30462.964000000004</v>
      </c>
      <c r="AC72" s="61">
        <v>32234.563999999995</v>
      </c>
      <c r="AD72" s="38">
        <v>34308.114000000001</v>
      </c>
      <c r="AE72" s="42">
        <f t="shared" si="64"/>
        <v>6.4326913185486445E-2</v>
      </c>
      <c r="AG72" s="361">
        <f t="shared" si="80"/>
        <v>8.0870662810161434E-2</v>
      </c>
      <c r="AH72" s="362">
        <f t="shared" si="81"/>
        <v>8.6443887592514465E-2</v>
      </c>
      <c r="AI72" s="362">
        <f t="shared" si="82"/>
        <v>8.8441718051035026E-2</v>
      </c>
      <c r="AJ72" s="373">
        <f t="shared" si="83"/>
        <v>7.4222147533988619E-2</v>
      </c>
      <c r="AL72" s="52">
        <f t="shared" si="65"/>
        <v>2.6390949920855422</v>
      </c>
      <c r="AM72" s="74">
        <f t="shared" si="66"/>
        <v>2.7181823622077594</v>
      </c>
      <c r="AN72" s="74">
        <f t="shared" si="67"/>
        <v>2.7280871251716903</v>
      </c>
      <c r="AO72" s="74">
        <f t="shared" si="68"/>
        <v>2.8796134182400603</v>
      </c>
      <c r="AP72" s="74">
        <f t="shared" si="69"/>
        <v>2.7356151451889317</v>
      </c>
      <c r="AQ72" s="74">
        <f t="shared" si="70"/>
        <v>2.8274711046074126</v>
      </c>
      <c r="AR72" s="74">
        <f t="shared" si="71"/>
        <v>2.9992943906133358</v>
      </c>
      <c r="AS72" s="74">
        <f t="shared" si="72"/>
        <v>3.0017295939344169</v>
      </c>
      <c r="AT72" s="74">
        <f t="shared" si="73"/>
        <v>3.0501466000532469</v>
      </c>
      <c r="AU72" s="74">
        <f t="shared" si="74"/>
        <v>3.1688482715067776</v>
      </c>
      <c r="AV72" s="143">
        <f t="shared" si="75"/>
        <v>3.0598081338648218</v>
      </c>
      <c r="AW72" s="42">
        <f t="shared" si="84"/>
        <v>-3.4410021654368329E-2</v>
      </c>
    </row>
    <row r="73" spans="1:49" ht="20.100000000000001" customHeight="1">
      <c r="A73" s="88" t="s">
        <v>141</v>
      </c>
      <c r="B73" s="90">
        <v>492920.4599999999</v>
      </c>
      <c r="C73" s="61">
        <v>629739.61</v>
      </c>
      <c r="D73" s="61">
        <v>686350.22</v>
      </c>
      <c r="E73" s="61">
        <v>637369.21</v>
      </c>
      <c r="F73" s="61">
        <v>625176.14</v>
      </c>
      <c r="G73" s="61">
        <v>522322.23999999993</v>
      </c>
      <c r="H73" s="61">
        <v>168939.72999999995</v>
      </c>
      <c r="I73" s="61">
        <v>266404.87999999995</v>
      </c>
      <c r="J73" s="61">
        <v>227513.05000000002</v>
      </c>
      <c r="K73" s="61">
        <v>268334.57999999996</v>
      </c>
      <c r="L73" s="82">
        <v>219036.19999999992</v>
      </c>
      <c r="M73" s="42">
        <f t="shared" si="63"/>
        <v>-0.18371981725202932</v>
      </c>
      <c r="O73" s="361">
        <f t="shared" si="76"/>
        <v>0.4214816185207394</v>
      </c>
      <c r="P73" s="362">
        <f t="shared" si="77"/>
        <v>0.37424570900925974</v>
      </c>
      <c r="Q73" s="362">
        <f t="shared" si="78"/>
        <v>0.19232145007310555</v>
      </c>
      <c r="R73" s="373">
        <f t="shared" si="79"/>
        <v>0.12590916035671423</v>
      </c>
      <c r="T73" s="97">
        <v>56310.070999999974</v>
      </c>
      <c r="U73" s="61">
        <v>73195.986999999994</v>
      </c>
      <c r="V73" s="61">
        <v>86351.58</v>
      </c>
      <c r="W73" s="61">
        <v>93750.759000000035</v>
      </c>
      <c r="X73" s="61">
        <v>95352.80799999999</v>
      </c>
      <c r="Y73" s="61">
        <v>72664.783999999985</v>
      </c>
      <c r="Z73" s="61">
        <v>32754.181999999997</v>
      </c>
      <c r="AA73" s="61">
        <v>45690.585999999988</v>
      </c>
      <c r="AB73" s="61">
        <v>39566.081999999995</v>
      </c>
      <c r="AC73" s="61">
        <v>36835.781999999985</v>
      </c>
      <c r="AD73" s="38">
        <v>26136.990999999998</v>
      </c>
      <c r="AE73" s="42">
        <f t="shared" si="64"/>
        <v>-0.29044560530844687</v>
      </c>
      <c r="AG73" s="361">
        <f t="shared" si="80"/>
        <v>0.24673207589577748</v>
      </c>
      <c r="AH73" s="362">
        <f t="shared" si="81"/>
        <v>0.23167732066679364</v>
      </c>
      <c r="AI73" s="362">
        <f t="shared" si="82"/>
        <v>0.10106604345054551</v>
      </c>
      <c r="AJ73" s="373">
        <f t="shared" si="83"/>
        <v>5.654474629810699E-2</v>
      </c>
      <c r="AL73" s="52">
        <f t="shared" si="65"/>
        <v>1.1423764191082673</v>
      </c>
      <c r="AM73" s="74">
        <f t="shared" si="66"/>
        <v>1.1623214712506331</v>
      </c>
      <c r="AN73" s="74">
        <f t="shared" si="67"/>
        <v>1.2581270827013067</v>
      </c>
      <c r="AO73" s="74">
        <f t="shared" si="68"/>
        <v>1.4709019125665019</v>
      </c>
      <c r="AP73" s="74">
        <f t="shared" si="69"/>
        <v>1.5252150857836639</v>
      </c>
      <c r="AQ73" s="74">
        <f t="shared" si="70"/>
        <v>1.3911868657938056</v>
      </c>
      <c r="AR73" s="74">
        <f t="shared" si="71"/>
        <v>1.9388087100648266</v>
      </c>
      <c r="AS73" s="74">
        <f t="shared" si="72"/>
        <v>1.715080669693438</v>
      </c>
      <c r="AT73" s="74">
        <f t="shared" si="73"/>
        <v>1.7390686819942851</v>
      </c>
      <c r="AU73" s="74">
        <f t="shared" si="74"/>
        <v>1.3727556843400501</v>
      </c>
      <c r="AV73" s="143">
        <f t="shared" si="75"/>
        <v>1.1932726645184681</v>
      </c>
      <c r="AW73" s="42">
        <f t="shared" si="84"/>
        <v>-0.13074651365065601</v>
      </c>
    </row>
    <row r="74" spans="1:49" ht="20.100000000000001" customHeight="1">
      <c r="A74" s="88" t="s">
        <v>145</v>
      </c>
      <c r="B74" s="90">
        <v>26921.549999999996</v>
      </c>
      <c r="C74" s="61">
        <v>25440.850000000002</v>
      </c>
      <c r="D74" s="61">
        <v>28527.100000000002</v>
      </c>
      <c r="E74" s="61">
        <v>28539.840000000004</v>
      </c>
      <c r="F74" s="61">
        <v>28022.449999999997</v>
      </c>
      <c r="G74" s="61">
        <v>31460.560000000001</v>
      </c>
      <c r="H74" s="61">
        <v>34518.800000000003</v>
      </c>
      <c r="I74" s="61">
        <v>32939.749999999993</v>
      </c>
      <c r="J74" s="61">
        <v>36776.42</v>
      </c>
      <c r="K74" s="61">
        <v>37074.550000000003</v>
      </c>
      <c r="L74" s="82">
        <v>53664.899999999994</v>
      </c>
      <c r="M74" s="42">
        <f t="shared" si="63"/>
        <v>0.44748621358856655</v>
      </c>
      <c r="O74" s="361">
        <f t="shared" si="76"/>
        <v>2.3019816355537386E-2</v>
      </c>
      <c r="P74" s="362">
        <f t="shared" si="77"/>
        <v>2.2541601106298589E-2</v>
      </c>
      <c r="Q74" s="362">
        <f t="shared" si="78"/>
        <v>2.6572166795676713E-2</v>
      </c>
      <c r="R74" s="373">
        <f t="shared" si="79"/>
        <v>3.0848336939862157E-2</v>
      </c>
      <c r="T74" s="97">
        <v>6065.7070000000012</v>
      </c>
      <c r="U74" s="61">
        <v>5866.5370000000003</v>
      </c>
      <c r="V74" s="61">
        <v>6811.0550000000012</v>
      </c>
      <c r="W74" s="61">
        <v>6987.2630000000017</v>
      </c>
      <c r="X74" s="61">
        <v>8231.1160000000018</v>
      </c>
      <c r="Y74" s="61">
        <v>8177.6230000000005</v>
      </c>
      <c r="Z74" s="61">
        <v>9026.5149999999976</v>
      </c>
      <c r="AA74" s="61">
        <v>9201.2899999999972</v>
      </c>
      <c r="AB74" s="61">
        <v>9849.5590000000011</v>
      </c>
      <c r="AC74" s="61">
        <v>10617.588</v>
      </c>
      <c r="AD74" s="38">
        <v>14872.545000000002</v>
      </c>
      <c r="AE74" s="42">
        <f t="shared" si="64"/>
        <v>0.40074610165698671</v>
      </c>
      <c r="AG74" s="361">
        <f t="shared" si="80"/>
        <v>2.6577918537619136E-2</v>
      </c>
      <c r="AH74" s="362">
        <f t="shared" si="81"/>
        <v>2.6072736775260317E-2</v>
      </c>
      <c r="AI74" s="362">
        <f t="shared" si="82"/>
        <v>2.9131392137894372E-2</v>
      </c>
      <c r="AJ74" s="373">
        <f t="shared" si="83"/>
        <v>3.2175252454736653E-2</v>
      </c>
      <c r="AL74" s="52">
        <f t="shared" si="65"/>
        <v>2.2531046689362246</v>
      </c>
      <c r="AM74" s="74">
        <f t="shared" si="66"/>
        <v>2.305951648628092</v>
      </c>
      <c r="AN74" s="74">
        <f t="shared" si="67"/>
        <v>2.3875735703944674</v>
      </c>
      <c r="AO74" s="74">
        <f t="shared" si="68"/>
        <v>2.448248833910772</v>
      </c>
      <c r="AP74" s="74">
        <f t="shared" si="69"/>
        <v>2.9373291771418995</v>
      </c>
      <c r="AQ74" s="74">
        <f t="shared" si="70"/>
        <v>2.5993253139804251</v>
      </c>
      <c r="AR74" s="74">
        <f t="shared" si="71"/>
        <v>2.6149561977820772</v>
      </c>
      <c r="AS74" s="74">
        <f t="shared" si="72"/>
        <v>2.7933697128848882</v>
      </c>
      <c r="AT74" s="74">
        <f t="shared" si="73"/>
        <v>2.6782267006957179</v>
      </c>
      <c r="AU74" s="74">
        <f t="shared" si="74"/>
        <v>2.8638481114403276</v>
      </c>
      <c r="AV74" s="143">
        <f t="shared" si="75"/>
        <v>2.7713729085491638</v>
      </c>
      <c r="AW74" s="42">
        <f t="shared" si="84"/>
        <v>-3.2290540312438137E-2</v>
      </c>
    </row>
    <row r="75" spans="1:49" ht="20.100000000000001" customHeight="1">
      <c r="A75" s="88" t="s">
        <v>146</v>
      </c>
      <c r="B75" s="90">
        <v>28252.639999999999</v>
      </c>
      <c r="C75" s="61">
        <v>61917.33</v>
      </c>
      <c r="D75" s="61">
        <v>60509.279999999992</v>
      </c>
      <c r="E75" s="61">
        <v>44286.78</v>
      </c>
      <c r="F75" s="61">
        <v>42207.67</v>
      </c>
      <c r="G75" s="61">
        <v>65551.14</v>
      </c>
      <c r="H75" s="61">
        <v>72853.599999999991</v>
      </c>
      <c r="I75" s="61">
        <v>97530.580000000016</v>
      </c>
      <c r="J75" s="61">
        <v>79797.72000000003</v>
      </c>
      <c r="K75" s="61">
        <v>64336.209999999992</v>
      </c>
      <c r="L75" s="82">
        <v>40650.9</v>
      </c>
      <c r="M75" s="42">
        <f t="shared" si="63"/>
        <v>-0.36814897862339097</v>
      </c>
      <c r="O75" s="361">
        <f t="shared" si="76"/>
        <v>2.4157991808016623E-2</v>
      </c>
      <c r="P75" s="362">
        <f t="shared" si="77"/>
        <v>4.6967620727130531E-2</v>
      </c>
      <c r="Q75" s="362">
        <f t="shared" si="78"/>
        <v>4.6111213841346255E-2</v>
      </c>
      <c r="R75" s="373">
        <f t="shared" si="79"/>
        <v>2.3367464769498178E-2</v>
      </c>
      <c r="T75" s="97">
        <v>5002.8660000000027</v>
      </c>
      <c r="U75" s="61">
        <v>8615.6280000000006</v>
      </c>
      <c r="V75" s="61">
        <v>10712.697999999999</v>
      </c>
      <c r="W75" s="61">
        <v>11236.499999999998</v>
      </c>
      <c r="X75" s="61">
        <v>9601.3260000000009</v>
      </c>
      <c r="Y75" s="61">
        <v>14200.270000000002</v>
      </c>
      <c r="Z75" s="61">
        <v>17568.777000000006</v>
      </c>
      <c r="AA75" s="61">
        <v>21765.529000000002</v>
      </c>
      <c r="AB75" s="61">
        <v>22041.859999999997</v>
      </c>
      <c r="AC75" s="61">
        <v>19934.021999999997</v>
      </c>
      <c r="AD75" s="38">
        <v>13023.436</v>
      </c>
      <c r="AE75" s="42">
        <f t="shared" si="64"/>
        <v>-0.34667293935965349</v>
      </c>
      <c r="AG75" s="361">
        <f t="shared" si="80"/>
        <v>2.1920901389174342E-2</v>
      </c>
      <c r="AH75" s="362">
        <f t="shared" si="81"/>
        <v>4.5274757939761448E-2</v>
      </c>
      <c r="AI75" s="362">
        <f t="shared" si="82"/>
        <v>5.4692818347011903E-2</v>
      </c>
      <c r="AJ75" s="373">
        <f t="shared" si="83"/>
        <v>2.8174891461286933E-2</v>
      </c>
      <c r="AL75" s="52">
        <f t="shared" si="65"/>
        <v>1.7707605377762938</v>
      </c>
      <c r="AM75" s="74">
        <f t="shared" si="66"/>
        <v>1.3914727912201641</v>
      </c>
      <c r="AN75" s="74">
        <f t="shared" si="67"/>
        <v>1.7704223219975515</v>
      </c>
      <c r="AO75" s="74">
        <f t="shared" si="68"/>
        <v>2.5372131367419346</v>
      </c>
      <c r="AP75" s="74">
        <f t="shared" si="69"/>
        <v>2.2747822848311698</v>
      </c>
      <c r="AQ75" s="74">
        <f t="shared" si="70"/>
        <v>2.1662887937570581</v>
      </c>
      <c r="AR75" s="74">
        <f t="shared" si="71"/>
        <v>2.4115180306807087</v>
      </c>
      <c r="AS75" s="74">
        <f t="shared" si="72"/>
        <v>2.231662007956889</v>
      </c>
      <c r="AT75" s="74">
        <f t="shared" si="73"/>
        <v>2.76221676509053</v>
      </c>
      <c r="AU75" s="74">
        <f t="shared" si="74"/>
        <v>3.0984140968204379</v>
      </c>
      <c r="AV75" s="143">
        <f t="shared" si="75"/>
        <v>3.2037263627619561</v>
      </c>
      <c r="AW75" s="42">
        <f t="shared" si="84"/>
        <v>3.3989086884670651E-2</v>
      </c>
    </row>
    <row r="76" spans="1:49" ht="20.100000000000001" customHeight="1">
      <c r="A76" s="88" t="s">
        <v>149</v>
      </c>
      <c r="B76" s="90">
        <v>1655.98</v>
      </c>
      <c r="C76" s="61">
        <v>4255.25</v>
      </c>
      <c r="D76" s="61">
        <v>4587.25</v>
      </c>
      <c r="E76" s="61">
        <v>5546.1799999999994</v>
      </c>
      <c r="F76" s="61">
        <v>7025.1699999999983</v>
      </c>
      <c r="G76" s="61">
        <v>5973.8399999999992</v>
      </c>
      <c r="H76" s="61">
        <v>45417.64</v>
      </c>
      <c r="I76" s="61">
        <v>20734.919999999998</v>
      </c>
      <c r="J76" s="61">
        <v>20185.939999999999</v>
      </c>
      <c r="K76" s="61">
        <v>28853.31</v>
      </c>
      <c r="L76" s="82">
        <v>37238.800000000003</v>
      </c>
      <c r="M76" s="42">
        <f t="shared" si="63"/>
        <v>0.29062488844434142</v>
      </c>
      <c r="O76" s="361">
        <f t="shared" si="76"/>
        <v>1.4159792243924592E-3</v>
      </c>
      <c r="P76" s="362">
        <f t="shared" si="77"/>
        <v>4.2802772217929606E-3</v>
      </c>
      <c r="Q76" s="362">
        <f t="shared" si="78"/>
        <v>2.0679818525845002E-2</v>
      </c>
      <c r="R76" s="373">
        <f t="shared" si="79"/>
        <v>2.1406078267846192E-2</v>
      </c>
      <c r="T76" s="97">
        <v>725.22700000000009</v>
      </c>
      <c r="U76" s="61">
        <v>1829.0669999999998</v>
      </c>
      <c r="V76" s="61">
        <v>2005.1000000000001</v>
      </c>
      <c r="W76" s="61">
        <v>2260.9809999999998</v>
      </c>
      <c r="X76" s="61">
        <v>2094.0450000000001</v>
      </c>
      <c r="Y76" s="61">
        <v>1587.7380000000003</v>
      </c>
      <c r="Z76" s="61">
        <v>3766.6549999999997</v>
      </c>
      <c r="AA76" s="61">
        <v>4448.3100000000004</v>
      </c>
      <c r="AB76" s="61">
        <v>4388.7709999999997</v>
      </c>
      <c r="AC76" s="61">
        <v>6204.2010000000009</v>
      </c>
      <c r="AD76" s="38">
        <v>8165.5709999999999</v>
      </c>
      <c r="AE76" s="42">
        <f t="shared" si="64"/>
        <v>0.31613579250575519</v>
      </c>
      <c r="AG76" s="361">
        <f t="shared" si="80"/>
        <v>3.177704450162514E-3</v>
      </c>
      <c r="AH76" s="362">
        <f t="shared" si="81"/>
        <v>5.0621892134276999E-3</v>
      </c>
      <c r="AI76" s="362">
        <f t="shared" si="82"/>
        <v>1.7022417166056587E-2</v>
      </c>
      <c r="AJ76" s="373">
        <f t="shared" si="83"/>
        <v>1.7665390043336657E-2</v>
      </c>
      <c r="AL76" s="52">
        <f t="shared" si="65"/>
        <v>4.3794429884418902</v>
      </c>
      <c r="AM76" s="74">
        <f t="shared" si="66"/>
        <v>4.2983772986311024</v>
      </c>
      <c r="AN76" s="74">
        <f t="shared" si="67"/>
        <v>4.3710283939179249</v>
      </c>
      <c r="AO76" s="74">
        <f t="shared" si="68"/>
        <v>4.0766455470251595</v>
      </c>
      <c r="AP76" s="74">
        <f t="shared" si="69"/>
        <v>2.9807748424593292</v>
      </c>
      <c r="AQ76" s="74">
        <f t="shared" si="70"/>
        <v>2.6578180868587049</v>
      </c>
      <c r="AR76" s="74">
        <f t="shared" si="71"/>
        <v>0.82933745566700512</v>
      </c>
      <c r="AS76" s="74">
        <f t="shared" si="72"/>
        <v>2.1453229624228118</v>
      </c>
      <c r="AT76" s="74">
        <f t="shared" si="73"/>
        <v>2.1741722208626402</v>
      </c>
      <c r="AU76" s="74">
        <f t="shared" si="74"/>
        <v>2.1502562444308819</v>
      </c>
      <c r="AV76" s="143">
        <f t="shared" si="75"/>
        <v>2.1927588966346927</v>
      </c>
      <c r="AW76" s="42">
        <f t="shared" si="84"/>
        <v>1.9766319625343139E-2</v>
      </c>
    </row>
    <row r="77" spans="1:49" ht="20.100000000000001" customHeight="1">
      <c r="A77" s="88" t="s">
        <v>151</v>
      </c>
      <c r="B77" s="90">
        <v>10569.910000000003</v>
      </c>
      <c r="C77" s="61">
        <v>12070.23</v>
      </c>
      <c r="D77" s="61">
        <v>14473.680000000002</v>
      </c>
      <c r="E77" s="61">
        <v>15167.03</v>
      </c>
      <c r="F77" s="61">
        <v>15115.669999999998</v>
      </c>
      <c r="G77" s="61">
        <v>16011.59</v>
      </c>
      <c r="H77" s="61">
        <v>17028.799999999992</v>
      </c>
      <c r="I77" s="61">
        <v>16979.539999999997</v>
      </c>
      <c r="J77" s="61">
        <v>18354.41</v>
      </c>
      <c r="K77" s="61">
        <v>19541.32</v>
      </c>
      <c r="L77" s="82">
        <v>17272.639999999992</v>
      </c>
      <c r="M77" s="42">
        <f t="shared" si="63"/>
        <v>-0.11609655847199717</v>
      </c>
      <c r="O77" s="361">
        <f t="shared" si="76"/>
        <v>9.0380155338217263E-3</v>
      </c>
      <c r="P77" s="362">
        <f t="shared" si="77"/>
        <v>1.1472360150537672E-2</v>
      </c>
      <c r="Q77" s="362">
        <f t="shared" si="78"/>
        <v>1.4005705111665366E-2</v>
      </c>
      <c r="R77" s="373">
        <f t="shared" si="79"/>
        <v>9.9288775076621875E-3</v>
      </c>
      <c r="T77" s="97">
        <v>4152.8450000000012</v>
      </c>
      <c r="U77" s="61">
        <v>4811.2780000000012</v>
      </c>
      <c r="V77" s="61">
        <v>5812.6020000000008</v>
      </c>
      <c r="W77" s="61">
        <v>5285.7669999999989</v>
      </c>
      <c r="X77" s="61">
        <v>5277.11</v>
      </c>
      <c r="Y77" s="61">
        <v>5914.9699999999984</v>
      </c>
      <c r="Z77" s="61">
        <v>6284.6640000000007</v>
      </c>
      <c r="AA77" s="61">
        <v>6221.7370000000001</v>
      </c>
      <c r="AB77" s="61">
        <v>6978.9210000000003</v>
      </c>
      <c r="AC77" s="61">
        <v>7021.8360000000002</v>
      </c>
      <c r="AD77" s="38">
        <v>6092.25</v>
      </c>
      <c r="AE77" s="42">
        <f t="shared" si="64"/>
        <v>-0.13238503434144577</v>
      </c>
      <c r="AG77" s="361">
        <f t="shared" si="80"/>
        <v>1.8196390974598499E-2</v>
      </c>
      <c r="AH77" s="362">
        <f t="shared" si="81"/>
        <v>1.8858714304090744E-2</v>
      </c>
      <c r="AI77" s="362">
        <f t="shared" si="82"/>
        <v>1.9265755842474173E-2</v>
      </c>
      <c r="AJ77" s="373">
        <f t="shared" si="83"/>
        <v>1.3179968980922186E-2</v>
      </c>
      <c r="AL77" s="52">
        <f t="shared" si="65"/>
        <v>3.9289312775605465</v>
      </c>
      <c r="AM77" s="74">
        <f t="shared" si="66"/>
        <v>3.9860698594807236</v>
      </c>
      <c r="AN77" s="74">
        <f t="shared" si="67"/>
        <v>4.0159807319216672</v>
      </c>
      <c r="AO77" s="74">
        <f t="shared" si="68"/>
        <v>3.4850376111868959</v>
      </c>
      <c r="AP77" s="74">
        <f t="shared" si="69"/>
        <v>3.491151897335679</v>
      </c>
      <c r="AQ77" s="74">
        <f t="shared" si="70"/>
        <v>3.694180278161006</v>
      </c>
      <c r="AR77" s="74">
        <f t="shared" si="71"/>
        <v>3.6906088508879096</v>
      </c>
      <c r="AS77" s="74">
        <f t="shared" si="72"/>
        <v>3.6642553331833492</v>
      </c>
      <c r="AT77" s="74">
        <f t="shared" si="73"/>
        <v>3.8023129046370876</v>
      </c>
      <c r="AU77" s="74">
        <f t="shared" si="74"/>
        <v>3.5933273699013171</v>
      </c>
      <c r="AV77" s="143">
        <f t="shared" si="75"/>
        <v>3.5271099264501564</v>
      </c>
      <c r="AW77" s="42">
        <f t="shared" si="84"/>
        <v>-1.8427890541178042E-2</v>
      </c>
    </row>
    <row r="78" spans="1:49" ht="20.100000000000001" customHeight="1">
      <c r="A78" s="88" t="s">
        <v>152</v>
      </c>
      <c r="B78" s="90">
        <v>17561.009999999998</v>
      </c>
      <c r="C78" s="61">
        <v>19574.479999999996</v>
      </c>
      <c r="D78" s="61">
        <v>18611.3</v>
      </c>
      <c r="E78" s="61">
        <v>15515.020000000002</v>
      </c>
      <c r="F78" s="61">
        <v>20420.16</v>
      </c>
      <c r="G78" s="61">
        <v>19733.23</v>
      </c>
      <c r="H78" s="61">
        <v>18817.46</v>
      </c>
      <c r="I78" s="61">
        <v>20020.2</v>
      </c>
      <c r="J78" s="61">
        <v>17909.920000000002</v>
      </c>
      <c r="K78" s="61">
        <v>18210.350000000002</v>
      </c>
      <c r="L78" s="82">
        <v>12896.62</v>
      </c>
      <c r="M78" s="42">
        <f t="shared" si="63"/>
        <v>-0.2917972471698787</v>
      </c>
      <c r="O78" s="361">
        <f t="shared" si="76"/>
        <v>1.5015897123967812E-2</v>
      </c>
      <c r="P78" s="362">
        <f t="shared" si="77"/>
        <v>1.4138928207217053E-2</v>
      </c>
      <c r="Q78" s="362">
        <f t="shared" si="78"/>
        <v>1.3051768871305288E-2</v>
      </c>
      <c r="R78" s="373">
        <f t="shared" si="79"/>
        <v>7.4133983133363732E-3</v>
      </c>
      <c r="T78" s="97">
        <v>4731.7209999999995</v>
      </c>
      <c r="U78" s="61">
        <v>5896.2459999999992</v>
      </c>
      <c r="V78" s="61">
        <v>6845.6319999999987</v>
      </c>
      <c r="W78" s="61">
        <v>5257.3160000000016</v>
      </c>
      <c r="X78" s="61">
        <v>6187.9299999999985</v>
      </c>
      <c r="Y78" s="61">
        <v>5426.6309999999985</v>
      </c>
      <c r="Z78" s="61">
        <v>6102.0029999999997</v>
      </c>
      <c r="AA78" s="61">
        <v>6109.9520000000011</v>
      </c>
      <c r="AB78" s="61">
        <v>5668.9459999999999</v>
      </c>
      <c r="AC78" s="61">
        <v>5830.5889999999999</v>
      </c>
      <c r="AD78" s="38">
        <v>4848.0070000000005</v>
      </c>
      <c r="AE78" s="42">
        <f t="shared" si="64"/>
        <v>-0.16852191090814314</v>
      </c>
      <c r="AG78" s="361">
        <f t="shared" si="80"/>
        <v>2.0732833828066823E-2</v>
      </c>
      <c r="AH78" s="362">
        <f t="shared" si="81"/>
        <v>1.7301741794585983E-2</v>
      </c>
      <c r="AI78" s="362">
        <f t="shared" si="82"/>
        <v>1.5997340879481611E-2</v>
      </c>
      <c r="AJ78" s="373">
        <f t="shared" si="83"/>
        <v>1.0488174628305409E-2</v>
      </c>
      <c r="AL78" s="52">
        <f t="shared" si="65"/>
        <v>2.6944469594858154</v>
      </c>
      <c r="AM78" s="74">
        <f t="shared" si="66"/>
        <v>3.0122107969151672</v>
      </c>
      <c r="AN78" s="74">
        <f t="shared" si="67"/>
        <v>3.6782126987367887</v>
      </c>
      <c r="AO78" s="74">
        <f t="shared" si="68"/>
        <v>3.3885331762382522</v>
      </c>
      <c r="AP78" s="74">
        <f t="shared" si="69"/>
        <v>3.0303043658815594</v>
      </c>
      <c r="AQ78" s="74">
        <f t="shared" si="70"/>
        <v>2.7499963259942737</v>
      </c>
      <c r="AR78" s="74">
        <f t="shared" si="71"/>
        <v>3.2427346730111291</v>
      </c>
      <c r="AS78" s="74">
        <f t="shared" si="72"/>
        <v>3.0518935874766489</v>
      </c>
      <c r="AT78" s="74">
        <f t="shared" si="73"/>
        <v>3.1652547861743656</v>
      </c>
      <c r="AU78" s="74">
        <f t="shared" si="74"/>
        <v>3.2017995260936774</v>
      </c>
      <c r="AV78" s="143">
        <f t="shared" si="75"/>
        <v>3.7591299115582224</v>
      </c>
      <c r="AW78" s="42">
        <f t="shared" si="84"/>
        <v>0.17406785806621386</v>
      </c>
    </row>
    <row r="79" spans="1:49" ht="20.100000000000001" customHeight="1">
      <c r="A79" s="88" t="s">
        <v>153</v>
      </c>
      <c r="B79" s="90">
        <v>44153.710000000014</v>
      </c>
      <c r="C79" s="61">
        <v>61809.13</v>
      </c>
      <c r="D79" s="61">
        <v>67634.510000000009</v>
      </c>
      <c r="E79" s="61">
        <v>64249.53</v>
      </c>
      <c r="F79" s="61">
        <v>68700.179999999978</v>
      </c>
      <c r="G79" s="61">
        <v>73504.720000000016</v>
      </c>
      <c r="H79" s="61">
        <v>72942.159999999974</v>
      </c>
      <c r="I79" s="61">
        <v>83747.559999999983</v>
      </c>
      <c r="J79" s="61">
        <v>75584.449999999968</v>
      </c>
      <c r="K79" s="61">
        <v>91982.000000000015</v>
      </c>
      <c r="L79" s="82">
        <v>81572.220000000016</v>
      </c>
      <c r="M79" s="42">
        <f t="shared" si="63"/>
        <v>-0.11317192494183642</v>
      </c>
      <c r="O79" s="361">
        <f t="shared" si="76"/>
        <v>3.7754523629421603E-2</v>
      </c>
      <c r="P79" s="362">
        <f t="shared" si="77"/>
        <v>5.2666388572554602E-2</v>
      </c>
      <c r="Q79" s="362">
        <f t="shared" si="78"/>
        <v>6.5925575528224506E-2</v>
      </c>
      <c r="R79" s="373">
        <f t="shared" si="79"/>
        <v>4.6890375785523936E-2</v>
      </c>
      <c r="T79" s="97">
        <v>2273.6259999999997</v>
      </c>
      <c r="U79" s="61">
        <v>3830.6429999999991</v>
      </c>
      <c r="V79" s="61">
        <v>3929.5329999999999</v>
      </c>
      <c r="W79" s="61">
        <v>4261.3200000000006</v>
      </c>
      <c r="X79" s="61">
        <v>4658.5709999999999</v>
      </c>
      <c r="Y79" s="61">
        <v>4225.1480000000001</v>
      </c>
      <c r="Z79" s="61">
        <v>4367.123999999998</v>
      </c>
      <c r="AA79" s="61">
        <v>4451.0929999999989</v>
      </c>
      <c r="AB79" s="61">
        <v>5234.5690000000004</v>
      </c>
      <c r="AC79" s="61">
        <v>6001.4619999999995</v>
      </c>
      <c r="AD79" s="38">
        <v>4766.4250000000011</v>
      </c>
      <c r="AE79" s="42">
        <f t="shared" si="64"/>
        <v>-0.20578935599358933</v>
      </c>
      <c r="AG79" s="361">
        <f t="shared" si="80"/>
        <v>9.9622758918313774E-3</v>
      </c>
      <c r="AH79" s="362">
        <f t="shared" si="81"/>
        <v>1.3471050406764603E-2</v>
      </c>
      <c r="AI79" s="362">
        <f t="shared" si="82"/>
        <v>1.6466163776808051E-2</v>
      </c>
      <c r="AJ79" s="373">
        <f t="shared" si="83"/>
        <v>1.0311680192029554E-2</v>
      </c>
      <c r="AL79" s="52">
        <f t="shared" si="65"/>
        <v>0.51493430563365994</v>
      </c>
      <c r="AM79" s="74">
        <f t="shared" si="66"/>
        <v>0.61975358656560919</v>
      </c>
      <c r="AN79" s="74">
        <f t="shared" si="67"/>
        <v>0.58099526410407931</v>
      </c>
      <c r="AO79" s="74">
        <f t="shared" si="68"/>
        <v>0.66324531868170877</v>
      </c>
      <c r="AP79" s="74">
        <f t="shared" si="69"/>
        <v>0.67810171676406117</v>
      </c>
      <c r="AQ79" s="74">
        <f t="shared" si="70"/>
        <v>0.57481315485590567</v>
      </c>
      <c r="AR79" s="74">
        <f t="shared" si="71"/>
        <v>0.59871053996755774</v>
      </c>
      <c r="AS79" s="74">
        <f t="shared" si="72"/>
        <v>0.53148927562785109</v>
      </c>
      <c r="AT79" s="74">
        <f t="shared" si="73"/>
        <v>0.6925457551123283</v>
      </c>
      <c r="AU79" s="74">
        <f t="shared" si="74"/>
        <v>0.65246048139853441</v>
      </c>
      <c r="AV79" s="143">
        <f t="shared" si="75"/>
        <v>0.58431963724905367</v>
      </c>
      <c r="AW79" s="42">
        <f t="shared" si="84"/>
        <v>-0.10443673769087496</v>
      </c>
    </row>
    <row r="80" spans="1:49" ht="20.100000000000001" customHeight="1">
      <c r="A80" s="88" t="s">
        <v>155</v>
      </c>
      <c r="B80" s="90">
        <v>5352.69</v>
      </c>
      <c r="C80" s="61">
        <v>6080.2699999999986</v>
      </c>
      <c r="D80" s="61">
        <v>6339.4199999999992</v>
      </c>
      <c r="E80" s="61">
        <v>8230.74</v>
      </c>
      <c r="F80" s="61">
        <v>6610.01</v>
      </c>
      <c r="G80" s="61">
        <v>7073.9000000000015</v>
      </c>
      <c r="H80" s="61">
        <v>8689.6299999999992</v>
      </c>
      <c r="I80" s="61">
        <v>9702.2299999999977</v>
      </c>
      <c r="J80" s="61">
        <v>11371.309999999998</v>
      </c>
      <c r="K80" s="61">
        <v>14656.97</v>
      </c>
      <c r="L80" s="82">
        <v>16119.100000000002</v>
      </c>
      <c r="M80" s="42">
        <f t="shared" si="63"/>
        <v>9.9756634556801504E-2</v>
      </c>
      <c r="O80" s="361">
        <f t="shared" si="76"/>
        <v>4.5769259499591009E-3</v>
      </c>
      <c r="P80" s="362">
        <f t="shared" si="77"/>
        <v>5.0684740534130872E-3</v>
      </c>
      <c r="Q80" s="362">
        <f t="shared" si="78"/>
        <v>1.0504981221868631E-2</v>
      </c>
      <c r="R80" s="373">
        <f t="shared" si="79"/>
        <v>9.2657850469735747E-3</v>
      </c>
      <c r="T80" s="97">
        <v>1517.5300000000002</v>
      </c>
      <c r="U80" s="61">
        <v>2069.83</v>
      </c>
      <c r="V80" s="61">
        <v>2087.7600000000002</v>
      </c>
      <c r="W80" s="61">
        <v>2837.8659999999995</v>
      </c>
      <c r="X80" s="61">
        <v>2476.1469999999995</v>
      </c>
      <c r="Y80" s="61">
        <v>2224.174</v>
      </c>
      <c r="Z80" s="61">
        <v>2871.4360000000001</v>
      </c>
      <c r="AA80" s="61">
        <v>2996.0129999999995</v>
      </c>
      <c r="AB80" s="61">
        <v>3576.0490000000004</v>
      </c>
      <c r="AC80" s="61">
        <v>4070.1690000000003</v>
      </c>
      <c r="AD80" s="38">
        <v>4496.0809999999992</v>
      </c>
      <c r="AE80" s="42">
        <f t="shared" si="64"/>
        <v>0.10464233794714639</v>
      </c>
      <c r="AG80" s="361">
        <f t="shared" si="80"/>
        <v>6.6493137104039418E-3</v>
      </c>
      <c r="AH80" s="362">
        <f t="shared" si="81"/>
        <v>7.0913397749416711E-3</v>
      </c>
      <c r="AI80" s="362">
        <f t="shared" si="82"/>
        <v>1.1167290462438495E-2</v>
      </c>
      <c r="AJ80" s="373">
        <f t="shared" si="83"/>
        <v>9.7268181896201893E-3</v>
      </c>
      <c r="AL80" s="52">
        <f t="shared" si="65"/>
        <v>2.8350791844848109</v>
      </c>
      <c r="AM80" s="74">
        <f t="shared" si="66"/>
        <v>3.4041744856725122</v>
      </c>
      <c r="AN80" s="74">
        <f t="shared" si="67"/>
        <v>3.2932981250650699</v>
      </c>
      <c r="AO80" s="74">
        <f t="shared" si="68"/>
        <v>3.4478868242709644</v>
      </c>
      <c r="AP80" s="74">
        <f t="shared" si="69"/>
        <v>3.746056359975249</v>
      </c>
      <c r="AQ80" s="74">
        <f t="shared" si="70"/>
        <v>3.1441976844456376</v>
      </c>
      <c r="AR80" s="74">
        <f t="shared" si="71"/>
        <v>3.3044398898457135</v>
      </c>
      <c r="AS80" s="74">
        <f t="shared" si="72"/>
        <v>3.0879632826680052</v>
      </c>
      <c r="AT80" s="74">
        <f t="shared" si="73"/>
        <v>3.14479949979378</v>
      </c>
      <c r="AU80" s="74">
        <f t="shared" si="74"/>
        <v>2.7769511706717016</v>
      </c>
      <c r="AV80" s="143">
        <f t="shared" si="75"/>
        <v>2.7892878634663214</v>
      </c>
      <c r="AW80" s="42">
        <f t="shared" si="84"/>
        <v>4.4425314081542678E-3</v>
      </c>
    </row>
    <row r="81" spans="1:49" ht="20.100000000000001" customHeight="1">
      <c r="A81" s="88" t="s">
        <v>166</v>
      </c>
      <c r="B81" s="90">
        <v>161.54</v>
      </c>
      <c r="C81" s="61">
        <v>50.49</v>
      </c>
      <c r="D81" s="61">
        <v>377.87</v>
      </c>
      <c r="E81" s="61">
        <v>245.98000000000002</v>
      </c>
      <c r="F81" s="61">
        <v>486.08</v>
      </c>
      <c r="G81" s="61">
        <v>643.67999999999995</v>
      </c>
      <c r="H81" s="61">
        <v>1047.2099999999998</v>
      </c>
      <c r="I81" s="61">
        <v>1482.5400000000002</v>
      </c>
      <c r="J81" s="61">
        <v>2392.0700000000002</v>
      </c>
      <c r="K81" s="61">
        <v>2878.4999999999995</v>
      </c>
      <c r="L81" s="82">
        <v>8942.6400000000012</v>
      </c>
      <c r="M81" s="42">
        <f t="shared" si="63"/>
        <v>2.1067014069828045</v>
      </c>
      <c r="O81" s="361">
        <f t="shared" si="76"/>
        <v>1.3812804738484635E-4</v>
      </c>
      <c r="P81" s="362">
        <f t="shared" si="77"/>
        <v>4.6119896785379137E-4</v>
      </c>
      <c r="Q81" s="362">
        <f t="shared" si="78"/>
        <v>2.0630859207018131E-3</v>
      </c>
      <c r="R81" s="373">
        <f t="shared" si="79"/>
        <v>5.140521492668187E-3</v>
      </c>
      <c r="T81" s="97">
        <v>112.571</v>
      </c>
      <c r="U81" s="61">
        <v>46.897000000000006</v>
      </c>
      <c r="V81" s="61">
        <v>160.833</v>
      </c>
      <c r="W81" s="61">
        <v>190.14699999999999</v>
      </c>
      <c r="X81" s="61">
        <v>260.58100000000002</v>
      </c>
      <c r="Y81" s="61">
        <v>364.34800000000001</v>
      </c>
      <c r="Z81" s="61">
        <v>655.63700000000006</v>
      </c>
      <c r="AA81" s="61">
        <v>776.06200000000013</v>
      </c>
      <c r="AB81" s="61">
        <v>1183.9260000000002</v>
      </c>
      <c r="AC81" s="61">
        <v>1742.3010000000002</v>
      </c>
      <c r="AD81" s="38">
        <v>4233.5730000000003</v>
      </c>
      <c r="AE81" s="42">
        <f t="shared" si="64"/>
        <v>1.4298746313065307</v>
      </c>
      <c r="AG81" s="361">
        <f t="shared" si="80"/>
        <v>4.9324882782803773E-4</v>
      </c>
      <c r="AH81" s="362">
        <f t="shared" si="81"/>
        <v>1.1616516802734175E-3</v>
      </c>
      <c r="AI81" s="362">
        <f t="shared" si="82"/>
        <v>4.7803374601882755E-3</v>
      </c>
      <c r="AJ81" s="373">
        <f t="shared" si="83"/>
        <v>9.1589085836053484E-3</v>
      </c>
      <c r="AL81" s="52">
        <f t="shared" si="65"/>
        <v>6.9686145846230039</v>
      </c>
      <c r="AM81" s="74">
        <f t="shared" si="66"/>
        <v>9.2883739354327606</v>
      </c>
      <c r="AN81" s="74">
        <f t="shared" si="67"/>
        <v>4.2563050784661387</v>
      </c>
      <c r="AO81" s="74">
        <f t="shared" si="68"/>
        <v>7.730181315554109</v>
      </c>
      <c r="AP81" s="74">
        <f t="shared" si="69"/>
        <v>5.3608665240289666</v>
      </c>
      <c r="AQ81" s="74">
        <f t="shared" si="70"/>
        <v>5.6603902560278403</v>
      </c>
      <c r="AR81" s="74">
        <f t="shared" si="71"/>
        <v>6.2607977387534506</v>
      </c>
      <c r="AS81" s="74">
        <f t="shared" si="72"/>
        <v>5.2346783223386897</v>
      </c>
      <c r="AT81" s="74">
        <f t="shared" si="73"/>
        <v>4.9493785716973173</v>
      </c>
      <c r="AU81" s="74">
        <f t="shared" si="74"/>
        <v>6.0528087545596678</v>
      </c>
      <c r="AV81" s="143">
        <f t="shared" si="75"/>
        <v>4.7341422667131852</v>
      </c>
      <c r="AW81" s="42">
        <f t="shared" si="84"/>
        <v>-0.21786025980964824</v>
      </c>
    </row>
    <row r="82" spans="1:49" ht="20.100000000000001" customHeight="1">
      <c r="A82" s="88" t="s">
        <v>167</v>
      </c>
      <c r="B82" s="90">
        <v>37920.279999999992</v>
      </c>
      <c r="C82" s="61">
        <v>39702.07</v>
      </c>
      <c r="D82" s="61">
        <v>37418.389999999992</v>
      </c>
      <c r="E82" s="61">
        <v>32825.14</v>
      </c>
      <c r="F82" s="61">
        <v>39166.78</v>
      </c>
      <c r="G82" s="61">
        <v>35279.629999999997</v>
      </c>
      <c r="H82" s="61">
        <v>36295.17</v>
      </c>
      <c r="I82" s="61">
        <v>28117.860000000008</v>
      </c>
      <c r="J82" s="61">
        <v>32303.610000000004</v>
      </c>
      <c r="K82" s="61">
        <v>31528.119999999995</v>
      </c>
      <c r="L82" s="82">
        <v>34176.960000000006</v>
      </c>
      <c r="M82" s="42">
        <f t="shared" si="63"/>
        <v>8.4015158531495424E-2</v>
      </c>
      <c r="O82" s="361">
        <f t="shared" si="76"/>
        <v>3.2424503111840038E-2</v>
      </c>
      <c r="P82" s="362">
        <f t="shared" si="77"/>
        <v>2.5277978098222183E-2</v>
      </c>
      <c r="Q82" s="362">
        <f t="shared" si="78"/>
        <v>2.2596915226054282E-2</v>
      </c>
      <c r="R82" s="373">
        <f t="shared" si="79"/>
        <v>1.96460326518859E-2</v>
      </c>
      <c r="T82" s="97">
        <v>2728.5079999999994</v>
      </c>
      <c r="U82" s="61">
        <v>3034.4590000000003</v>
      </c>
      <c r="V82" s="61">
        <v>3201.8790000000004</v>
      </c>
      <c r="W82" s="61">
        <v>3388.8239999999992</v>
      </c>
      <c r="X82" s="61">
        <v>3806.357</v>
      </c>
      <c r="Y82" s="61">
        <v>3443.8870000000002</v>
      </c>
      <c r="Z82" s="61">
        <v>3474.6440000000002</v>
      </c>
      <c r="AA82" s="61">
        <v>2796.347999999999</v>
      </c>
      <c r="AB82" s="61">
        <v>3259.1069999999982</v>
      </c>
      <c r="AC82" s="61">
        <v>3138.6869999999994</v>
      </c>
      <c r="AD82" s="38">
        <v>3352.9549999999995</v>
      </c>
      <c r="AE82" s="42">
        <f t="shared" si="64"/>
        <v>6.8266762502919229E-2</v>
      </c>
      <c r="AG82" s="361">
        <f t="shared" si="80"/>
        <v>1.1955418115850647E-2</v>
      </c>
      <c r="AH82" s="362">
        <f t="shared" si="81"/>
        <v>1.0980153919389647E-2</v>
      </c>
      <c r="AI82" s="362">
        <f t="shared" si="82"/>
        <v>8.6115906734289625E-3</v>
      </c>
      <c r="AJ82" s="373">
        <f t="shared" si="83"/>
        <v>7.2537802773077172E-3</v>
      </c>
      <c r="AL82" s="52">
        <f t="shared" si="65"/>
        <v>0.7195379359013172</v>
      </c>
      <c r="AM82" s="74">
        <f t="shared" si="66"/>
        <v>0.76430750336191555</v>
      </c>
      <c r="AN82" s="74">
        <f t="shared" si="67"/>
        <v>0.85569662403967695</v>
      </c>
      <c r="AO82" s="74">
        <f t="shared" si="68"/>
        <v>1.0323867620975871</v>
      </c>
      <c r="AP82" s="74">
        <f t="shared" si="69"/>
        <v>0.97183301767467234</v>
      </c>
      <c r="AQ82" s="74">
        <f t="shared" si="70"/>
        <v>0.97616868430876413</v>
      </c>
      <c r="AR82" s="74">
        <f t="shared" si="71"/>
        <v>0.95732958407413449</v>
      </c>
      <c r="AS82" s="74">
        <f t="shared" si="72"/>
        <v>0.99450953948842413</v>
      </c>
      <c r="AT82" s="74">
        <f t="shared" si="73"/>
        <v>1.0088986958423525</v>
      </c>
      <c r="AU82" s="74">
        <f t="shared" si="74"/>
        <v>0.99551987241865358</v>
      </c>
      <c r="AV82" s="143">
        <f t="shared" si="75"/>
        <v>0.98105712152280344</v>
      </c>
      <c r="AW82" s="42">
        <f t="shared" si="84"/>
        <v>-1.4527837461157189E-2</v>
      </c>
    </row>
    <row r="83" spans="1:49" ht="20.100000000000001" customHeight="1">
      <c r="A83" s="88" t="s">
        <v>168</v>
      </c>
      <c r="B83" s="90">
        <v>66423.080000000016</v>
      </c>
      <c r="C83" s="61">
        <v>71211.180000000008</v>
      </c>
      <c r="D83" s="61">
        <v>77853.059999999983</v>
      </c>
      <c r="E83" s="61">
        <v>52076.939999999995</v>
      </c>
      <c r="F83" s="61">
        <v>58673.959999999992</v>
      </c>
      <c r="G83" s="61">
        <v>42437.899999999994</v>
      </c>
      <c r="H83" s="61">
        <v>32638.06</v>
      </c>
      <c r="I83" s="61">
        <v>13033.109999999999</v>
      </c>
      <c r="J83" s="61">
        <v>12092.449999999999</v>
      </c>
      <c r="K83" s="61">
        <v>9498.3400000000038</v>
      </c>
      <c r="L83" s="82">
        <v>15599.400000000003</v>
      </c>
      <c r="M83" s="42">
        <f t="shared" si="63"/>
        <v>0.64232908066040983</v>
      </c>
      <c r="O83" s="361">
        <f t="shared" si="76"/>
        <v>5.6796399292357566E-2</v>
      </c>
      <c r="P83" s="362">
        <f t="shared" si="77"/>
        <v>3.0406903551271458E-2</v>
      </c>
      <c r="Q83" s="362">
        <f t="shared" si="78"/>
        <v>6.8076746652905576E-3</v>
      </c>
      <c r="R83" s="373">
        <f t="shared" si="79"/>
        <v>8.967044516242197E-3</v>
      </c>
      <c r="T83" s="97">
        <v>3817.116</v>
      </c>
      <c r="U83" s="61">
        <v>5050.2270000000008</v>
      </c>
      <c r="V83" s="61">
        <v>7110.936999999999</v>
      </c>
      <c r="W83" s="61">
        <v>6435.2120000000004</v>
      </c>
      <c r="X83" s="61">
        <v>7721.2089999999998</v>
      </c>
      <c r="Y83" s="61">
        <v>5777.2749999999987</v>
      </c>
      <c r="Z83" s="61">
        <v>4998.5959999999995</v>
      </c>
      <c r="AA83" s="61">
        <v>2202.3580000000002</v>
      </c>
      <c r="AB83" s="61">
        <v>2999.6689999999999</v>
      </c>
      <c r="AC83" s="61">
        <v>2232.4699999999998</v>
      </c>
      <c r="AD83" s="38">
        <v>3278.1270000000004</v>
      </c>
      <c r="AE83" s="42">
        <f t="shared" si="64"/>
        <v>0.46838568939336284</v>
      </c>
      <c r="AG83" s="361">
        <f t="shared" si="80"/>
        <v>1.6725337721825762E-2</v>
      </c>
      <c r="AH83" s="362">
        <f t="shared" si="81"/>
        <v>1.8419700975857167E-2</v>
      </c>
      <c r="AI83" s="362">
        <f t="shared" si="82"/>
        <v>6.125210264900564E-3</v>
      </c>
      <c r="AJ83" s="373">
        <f t="shared" si="83"/>
        <v>7.091897439455621E-3</v>
      </c>
      <c r="AL83" s="52">
        <f t="shared" si="65"/>
        <v>0.57466711871837306</v>
      </c>
      <c r="AM83" s="74">
        <f t="shared" si="66"/>
        <v>0.70919018614773688</v>
      </c>
      <c r="AN83" s="74">
        <f t="shared" si="67"/>
        <v>0.91337925574152123</v>
      </c>
      <c r="AO83" s="74">
        <f t="shared" si="68"/>
        <v>1.2357123901673179</v>
      </c>
      <c r="AP83" s="74">
        <f t="shared" si="69"/>
        <v>1.3159515737475367</v>
      </c>
      <c r="AQ83" s="74">
        <f t="shared" si="70"/>
        <v>1.3613479931853365</v>
      </c>
      <c r="AR83" s="74">
        <f t="shared" si="71"/>
        <v>1.5315236260978746</v>
      </c>
      <c r="AS83" s="74">
        <f t="shared" si="72"/>
        <v>1.6898177027585897</v>
      </c>
      <c r="AT83" s="74">
        <f t="shared" si="73"/>
        <v>2.4806131098329951</v>
      </c>
      <c r="AU83" s="74">
        <f t="shared" si="74"/>
        <v>2.3503791188776133</v>
      </c>
      <c r="AV83" s="143">
        <f t="shared" si="75"/>
        <v>2.1014442863187046</v>
      </c>
      <c r="AW83" s="42">
        <f t="shared" si="84"/>
        <v>-0.1059126293964795</v>
      </c>
    </row>
    <row r="84" spans="1:49" ht="20.100000000000001" customHeight="1">
      <c r="A84" s="88" t="s">
        <v>169</v>
      </c>
      <c r="B84" s="90">
        <v>1216.44</v>
      </c>
      <c r="C84" s="61">
        <v>1459.5099999999998</v>
      </c>
      <c r="D84" s="61">
        <v>1616.56</v>
      </c>
      <c r="E84" s="61">
        <v>1999.57</v>
      </c>
      <c r="F84" s="61">
        <v>2123.13</v>
      </c>
      <c r="G84" s="61">
        <v>1977.53</v>
      </c>
      <c r="H84" s="61">
        <v>2885.2299999999996</v>
      </c>
      <c r="I84" s="61">
        <v>3974.1000000000004</v>
      </c>
      <c r="J84" s="61">
        <v>3172.8800000000006</v>
      </c>
      <c r="K84" s="61">
        <v>3667.7200000000007</v>
      </c>
      <c r="L84" s="82">
        <v>1252.9799999999996</v>
      </c>
      <c r="M84" s="42">
        <f t="shared" si="63"/>
        <v>-0.65837632098415377</v>
      </c>
      <c r="O84" s="361">
        <f t="shared" si="76"/>
        <v>1.040141648884626E-3</v>
      </c>
      <c r="P84" s="362">
        <f t="shared" si="77"/>
        <v>1.4169071509133547E-3</v>
      </c>
      <c r="Q84" s="362">
        <f t="shared" si="78"/>
        <v>2.6287377082079054E-3</v>
      </c>
      <c r="R84" s="373">
        <f t="shared" si="79"/>
        <v>7.2025381988801763E-4</v>
      </c>
      <c r="T84" s="97">
        <v>2470.2429999999995</v>
      </c>
      <c r="U84" s="61">
        <v>3125.3729999999996</v>
      </c>
      <c r="V84" s="61">
        <v>3453.8309999999997</v>
      </c>
      <c r="W84" s="61">
        <v>4254.7240000000002</v>
      </c>
      <c r="X84" s="61">
        <v>4316.6480000000001</v>
      </c>
      <c r="Y84" s="61">
        <v>4365.5099999999993</v>
      </c>
      <c r="Z84" s="61">
        <v>5017.9650000000001</v>
      </c>
      <c r="AA84" s="61">
        <v>6750.3689999999997</v>
      </c>
      <c r="AB84" s="61">
        <v>7193.1309999999976</v>
      </c>
      <c r="AC84" s="61">
        <v>8389.0079999999998</v>
      </c>
      <c r="AD84" s="38">
        <v>2915.7249999999999</v>
      </c>
      <c r="AE84" s="42">
        <f t="shared" si="64"/>
        <v>-0.65243506741202295</v>
      </c>
      <c r="AG84" s="361">
        <f t="shared" si="80"/>
        <v>1.0823786447667828E-2</v>
      </c>
      <c r="AH84" s="362">
        <f t="shared" si="81"/>
        <v>1.3918566938065821E-2</v>
      </c>
      <c r="AI84" s="362">
        <f t="shared" si="82"/>
        <v>2.3016854835197317E-2</v>
      </c>
      <c r="AJ84" s="373">
        <f t="shared" si="83"/>
        <v>6.3078772303991693E-3</v>
      </c>
      <c r="AL84" s="52">
        <f t="shared" si="65"/>
        <v>20.307150373220214</v>
      </c>
      <c r="AM84" s="74">
        <f t="shared" si="66"/>
        <v>21.413851224040947</v>
      </c>
      <c r="AN84" s="74">
        <f t="shared" si="67"/>
        <v>21.365312762903944</v>
      </c>
      <c r="AO84" s="74">
        <f t="shared" si="68"/>
        <v>21.278194811884561</v>
      </c>
      <c r="AP84" s="74">
        <f t="shared" si="69"/>
        <v>20.331529392924597</v>
      </c>
      <c r="AQ84" s="74">
        <f t="shared" si="70"/>
        <v>22.075569017916287</v>
      </c>
      <c r="AR84" s="74">
        <f t="shared" si="71"/>
        <v>17.391906364483944</v>
      </c>
      <c r="AS84" s="74">
        <f t="shared" si="72"/>
        <v>16.985906242922923</v>
      </c>
      <c r="AT84" s="74">
        <f t="shared" si="73"/>
        <v>22.670668288747123</v>
      </c>
      <c r="AU84" s="74">
        <f t="shared" si="74"/>
        <v>22.872542069732692</v>
      </c>
      <c r="AV84" s="143">
        <f t="shared" si="75"/>
        <v>23.270323548660002</v>
      </c>
      <c r="AW84" s="42">
        <f t="shared" si="84"/>
        <v>1.7391222965710312E-2</v>
      </c>
    </row>
    <row r="85" spans="1:49" ht="20.100000000000001" customHeight="1">
      <c r="A85" s="88" t="s">
        <v>170</v>
      </c>
      <c r="B85" s="90">
        <v>578.2700000000001</v>
      </c>
      <c r="C85" s="61">
        <v>1195.72</v>
      </c>
      <c r="D85" s="61">
        <v>1215.5899999999999</v>
      </c>
      <c r="E85" s="61">
        <v>2648.77</v>
      </c>
      <c r="F85" s="61">
        <v>2173.8700000000003</v>
      </c>
      <c r="G85" s="61">
        <v>1288.2900000000002</v>
      </c>
      <c r="H85" s="61">
        <v>2627.4300000000003</v>
      </c>
      <c r="I85" s="61">
        <v>2656.29</v>
      </c>
      <c r="J85" s="61">
        <v>3385.73</v>
      </c>
      <c r="K85" s="61">
        <v>6784.4</v>
      </c>
      <c r="L85" s="82">
        <v>10608.930000000002</v>
      </c>
      <c r="M85" s="42">
        <f t="shared" si="63"/>
        <v>0.56372413183184988</v>
      </c>
      <c r="O85" s="361">
        <f t="shared" si="76"/>
        <v>4.9446147060316394E-4</v>
      </c>
      <c r="P85" s="362">
        <f t="shared" si="77"/>
        <v>9.2306428395532109E-4</v>
      </c>
      <c r="Q85" s="362">
        <f t="shared" si="78"/>
        <v>4.8625326108769785E-3</v>
      </c>
      <c r="R85" s="373">
        <f t="shared" si="79"/>
        <v>6.0983593971368983E-3</v>
      </c>
      <c r="T85" s="97">
        <v>183.29199999999997</v>
      </c>
      <c r="U85" s="61">
        <v>383.20600000000002</v>
      </c>
      <c r="V85" s="61">
        <v>329.00299999999999</v>
      </c>
      <c r="W85" s="61">
        <v>614.92099999999994</v>
      </c>
      <c r="X85" s="61">
        <v>548.11199999999997</v>
      </c>
      <c r="Y85" s="61">
        <v>365.79699999999997</v>
      </c>
      <c r="Z85" s="61">
        <v>760.16399999999999</v>
      </c>
      <c r="AA85" s="61">
        <v>796.0440000000001</v>
      </c>
      <c r="AB85" s="61">
        <v>1079.7530000000002</v>
      </c>
      <c r="AC85" s="61">
        <v>1866.1369999999997</v>
      </c>
      <c r="AD85" s="38">
        <v>2840.4350000000004</v>
      </c>
      <c r="AE85" s="42">
        <f t="shared" si="64"/>
        <v>0.5220935011738157</v>
      </c>
      <c r="AG85" s="361">
        <f t="shared" si="80"/>
        <v>8.031248203378905E-4</v>
      </c>
      <c r="AH85" s="362">
        <f t="shared" si="81"/>
        <v>1.1662715307589866E-3</v>
      </c>
      <c r="AI85" s="362">
        <f t="shared" si="82"/>
        <v>5.1201053129989399E-3</v>
      </c>
      <c r="AJ85" s="373">
        <f t="shared" si="83"/>
        <v>6.1449949021011472E-3</v>
      </c>
      <c r="AL85" s="52">
        <f t="shared" si="65"/>
        <v>3.1696612309128946</v>
      </c>
      <c r="AM85" s="74">
        <f t="shared" si="66"/>
        <v>3.2048138360151208</v>
      </c>
      <c r="AN85" s="74">
        <f t="shared" si="67"/>
        <v>2.7065293396622221</v>
      </c>
      <c r="AO85" s="74">
        <f t="shared" si="68"/>
        <v>2.3215341460375947</v>
      </c>
      <c r="AP85" s="74">
        <f t="shared" si="69"/>
        <v>2.5213651230294354</v>
      </c>
      <c r="AQ85" s="74">
        <f t="shared" si="70"/>
        <v>2.8393995140845614</v>
      </c>
      <c r="AR85" s="74">
        <f t="shared" si="71"/>
        <v>2.8931845948322121</v>
      </c>
      <c r="AS85" s="74">
        <f t="shared" si="72"/>
        <v>2.9968264007318486</v>
      </c>
      <c r="AT85" s="74">
        <f t="shared" si="73"/>
        <v>3.1891290799916123</v>
      </c>
      <c r="AU85" s="74">
        <f t="shared" si="74"/>
        <v>2.7506293850598427</v>
      </c>
      <c r="AV85" s="143">
        <f t="shared" si="75"/>
        <v>2.6774000771048541</v>
      </c>
      <c r="AW85" s="42">
        <f t="shared" si="84"/>
        <v>-2.6622746180469323E-2</v>
      </c>
    </row>
    <row r="86" spans="1:49" ht="20.100000000000001" customHeight="1">
      <c r="A86" s="88" t="s">
        <v>171</v>
      </c>
      <c r="B86" s="90">
        <v>41331.799999999988</v>
      </c>
      <c r="C86" s="61">
        <v>39782.99</v>
      </c>
      <c r="D86" s="61">
        <v>37147.96</v>
      </c>
      <c r="E86" s="61">
        <v>28854.82</v>
      </c>
      <c r="F86" s="61">
        <v>38914.169999999991</v>
      </c>
      <c r="G86" s="61">
        <v>46314.53</v>
      </c>
      <c r="H86" s="61">
        <v>54430.94999999999</v>
      </c>
      <c r="I86" s="61">
        <v>56391.56</v>
      </c>
      <c r="J86" s="61">
        <v>48546.659999999996</v>
      </c>
      <c r="K86" s="61">
        <v>55431.040000000008</v>
      </c>
      <c r="L86" s="82">
        <v>60141.089999999982</v>
      </c>
      <c r="M86" s="42">
        <f t="shared" si="63"/>
        <v>8.4971344575168944E-2</v>
      </c>
      <c r="O86" s="361">
        <f t="shared" si="76"/>
        <v>3.5341592354221803E-2</v>
      </c>
      <c r="P86" s="362">
        <f t="shared" si="77"/>
        <v>3.3184522484205593E-2</v>
      </c>
      <c r="Q86" s="362">
        <f t="shared" si="78"/>
        <v>3.9728677503511917E-2</v>
      </c>
      <c r="R86" s="373">
        <f t="shared" si="79"/>
        <v>3.4571062430947867E-2</v>
      </c>
      <c r="T86" s="97">
        <v>3801.3399999999988</v>
      </c>
      <c r="U86" s="61">
        <v>3351.7599999999998</v>
      </c>
      <c r="V86" s="61">
        <v>3254.1130000000007</v>
      </c>
      <c r="W86" s="61">
        <v>2574.9599999999987</v>
      </c>
      <c r="X86" s="61">
        <v>2512.8420000000006</v>
      </c>
      <c r="Y86" s="61">
        <v>3090.2930000000015</v>
      </c>
      <c r="Z86" s="61">
        <v>3254.067</v>
      </c>
      <c r="AA86" s="61">
        <v>3205.047</v>
      </c>
      <c r="AB86" s="61">
        <v>2868.1440000000011</v>
      </c>
      <c r="AC86" s="61">
        <v>2942.9930000000008</v>
      </c>
      <c r="AD86" s="38">
        <v>2563.0709999999999</v>
      </c>
      <c r="AE86" s="42">
        <f t="shared" si="64"/>
        <v>-0.12909374911866961</v>
      </c>
      <c r="AG86" s="361">
        <f t="shared" si="80"/>
        <v>1.6656212516330423E-2</v>
      </c>
      <c r="AH86" s="362">
        <f t="shared" si="81"/>
        <v>9.85278924541148E-3</v>
      </c>
      <c r="AI86" s="362">
        <f t="shared" si="82"/>
        <v>8.0746665949063198E-3</v>
      </c>
      <c r="AJ86" s="373">
        <f t="shared" si="83"/>
        <v>5.5449458370718874E-3</v>
      </c>
      <c r="AL86" s="52">
        <f t="shared" si="65"/>
        <v>0.91971315064913695</v>
      </c>
      <c r="AM86" s="74">
        <f t="shared" si="66"/>
        <v>0.84251083189071507</v>
      </c>
      <c r="AN86" s="74">
        <f t="shared" si="67"/>
        <v>0.87598699901690447</v>
      </c>
      <c r="AO86" s="74">
        <f t="shared" si="68"/>
        <v>0.89238470383804114</v>
      </c>
      <c r="AP86" s="74">
        <f t="shared" si="69"/>
        <v>0.64573958534898757</v>
      </c>
      <c r="AQ86" s="74">
        <f t="shared" si="70"/>
        <v>0.66724049666486984</v>
      </c>
      <c r="AR86" s="74">
        <f t="shared" si="71"/>
        <v>0.59783395292567931</v>
      </c>
      <c r="AS86" s="74">
        <f t="shared" si="72"/>
        <v>0.56835579650571821</v>
      </c>
      <c r="AT86" s="74">
        <f t="shared" si="73"/>
        <v>0.59080150931083653</v>
      </c>
      <c r="AU86" s="74">
        <f t="shared" si="74"/>
        <v>0.53092869987645919</v>
      </c>
      <c r="AV86" s="143">
        <f t="shared" si="75"/>
        <v>0.42617634632162482</v>
      </c>
      <c r="AW86" s="42">
        <f t="shared" si="84"/>
        <v>-0.19730022803289593</v>
      </c>
    </row>
    <row r="87" spans="1:49" ht="20.100000000000001" customHeight="1">
      <c r="A87" s="88" t="s">
        <v>172</v>
      </c>
      <c r="B87" s="90">
        <v>1932.1799999999998</v>
      </c>
      <c r="C87" s="61">
        <v>2543.9999999999995</v>
      </c>
      <c r="D87" s="61">
        <v>3339.3200000000006</v>
      </c>
      <c r="E87" s="61">
        <v>4210.88</v>
      </c>
      <c r="F87" s="61">
        <v>4765.2000000000007</v>
      </c>
      <c r="G87" s="61">
        <v>7351.5700000000006</v>
      </c>
      <c r="H87" s="61">
        <v>8393.9199999999983</v>
      </c>
      <c r="I87" s="61">
        <v>6800.3200000000006</v>
      </c>
      <c r="J87" s="61">
        <v>6320.6500000000005</v>
      </c>
      <c r="K87" s="61">
        <v>8264.36</v>
      </c>
      <c r="L87" s="82">
        <v>7929.3600000000006</v>
      </c>
      <c r="M87" s="42">
        <f t="shared" si="63"/>
        <v>-4.053550426167301E-2</v>
      </c>
      <c r="O87" s="361">
        <f t="shared" si="76"/>
        <v>1.6521496260743617E-3</v>
      </c>
      <c r="P87" s="362">
        <f t="shared" si="77"/>
        <v>5.2674255780898859E-3</v>
      </c>
      <c r="Q87" s="362">
        <f t="shared" si="78"/>
        <v>5.9232533470944034E-3</v>
      </c>
      <c r="R87" s="373">
        <f t="shared" si="79"/>
        <v>4.5580550601504047E-3</v>
      </c>
      <c r="T87" s="97">
        <v>464.95100000000002</v>
      </c>
      <c r="U87" s="61">
        <v>648.04799999999966</v>
      </c>
      <c r="V87" s="61">
        <v>654.21799999999996</v>
      </c>
      <c r="W87" s="61">
        <v>1022.5069999999999</v>
      </c>
      <c r="X87" s="61">
        <v>1203.2810000000002</v>
      </c>
      <c r="Y87" s="61">
        <v>1736.4880000000001</v>
      </c>
      <c r="Z87" s="61">
        <v>1891.0470000000003</v>
      </c>
      <c r="AA87" s="61">
        <v>1611.4229999999998</v>
      </c>
      <c r="AB87" s="61">
        <v>1649.0609999999999</v>
      </c>
      <c r="AC87" s="61">
        <v>1890.922</v>
      </c>
      <c r="AD87" s="38">
        <v>1704.9949999999999</v>
      </c>
      <c r="AE87" s="42">
        <f t="shared" si="64"/>
        <v>-9.8326107581381009E-2</v>
      </c>
      <c r="AG87" s="361">
        <f t="shared" si="80"/>
        <v>2.0372612462132697E-3</v>
      </c>
      <c r="AH87" s="362">
        <f t="shared" si="81"/>
        <v>5.5364492270428989E-3</v>
      </c>
      <c r="AI87" s="362">
        <f t="shared" si="82"/>
        <v>5.1881077212801536E-3</v>
      </c>
      <c r="AJ87" s="373">
        <f t="shared" si="83"/>
        <v>3.6885848762981529E-3</v>
      </c>
      <c r="AL87" s="52">
        <f t="shared" si="65"/>
        <v>2.4063544804314301</v>
      </c>
      <c r="AM87" s="74">
        <f t="shared" si="66"/>
        <v>2.5473584905660367</v>
      </c>
      <c r="AN87" s="74">
        <f t="shared" si="67"/>
        <v>1.9591353928344688</v>
      </c>
      <c r="AO87" s="74">
        <f t="shared" si="68"/>
        <v>2.4282501519872328</v>
      </c>
      <c r="AP87" s="74">
        <f t="shared" si="69"/>
        <v>2.5251427012507346</v>
      </c>
      <c r="AQ87" s="74">
        <f t="shared" si="70"/>
        <v>2.3620641577241321</v>
      </c>
      <c r="AR87" s="74">
        <f t="shared" si="71"/>
        <v>2.252877082459686</v>
      </c>
      <c r="AS87" s="74">
        <f t="shared" si="72"/>
        <v>2.3696281939673423</v>
      </c>
      <c r="AT87" s="74">
        <f t="shared" si="73"/>
        <v>2.609005402925332</v>
      </c>
      <c r="AU87" s="74">
        <f t="shared" si="74"/>
        <v>2.2880440832683959</v>
      </c>
      <c r="AV87" s="143">
        <f t="shared" si="75"/>
        <v>2.1502302834024434</v>
      </c>
      <c r="AW87" s="42">
        <f t="shared" si="84"/>
        <v>-6.0232143634702202E-2</v>
      </c>
    </row>
    <row r="88" spans="1:49" ht="20.100000000000001" customHeight="1">
      <c r="A88" s="88" t="s">
        <v>173</v>
      </c>
      <c r="B88" s="90">
        <v>939.21000000000015</v>
      </c>
      <c r="C88" s="61">
        <v>1360.56</v>
      </c>
      <c r="D88" s="61">
        <v>1762.3500000000001</v>
      </c>
      <c r="E88" s="61">
        <v>1618.96</v>
      </c>
      <c r="F88" s="61">
        <v>1639.3999999999999</v>
      </c>
      <c r="G88" s="61">
        <v>1511.97</v>
      </c>
      <c r="H88" s="61">
        <v>1565.2700000000002</v>
      </c>
      <c r="I88" s="61">
        <v>1994.08</v>
      </c>
      <c r="J88" s="61">
        <v>1332.4999999999995</v>
      </c>
      <c r="K88" s="61">
        <v>1216.4000000000003</v>
      </c>
      <c r="L88" s="82">
        <v>1849.41</v>
      </c>
      <c r="M88" s="42">
        <f t="shared" si="63"/>
        <v>0.5203962512331467</v>
      </c>
      <c r="O88" s="361">
        <f t="shared" si="76"/>
        <v>8.0309052485032532E-4</v>
      </c>
      <c r="P88" s="362">
        <f t="shared" si="77"/>
        <v>1.083331785088704E-3</v>
      </c>
      <c r="Q88" s="362">
        <f t="shared" si="78"/>
        <v>8.7182133539749401E-4</v>
      </c>
      <c r="R88" s="373">
        <f t="shared" si="79"/>
        <v>1.0631012602268983E-3</v>
      </c>
      <c r="T88" s="97">
        <v>675.71100000000001</v>
      </c>
      <c r="U88" s="61">
        <v>963.94499999999994</v>
      </c>
      <c r="V88" s="61">
        <v>1059.4280000000001</v>
      </c>
      <c r="W88" s="61">
        <v>1035.7180000000001</v>
      </c>
      <c r="X88" s="61">
        <v>1163.9950000000001</v>
      </c>
      <c r="Y88" s="61">
        <v>1055.53</v>
      </c>
      <c r="Z88" s="61">
        <v>1019.1410000000001</v>
      </c>
      <c r="AA88" s="61">
        <v>1362.1870000000001</v>
      </c>
      <c r="AB88" s="61">
        <v>970.59</v>
      </c>
      <c r="AC88" s="61">
        <v>844.20599999999979</v>
      </c>
      <c r="AD88" s="38">
        <v>1527.5749999999998</v>
      </c>
      <c r="AE88" s="42">
        <f t="shared" si="64"/>
        <v>0.8094813351243656</v>
      </c>
      <c r="AG88" s="361">
        <f t="shared" si="80"/>
        <v>2.9607417425492463E-3</v>
      </c>
      <c r="AH88" s="362">
        <f t="shared" si="81"/>
        <v>3.3653490566134584E-3</v>
      </c>
      <c r="AI88" s="362">
        <f t="shared" si="82"/>
        <v>2.3162413187593316E-3</v>
      </c>
      <c r="AJ88" s="373">
        <f t="shared" si="83"/>
        <v>3.3047545842721827E-3</v>
      </c>
      <c r="AL88" s="52">
        <f t="shared" si="65"/>
        <v>7.1944613025840853</v>
      </c>
      <c r="AM88" s="74">
        <f t="shared" si="66"/>
        <v>7.0849135650026458</v>
      </c>
      <c r="AN88" s="74">
        <f t="shared" si="67"/>
        <v>6.0114506199109137</v>
      </c>
      <c r="AO88" s="74">
        <f t="shared" si="68"/>
        <v>6.3974279784553048</v>
      </c>
      <c r="AP88" s="74">
        <f t="shared" si="69"/>
        <v>7.1001280956447497</v>
      </c>
      <c r="AQ88" s="74">
        <f t="shared" si="70"/>
        <v>6.9811570335390254</v>
      </c>
      <c r="AR88" s="74">
        <f t="shared" si="71"/>
        <v>6.5109597705188236</v>
      </c>
      <c r="AS88" s="74">
        <f t="shared" si="72"/>
        <v>6.8311552194495722</v>
      </c>
      <c r="AT88" s="74">
        <f t="shared" si="73"/>
        <v>7.2839774859287072</v>
      </c>
      <c r="AU88" s="74">
        <f t="shared" si="74"/>
        <v>6.9402005919105525</v>
      </c>
      <c r="AV88" s="143">
        <f t="shared" si="75"/>
        <v>8.2597963674901713</v>
      </c>
      <c r="AW88" s="42">
        <f t="shared" si="84"/>
        <v>0.19013798781518362</v>
      </c>
    </row>
    <row r="89" spans="1:49" ht="20.100000000000001" customHeight="1">
      <c r="A89" s="88" t="s">
        <v>174</v>
      </c>
      <c r="B89" s="90">
        <v>110.28</v>
      </c>
      <c r="C89" s="61">
        <v>180.26999999999998</v>
      </c>
      <c r="D89" s="61">
        <v>116.49000000000001</v>
      </c>
      <c r="E89" s="61">
        <v>298.38</v>
      </c>
      <c r="F89" s="61">
        <v>378.34</v>
      </c>
      <c r="G89" s="61">
        <v>1108.68</v>
      </c>
      <c r="H89" s="61">
        <v>2039.8699999999997</v>
      </c>
      <c r="I89" s="61">
        <v>2946.68</v>
      </c>
      <c r="J89" s="61">
        <v>2385.4699999999998</v>
      </c>
      <c r="K89" s="61">
        <v>7354.32</v>
      </c>
      <c r="L89" s="82">
        <v>5507.920000000001</v>
      </c>
      <c r="M89" s="42">
        <f t="shared" si="63"/>
        <v>-0.2510633206061198</v>
      </c>
      <c r="O89" s="361">
        <f t="shared" si="76"/>
        <v>9.4297146623751737E-5</v>
      </c>
      <c r="P89" s="362">
        <f t="shared" si="77"/>
        <v>7.9437309172281491E-4</v>
      </c>
      <c r="Q89" s="362">
        <f t="shared" si="78"/>
        <v>5.2710071385568035E-3</v>
      </c>
      <c r="R89" s="373">
        <f t="shared" si="79"/>
        <v>3.1661322763632395E-3</v>
      </c>
      <c r="T89" s="97">
        <v>48.381</v>
      </c>
      <c r="U89" s="61">
        <v>95.766000000000005</v>
      </c>
      <c r="V89" s="61">
        <v>56.500999999999998</v>
      </c>
      <c r="W89" s="61">
        <v>150.69999999999999</v>
      </c>
      <c r="X89" s="61">
        <v>140.04400000000004</v>
      </c>
      <c r="Y89" s="61">
        <v>287.56299999999993</v>
      </c>
      <c r="Z89" s="61">
        <v>448.35300000000001</v>
      </c>
      <c r="AA89" s="61">
        <v>509.31700000000001</v>
      </c>
      <c r="AB89" s="61">
        <v>466.72899999999998</v>
      </c>
      <c r="AC89" s="61">
        <v>1305.8919999999998</v>
      </c>
      <c r="AD89" s="38">
        <v>1214.991</v>
      </c>
      <c r="AE89" s="42">
        <f t="shared" si="64"/>
        <v>-6.9608359649955626E-2</v>
      </c>
      <c r="AG89" s="361">
        <f t="shared" si="80"/>
        <v>2.119895136327144E-4</v>
      </c>
      <c r="AH89" s="362">
        <f t="shared" si="81"/>
        <v>9.1683786416959796E-4</v>
      </c>
      <c r="AI89" s="362">
        <f t="shared" si="82"/>
        <v>3.5829655418668678E-3</v>
      </c>
      <c r="AJ89" s="373">
        <f t="shared" si="83"/>
        <v>2.6285105982354019E-3</v>
      </c>
      <c r="AL89" s="52">
        <f t="shared" si="65"/>
        <v>4.3871055495103377</v>
      </c>
      <c r="AM89" s="74">
        <f t="shared" si="66"/>
        <v>5.3123647861541032</v>
      </c>
      <c r="AN89" s="74">
        <f t="shared" si="67"/>
        <v>4.8502875783329031</v>
      </c>
      <c r="AO89" s="74">
        <f t="shared" si="68"/>
        <v>5.0506066090220525</v>
      </c>
      <c r="AP89" s="74">
        <f t="shared" si="69"/>
        <v>3.7015382988846026</v>
      </c>
      <c r="AQ89" s="74">
        <f t="shared" si="70"/>
        <v>2.5937421077317162</v>
      </c>
      <c r="AR89" s="74">
        <f t="shared" si="71"/>
        <v>2.1979488888997833</v>
      </c>
      <c r="AS89" s="74">
        <f t="shared" si="72"/>
        <v>1.7284435364545865</v>
      </c>
      <c r="AT89" s="74">
        <f t="shared" si="73"/>
        <v>1.9565494430866877</v>
      </c>
      <c r="AU89" s="74">
        <f t="shared" si="74"/>
        <v>1.7756801444593109</v>
      </c>
      <c r="AV89" s="143">
        <f t="shared" si="75"/>
        <v>2.2058980522592915</v>
      </c>
      <c r="AW89" s="42">
        <f t="shared" si="84"/>
        <v>0.24228344791847667</v>
      </c>
    </row>
    <row r="90" spans="1:49" ht="20.100000000000001" customHeight="1">
      <c r="A90" s="88" t="s">
        <v>175</v>
      </c>
      <c r="B90" s="90">
        <v>4636.8999999999996</v>
      </c>
      <c r="C90" s="61">
        <v>4196.91</v>
      </c>
      <c r="D90" s="61">
        <v>5508.25</v>
      </c>
      <c r="E90" s="61">
        <v>6671.2799999999988</v>
      </c>
      <c r="F90" s="61">
        <v>3004.5299999999997</v>
      </c>
      <c r="G90" s="61">
        <v>2305.59</v>
      </c>
      <c r="H90" s="61">
        <v>2533.8399999999997</v>
      </c>
      <c r="I90" s="61">
        <v>2930.44</v>
      </c>
      <c r="J90" s="61">
        <v>2430.9300000000003</v>
      </c>
      <c r="K90" s="61">
        <v>3347.8600000000006</v>
      </c>
      <c r="L90" s="82">
        <v>2735.06</v>
      </c>
      <c r="M90" s="42">
        <f t="shared" si="63"/>
        <v>-0.18304230164941201</v>
      </c>
      <c r="O90" s="361">
        <f t="shared" si="76"/>
        <v>3.9648752192571121E-3</v>
      </c>
      <c r="P90" s="362">
        <f t="shared" si="77"/>
        <v>1.6519632865616813E-3</v>
      </c>
      <c r="Q90" s="362">
        <f t="shared" si="78"/>
        <v>2.3994868266391431E-3</v>
      </c>
      <c r="R90" s="373">
        <f t="shared" si="79"/>
        <v>1.5722018010047424E-3</v>
      </c>
      <c r="T90" s="97">
        <v>1253.039</v>
      </c>
      <c r="U90" s="61">
        <v>1198.806</v>
      </c>
      <c r="V90" s="61">
        <v>1407.8009999999999</v>
      </c>
      <c r="W90" s="61">
        <v>1480.365</v>
      </c>
      <c r="X90" s="61">
        <v>1064.634</v>
      </c>
      <c r="Y90" s="61">
        <v>1153.7950000000001</v>
      </c>
      <c r="Z90" s="61">
        <v>1206.8449999999998</v>
      </c>
      <c r="AA90" s="61">
        <v>1344.5240000000001</v>
      </c>
      <c r="AB90" s="61">
        <v>1085.837</v>
      </c>
      <c r="AC90" s="61">
        <v>1435.758</v>
      </c>
      <c r="AD90" s="38">
        <v>1151.4640000000004</v>
      </c>
      <c r="AE90" s="42">
        <f t="shared" si="64"/>
        <v>-0.198009692441205</v>
      </c>
      <c r="AG90" s="361">
        <f t="shared" si="80"/>
        <v>5.4904017728617189E-3</v>
      </c>
      <c r="AH90" s="362">
        <f t="shared" si="81"/>
        <v>3.6786476128346192E-3</v>
      </c>
      <c r="AI90" s="362">
        <f t="shared" si="82"/>
        <v>3.9392778579390112E-3</v>
      </c>
      <c r="AJ90" s="373">
        <f t="shared" si="83"/>
        <v>2.4910763351222603E-3</v>
      </c>
      <c r="AL90" s="52">
        <f t="shared" si="65"/>
        <v>2.7023205158618908</v>
      </c>
      <c r="AM90" s="74">
        <f t="shared" si="66"/>
        <v>2.8564014953858914</v>
      </c>
      <c r="AN90" s="74">
        <f t="shared" si="67"/>
        <v>2.5558044751055236</v>
      </c>
      <c r="AO90" s="74">
        <f t="shared" si="68"/>
        <v>2.219011943734936</v>
      </c>
      <c r="AP90" s="74">
        <f t="shared" si="69"/>
        <v>3.5434294215734248</v>
      </c>
      <c r="AQ90" s="74">
        <f t="shared" si="70"/>
        <v>5.0043372845996039</v>
      </c>
      <c r="AR90" s="74">
        <f t="shared" si="71"/>
        <v>4.7629092602532124</v>
      </c>
      <c r="AS90" s="74">
        <f t="shared" si="72"/>
        <v>4.5881301101541068</v>
      </c>
      <c r="AT90" s="74">
        <f t="shared" si="73"/>
        <v>4.4667555215493655</v>
      </c>
      <c r="AU90" s="74">
        <f t="shared" si="74"/>
        <v>4.2885843494052907</v>
      </c>
      <c r="AV90" s="143">
        <f t="shared" si="75"/>
        <v>4.2100136742886827</v>
      </c>
      <c r="AW90" s="42">
        <f t="shared" si="84"/>
        <v>-1.8320888366694613E-2</v>
      </c>
    </row>
    <row r="91" spans="1:49" ht="20.100000000000001" customHeight="1">
      <c r="A91" s="88" t="s">
        <v>176</v>
      </c>
      <c r="B91" s="90">
        <v>1686.3999999999999</v>
      </c>
      <c r="C91" s="61">
        <v>1216.0500000000002</v>
      </c>
      <c r="D91" s="61">
        <v>1656.07</v>
      </c>
      <c r="E91" s="61">
        <v>1142.71</v>
      </c>
      <c r="F91" s="61">
        <v>2099.14</v>
      </c>
      <c r="G91" s="61">
        <v>1544.3700000000001</v>
      </c>
      <c r="H91" s="61">
        <v>2098.54</v>
      </c>
      <c r="I91" s="61">
        <v>1886.34</v>
      </c>
      <c r="J91" s="61">
        <v>2136.2599999999998</v>
      </c>
      <c r="K91" s="61">
        <v>1980.01</v>
      </c>
      <c r="L91" s="82">
        <v>2328.9500000000003</v>
      </c>
      <c r="M91" s="42">
        <f t="shared" si="63"/>
        <v>0.17623143317458007</v>
      </c>
      <c r="O91" s="361">
        <f t="shared" si="76"/>
        <v>1.4419904612467801E-3</v>
      </c>
      <c r="P91" s="362">
        <f t="shared" si="77"/>
        <v>1.1065464982357072E-3</v>
      </c>
      <c r="Q91" s="362">
        <f t="shared" si="78"/>
        <v>1.4191178578595789E-3</v>
      </c>
      <c r="R91" s="373">
        <f t="shared" si="79"/>
        <v>1.3387565115390505E-3</v>
      </c>
      <c r="T91" s="97">
        <v>962.51700000000005</v>
      </c>
      <c r="U91" s="61">
        <v>682.05799999999999</v>
      </c>
      <c r="V91" s="61">
        <v>950.19499999999994</v>
      </c>
      <c r="W91" s="61">
        <v>729.53300000000002</v>
      </c>
      <c r="X91" s="61">
        <v>1112.961</v>
      </c>
      <c r="Y91" s="61">
        <v>867.11300000000006</v>
      </c>
      <c r="Z91" s="61">
        <v>1100.1659999999999</v>
      </c>
      <c r="AA91" s="61">
        <v>999.303</v>
      </c>
      <c r="AB91" s="61">
        <v>1569.7390000000003</v>
      </c>
      <c r="AC91" s="61">
        <v>1038.1749999999997</v>
      </c>
      <c r="AD91" s="38">
        <v>1095.7170000000003</v>
      </c>
      <c r="AE91" s="42">
        <f t="shared" si="64"/>
        <v>5.5426108315072713E-2</v>
      </c>
      <c r="AG91" s="361">
        <f t="shared" si="80"/>
        <v>4.2174306172509737E-3</v>
      </c>
      <c r="AH91" s="362">
        <f t="shared" si="81"/>
        <v>2.7646186432666682E-3</v>
      </c>
      <c r="AI91" s="362">
        <f t="shared" si="82"/>
        <v>2.8484325284385196E-3</v>
      </c>
      <c r="AJ91" s="373">
        <f t="shared" si="83"/>
        <v>2.370473318046554E-3</v>
      </c>
      <c r="AL91" s="52">
        <f t="shared" si="65"/>
        <v>5.7075249051233401</v>
      </c>
      <c r="AM91" s="74">
        <f t="shared" si="66"/>
        <v>5.6087989803050853</v>
      </c>
      <c r="AN91" s="74">
        <f t="shared" si="67"/>
        <v>5.7376499785637076</v>
      </c>
      <c r="AO91" s="74">
        <f t="shared" si="68"/>
        <v>6.384235720348995</v>
      </c>
      <c r="AP91" s="74">
        <f t="shared" si="69"/>
        <v>5.301985575045018</v>
      </c>
      <c r="AQ91" s="74">
        <f t="shared" si="70"/>
        <v>5.6146713546624198</v>
      </c>
      <c r="AR91" s="74">
        <f t="shared" si="71"/>
        <v>5.2425305212195141</v>
      </c>
      <c r="AS91" s="74">
        <f t="shared" si="72"/>
        <v>5.2975762587868571</v>
      </c>
      <c r="AT91" s="74">
        <f t="shared" si="73"/>
        <v>7.3480709276960692</v>
      </c>
      <c r="AU91" s="74">
        <f t="shared" si="74"/>
        <v>5.2432815995878794</v>
      </c>
      <c r="AV91" s="143">
        <f t="shared" si="75"/>
        <v>4.7047682431997266</v>
      </c>
      <c r="AW91" s="42">
        <f t="shared" si="84"/>
        <v>-0.10270540427019594</v>
      </c>
    </row>
    <row r="92" spans="1:49" ht="20.100000000000001" customHeight="1">
      <c r="A92" s="88" t="s">
        <v>177</v>
      </c>
      <c r="B92" s="90">
        <v>117.9</v>
      </c>
      <c r="C92" s="61">
        <v>99.87</v>
      </c>
      <c r="D92" s="61">
        <v>0.27</v>
      </c>
      <c r="E92" s="61">
        <v>26.79</v>
      </c>
      <c r="F92" s="61">
        <v>49.15</v>
      </c>
      <c r="G92" s="61">
        <v>46.82</v>
      </c>
      <c r="H92" s="61">
        <v>807.57</v>
      </c>
      <c r="I92" s="61">
        <v>433.96000000000004</v>
      </c>
      <c r="J92" s="61">
        <v>439.34</v>
      </c>
      <c r="K92" s="61">
        <v>1844.3899999999999</v>
      </c>
      <c r="L92" s="82">
        <v>4669.1500000000005</v>
      </c>
      <c r="M92" s="42">
        <f t="shared" si="63"/>
        <v>1.5315415936976458</v>
      </c>
      <c r="O92" s="361">
        <f t="shared" si="76"/>
        <v>1.0081278189100771E-4</v>
      </c>
      <c r="P92" s="362">
        <f t="shared" si="77"/>
        <v>3.354669350440361E-5</v>
      </c>
      <c r="Q92" s="362">
        <f t="shared" si="78"/>
        <v>1.3219159427768691E-3</v>
      </c>
      <c r="R92" s="373">
        <f t="shared" si="79"/>
        <v>2.6839798904452895E-3</v>
      </c>
      <c r="T92" s="97">
        <v>15.249000000000001</v>
      </c>
      <c r="U92" s="61">
        <v>33.271000000000001</v>
      </c>
      <c r="V92" s="61">
        <v>0.16700000000000001</v>
      </c>
      <c r="W92" s="61">
        <v>9.9190000000000005</v>
      </c>
      <c r="X92" s="61">
        <v>20.494999999999997</v>
      </c>
      <c r="Y92" s="61">
        <v>19.950999999999997</v>
      </c>
      <c r="Z92" s="61">
        <v>136.244</v>
      </c>
      <c r="AA92" s="61">
        <v>179.95599999999999</v>
      </c>
      <c r="AB92" s="61">
        <v>168.291</v>
      </c>
      <c r="AC92" s="61">
        <v>495.60699999999997</v>
      </c>
      <c r="AD92" s="38">
        <v>979.23100000000011</v>
      </c>
      <c r="AE92" s="42">
        <f t="shared" si="64"/>
        <v>0.97582156829907596</v>
      </c>
      <c r="AG92" s="361">
        <f t="shared" si="80"/>
        <v>6.6816066087622454E-5</v>
      </c>
      <c r="AH92" s="362">
        <f t="shared" si="81"/>
        <v>6.3609825422768757E-5</v>
      </c>
      <c r="AI92" s="362">
        <f t="shared" si="82"/>
        <v>1.3597930022605338E-3</v>
      </c>
      <c r="AJ92" s="373">
        <f t="shared" si="83"/>
        <v>2.118467594920992E-3</v>
      </c>
      <c r="AL92" s="52">
        <f t="shared" si="65"/>
        <v>1.2933842239185749</v>
      </c>
      <c r="AM92" s="74">
        <f t="shared" si="66"/>
        <v>3.3314308601181537</v>
      </c>
      <c r="AN92" s="74">
        <f t="shared" si="67"/>
        <v>6.1851851851851851</v>
      </c>
      <c r="AO92" s="74">
        <f t="shared" si="68"/>
        <v>3.702500933184024</v>
      </c>
      <c r="AP92" s="74">
        <f t="shared" si="69"/>
        <v>4.1698880976602233</v>
      </c>
      <c r="AQ92" s="74">
        <f t="shared" si="70"/>
        <v>4.2612131567706104</v>
      </c>
      <c r="AR92" s="74">
        <f t="shared" si="71"/>
        <v>1.6870859492056414</v>
      </c>
      <c r="AS92" s="74">
        <f t="shared" si="72"/>
        <v>4.1468338095677018</v>
      </c>
      <c r="AT92" s="74">
        <f t="shared" si="73"/>
        <v>3.8305412664451222</v>
      </c>
      <c r="AU92" s="74">
        <f t="shared" si="74"/>
        <v>2.687105221780643</v>
      </c>
      <c r="AV92" s="143">
        <f t="shared" si="75"/>
        <v>2.0972361136395277</v>
      </c>
      <c r="AW92" s="42">
        <f t="shared" si="84"/>
        <v>-0.21951842576161995</v>
      </c>
    </row>
    <row r="93" spans="1:49" ht="20.100000000000001" customHeight="1">
      <c r="A93" s="88" t="s">
        <v>178</v>
      </c>
      <c r="B93" s="90">
        <v>4286.5800000000017</v>
      </c>
      <c r="C93" s="61">
        <v>4070.8100000000004</v>
      </c>
      <c r="D93" s="61">
        <v>3870.67</v>
      </c>
      <c r="E93" s="61">
        <v>4499.0200000000004</v>
      </c>
      <c r="F93" s="61">
        <v>4463.5700000000006</v>
      </c>
      <c r="G93" s="61">
        <v>5146.32</v>
      </c>
      <c r="H93" s="61">
        <v>3494.7499999999995</v>
      </c>
      <c r="I93" s="61">
        <v>3790.16</v>
      </c>
      <c r="J93" s="61">
        <v>2330.4400000000005</v>
      </c>
      <c r="K93" s="61">
        <v>2614.6999999999994</v>
      </c>
      <c r="L93" s="82">
        <v>1246.9800000000005</v>
      </c>
      <c r="M93" s="42">
        <f t="shared" si="63"/>
        <v>-0.5230886908631962</v>
      </c>
      <c r="O93" s="361">
        <f t="shared" si="76"/>
        <v>3.6653270110123489E-3</v>
      </c>
      <c r="P93" s="362">
        <f t="shared" si="77"/>
        <v>3.6873562519346937E-3</v>
      </c>
      <c r="Q93" s="362">
        <f t="shared" si="78"/>
        <v>1.8740145064648358E-3</v>
      </c>
      <c r="R93" s="373">
        <f t="shared" si="79"/>
        <v>7.1680482395885072E-4</v>
      </c>
      <c r="T93" s="97">
        <v>1807.2890000000002</v>
      </c>
      <c r="U93" s="61">
        <v>2276.7380000000007</v>
      </c>
      <c r="V93" s="61">
        <v>2165.6560000000004</v>
      </c>
      <c r="W93" s="61">
        <v>2255.8019999999997</v>
      </c>
      <c r="X93" s="61">
        <v>2276.1410000000005</v>
      </c>
      <c r="Y93" s="61">
        <v>2095.8739999999998</v>
      </c>
      <c r="Z93" s="61">
        <v>2284.0709999999999</v>
      </c>
      <c r="AA93" s="61">
        <v>2406.2530000000002</v>
      </c>
      <c r="AB93" s="61">
        <v>1581.7529999999999</v>
      </c>
      <c r="AC93" s="61">
        <v>1491.2259999999999</v>
      </c>
      <c r="AD93" s="38">
        <v>954.30599999999993</v>
      </c>
      <c r="AE93" s="42">
        <f t="shared" si="64"/>
        <v>-0.36005273513203229</v>
      </c>
      <c r="AG93" s="361">
        <f t="shared" si="80"/>
        <v>7.9189416527925185E-3</v>
      </c>
      <c r="AH93" s="362">
        <f t="shared" si="81"/>
        <v>6.6822805497528965E-3</v>
      </c>
      <c r="AI93" s="362">
        <f t="shared" si="82"/>
        <v>4.0914649704079376E-3</v>
      </c>
      <c r="AJ93" s="373">
        <f t="shared" si="83"/>
        <v>2.0645448690234194E-3</v>
      </c>
      <c r="AL93" s="52">
        <f t="shared" si="65"/>
        <v>4.2161560031540288</v>
      </c>
      <c r="AM93" s="74">
        <f t="shared" si="66"/>
        <v>5.5928377890395282</v>
      </c>
      <c r="AN93" s="74">
        <f t="shared" si="67"/>
        <v>5.5950416852896279</v>
      </c>
      <c r="AO93" s="74">
        <f t="shared" si="68"/>
        <v>5.0139852679027861</v>
      </c>
      <c r="AP93" s="74">
        <f t="shared" si="69"/>
        <v>5.0993733715389258</v>
      </c>
      <c r="AQ93" s="74">
        <f t="shared" si="70"/>
        <v>4.0725683595268078</v>
      </c>
      <c r="AR93" s="74">
        <f t="shared" si="71"/>
        <v>6.5357207239430579</v>
      </c>
      <c r="AS93" s="74">
        <f t="shared" si="72"/>
        <v>6.3486844882537952</v>
      </c>
      <c r="AT93" s="74">
        <f t="shared" si="73"/>
        <v>6.7873577521841355</v>
      </c>
      <c r="AU93" s="74">
        <f t="shared" si="74"/>
        <v>5.7032393773664296</v>
      </c>
      <c r="AV93" s="143">
        <f t="shared" si="75"/>
        <v>7.6529374969927311</v>
      </c>
      <c r="AW93" s="42">
        <f t="shared" si="84"/>
        <v>0.34185801973590113</v>
      </c>
    </row>
    <row r="94" spans="1:49" ht="20.100000000000001" customHeight="1">
      <c r="A94" s="88" t="s">
        <v>179</v>
      </c>
      <c r="B94" s="90">
        <v>1292.23</v>
      </c>
      <c r="C94" s="61">
        <v>1406.13</v>
      </c>
      <c r="D94" s="61">
        <v>1339.49</v>
      </c>
      <c r="E94" s="61">
        <v>1393.52</v>
      </c>
      <c r="F94" s="61">
        <v>2006.8700000000001</v>
      </c>
      <c r="G94" s="61">
        <v>1899.0900000000001</v>
      </c>
      <c r="H94" s="61">
        <v>1828.8899999999999</v>
      </c>
      <c r="I94" s="61">
        <v>2637.1000000000004</v>
      </c>
      <c r="J94" s="61">
        <v>2322.7699999999995</v>
      </c>
      <c r="K94" s="61">
        <v>2275.02</v>
      </c>
      <c r="L94" s="82">
        <v>1572.9499999999996</v>
      </c>
      <c r="M94" s="42">
        <f t="shared" si="63"/>
        <v>-0.3085994848396939</v>
      </c>
      <c r="O94" s="361">
        <f t="shared" si="76"/>
        <v>1.1049474227567166E-3</v>
      </c>
      <c r="P94" s="362">
        <f t="shared" si="77"/>
        <v>1.3607046169858577E-3</v>
      </c>
      <c r="Q94" s="362">
        <f t="shared" si="78"/>
        <v>1.6305581835383148E-3</v>
      </c>
      <c r="R94" s="373">
        <f t="shared" si="79"/>
        <v>9.0418302446396387E-4</v>
      </c>
      <c r="T94" s="97">
        <v>480.8359999999999</v>
      </c>
      <c r="U94" s="61">
        <v>586.83400000000006</v>
      </c>
      <c r="V94" s="61">
        <v>842.077</v>
      </c>
      <c r="W94" s="61">
        <v>824.41599999999994</v>
      </c>
      <c r="X94" s="61">
        <v>1341.0510000000002</v>
      </c>
      <c r="Y94" s="61">
        <v>1723.3109999999997</v>
      </c>
      <c r="Z94" s="61">
        <v>1838.337</v>
      </c>
      <c r="AA94" s="61">
        <v>2411.8870000000002</v>
      </c>
      <c r="AB94" s="61">
        <v>1961.2699999999993</v>
      </c>
      <c r="AC94" s="61">
        <v>2080.777000000001</v>
      </c>
      <c r="AD94" s="38">
        <v>926.88300000000004</v>
      </c>
      <c r="AE94" s="42">
        <f t="shared" si="64"/>
        <v>-0.55454957450990683</v>
      </c>
      <c r="AG94" s="361">
        <f t="shared" si="80"/>
        <v>2.1068640535974832E-3</v>
      </c>
      <c r="AH94" s="362">
        <f t="shared" si="81"/>
        <v>5.4944369635174699E-3</v>
      </c>
      <c r="AI94" s="362">
        <f t="shared" si="82"/>
        <v>5.709011381729209E-3</v>
      </c>
      <c r="AJ94" s="373">
        <f t="shared" si="83"/>
        <v>2.005217971840305E-3</v>
      </c>
      <c r="AL94" s="52">
        <f t="shared" si="65"/>
        <v>3.7209784635862029</v>
      </c>
      <c r="AM94" s="74">
        <f t="shared" si="66"/>
        <v>4.1733979077325714</v>
      </c>
      <c r="AN94" s="74">
        <f t="shared" si="67"/>
        <v>6.2865493583378749</v>
      </c>
      <c r="AO94" s="74">
        <f t="shared" si="68"/>
        <v>5.9160686606579018</v>
      </c>
      <c r="AP94" s="74">
        <f t="shared" si="69"/>
        <v>6.6823012950514986</v>
      </c>
      <c r="AQ94" s="74">
        <f t="shared" si="70"/>
        <v>9.074404056679775</v>
      </c>
      <c r="AR94" s="74">
        <f t="shared" si="71"/>
        <v>10.05165428210554</v>
      </c>
      <c r="AS94" s="74">
        <f t="shared" si="72"/>
        <v>9.145982329073604</v>
      </c>
      <c r="AT94" s="74">
        <f t="shared" si="73"/>
        <v>8.4436685509111946</v>
      </c>
      <c r="AU94" s="74">
        <f t="shared" si="74"/>
        <v>9.1461921213879478</v>
      </c>
      <c r="AV94" s="143">
        <f t="shared" si="75"/>
        <v>5.8926412155504</v>
      </c>
      <c r="AW94" s="42">
        <f t="shared" si="84"/>
        <v>-0.35572737404337584</v>
      </c>
    </row>
    <row r="95" spans="1:49" ht="20.100000000000001" customHeight="1" thickBot="1">
      <c r="A95" s="48" t="s">
        <v>33</v>
      </c>
      <c r="B95" s="91">
        <f t="shared" ref="B95:J95" si="85">B96-SUM(B68:B94)</f>
        <v>24778.110000000102</v>
      </c>
      <c r="C95" s="67">
        <f t="shared" si="85"/>
        <v>29730.259999999776</v>
      </c>
      <c r="D95" s="67">
        <f t="shared" si="85"/>
        <v>37631.849999998929</v>
      </c>
      <c r="E95" s="67">
        <f t="shared" si="85"/>
        <v>33255.340000000317</v>
      </c>
      <c r="F95" s="67">
        <f t="shared" si="85"/>
        <v>34995.499999999302</v>
      </c>
      <c r="G95" s="67">
        <f t="shared" si="85"/>
        <v>38704.30999999959</v>
      </c>
      <c r="H95" s="67">
        <f t="shared" si="85"/>
        <v>35017.459999999963</v>
      </c>
      <c r="I95" s="67">
        <f t="shared" si="85"/>
        <v>43567.419999999693</v>
      </c>
      <c r="J95" s="67">
        <f t="shared" si="85"/>
        <v>47261.500000000466</v>
      </c>
      <c r="K95" s="67">
        <f t="shared" ref="K95:L95" si="86">K96-SUM(K68:K94)</f>
        <v>55936.900000000838</v>
      </c>
      <c r="L95" s="107">
        <f t="shared" si="86"/>
        <v>52585.470000000205</v>
      </c>
      <c r="M95" s="42">
        <f t="shared" si="63"/>
        <v>-5.9914475060301571E-2</v>
      </c>
      <c r="O95" s="361">
        <f t="shared" si="76"/>
        <v>2.1187024589494546E-2</v>
      </c>
      <c r="P95" s="370">
        <f t="shared" si="77"/>
        <v>2.7731773277860101E-2</v>
      </c>
      <c r="Q95" s="362">
        <f t="shared" si="78"/>
        <v>4.0091238783292335E-2</v>
      </c>
      <c r="R95" s="373">
        <f t="shared" si="79"/>
        <v>3.0227845327225427E-2</v>
      </c>
      <c r="T95" s="97">
        <f t="shared" ref="T95:AB95" si="87">T96-SUM(T68:T94)</f>
        <v>6322.3639999999723</v>
      </c>
      <c r="U95" s="61">
        <f t="shared" si="87"/>
        <v>7590.2080000000133</v>
      </c>
      <c r="V95" s="61">
        <f t="shared" si="87"/>
        <v>9373.7529999999679</v>
      </c>
      <c r="W95" s="61">
        <f t="shared" si="87"/>
        <v>9333.4109999999637</v>
      </c>
      <c r="X95" s="61">
        <f t="shared" si="87"/>
        <v>8978.5559999998659</v>
      </c>
      <c r="Y95" s="61">
        <f t="shared" si="87"/>
        <v>9848.1199999999371</v>
      </c>
      <c r="Z95" s="61">
        <f t="shared" si="87"/>
        <v>8723.5119999999879</v>
      </c>
      <c r="AA95" s="61">
        <f t="shared" si="87"/>
        <v>10924.760999999766</v>
      </c>
      <c r="AB95" s="61">
        <f t="shared" si="87"/>
        <v>11390.99099999998</v>
      </c>
      <c r="AC95" s="61">
        <f t="shared" ref="AC95:AD95" si="88">AC96-SUM(AC68:AC94)</f>
        <v>12868.043999999994</v>
      </c>
      <c r="AD95" s="38">
        <f t="shared" si="88"/>
        <v>11528.264999999956</v>
      </c>
      <c r="AE95" s="42">
        <f t="shared" si="64"/>
        <v>-0.1041167562063076</v>
      </c>
      <c r="AG95" s="361">
        <f t="shared" si="80"/>
        <v>2.7702504482523652E-2</v>
      </c>
      <c r="AH95" s="370">
        <f t="shared" si="81"/>
        <v>3.1398786724598941E-2</v>
      </c>
      <c r="AI95" s="362">
        <f t="shared" si="82"/>
        <v>3.5305950448602706E-2</v>
      </c>
      <c r="AJ95" s="373">
        <f t="shared" si="83"/>
        <v>2.4940239665780347E-2</v>
      </c>
      <c r="AL95" s="112">
        <f t="shared" si="65"/>
        <v>2.551592514521869</v>
      </c>
      <c r="AM95" s="76">
        <f t="shared" si="66"/>
        <v>2.5530244269643356</v>
      </c>
      <c r="AN95" s="76">
        <f t="shared" si="67"/>
        <v>2.4909094291139646</v>
      </c>
      <c r="AO95" s="76">
        <f t="shared" si="68"/>
        <v>2.8065901596555243</v>
      </c>
      <c r="AP95" s="76">
        <f t="shared" si="69"/>
        <v>2.5656315812033101</v>
      </c>
      <c r="AQ95" s="76">
        <f t="shared" si="70"/>
        <v>2.5444504759289188</v>
      </c>
      <c r="AR95" s="76">
        <f t="shared" si="71"/>
        <v>2.491189252447207</v>
      </c>
      <c r="AS95" s="76">
        <f t="shared" si="72"/>
        <v>2.5075528915873013</v>
      </c>
      <c r="AT95" s="76">
        <f t="shared" si="73"/>
        <v>2.4102051352580571</v>
      </c>
      <c r="AU95" s="76">
        <f t="shared" si="74"/>
        <v>2.3004571222216108</v>
      </c>
      <c r="AV95" s="144">
        <f t="shared" si="75"/>
        <v>2.1922909503328412</v>
      </c>
      <c r="AW95" s="54">
        <f t="shared" si="84"/>
        <v>-4.7019425332436006E-2</v>
      </c>
    </row>
    <row r="96" spans="1:49" s="6" customFormat="1" ht="26.25" customHeight="1" thickBot="1">
      <c r="A96" s="58" t="s">
        <v>34</v>
      </c>
      <c r="B96" s="94">
        <v>1169494.5599999998</v>
      </c>
      <c r="C96" s="95">
        <v>1396777.8299999996</v>
      </c>
      <c r="D96" s="95">
        <v>1496071.7699999993</v>
      </c>
      <c r="E96" s="95">
        <v>1402577.06</v>
      </c>
      <c r="F96" s="95">
        <v>1451677.5899999989</v>
      </c>
      <c r="G96" s="95">
        <v>1395666.6099999999</v>
      </c>
      <c r="H96" s="95">
        <v>1132719.4100000001</v>
      </c>
      <c r="I96" s="95">
        <v>1302939.8800000001</v>
      </c>
      <c r="J96" s="95">
        <v>1270335.2800000005</v>
      </c>
      <c r="K96" s="95">
        <v>1395240.0000000009</v>
      </c>
      <c r="L96" s="96">
        <v>1739636.7299999995</v>
      </c>
      <c r="M96" s="140">
        <f t="shared" si="63"/>
        <v>0.24683690977896158</v>
      </c>
      <c r="N96"/>
      <c r="O96" s="374">
        <f>SUM(O68:O95)</f>
        <v>1.0000000000000002</v>
      </c>
      <c r="P96" s="438">
        <f>SUM(P68:P95)</f>
        <v>0.99999999999999967</v>
      </c>
      <c r="Q96" s="359">
        <f t="shared" ref="Q96:R96" si="89">SUM(Q68:Q95)</f>
        <v>0.99999999999999978</v>
      </c>
      <c r="R96" s="375">
        <f t="shared" si="89"/>
        <v>1.0000000000000002</v>
      </c>
      <c r="T96" s="99">
        <v>228223.55299999993</v>
      </c>
      <c r="U96" s="69">
        <v>265930.68800000008</v>
      </c>
      <c r="V96" s="69">
        <v>297477.92300000001</v>
      </c>
      <c r="W96" s="69">
        <v>313201.62099999998</v>
      </c>
      <c r="X96" s="69">
        <v>319331.63399999985</v>
      </c>
      <c r="Y96" s="69">
        <v>313646.51400000002</v>
      </c>
      <c r="Z96" s="69">
        <v>292708.82399999996</v>
      </c>
      <c r="AA96" s="69">
        <v>335676.54799999972</v>
      </c>
      <c r="AB96" s="69">
        <v>346053.39700000011</v>
      </c>
      <c r="AC96" s="69">
        <v>364472.38599999988</v>
      </c>
      <c r="AD96" s="85">
        <v>462235.53399999981</v>
      </c>
      <c r="AE96" s="86">
        <f t="shared" ref="AE96" si="90">(AD96-AC96)/AC96</f>
        <v>0.26823197519276526</v>
      </c>
      <c r="AF96"/>
      <c r="AG96" s="374">
        <f>SUM(AG68:AG95)</f>
        <v>1</v>
      </c>
      <c r="AH96" s="438">
        <f>SUM(AH68:AH95)</f>
        <v>0.99999999999999978</v>
      </c>
      <c r="AI96" s="359">
        <f t="shared" ref="AI96:AJ96" si="91">SUM(AI68:AI95)</f>
        <v>1</v>
      </c>
      <c r="AJ96" s="375">
        <f t="shared" si="91"/>
        <v>1.0000000000000004</v>
      </c>
      <c r="AL96" s="72">
        <f t="shared" si="65"/>
        <v>1.9514716938914189</v>
      </c>
      <c r="AM96" s="77">
        <f t="shared" si="66"/>
        <v>1.9038868049616751</v>
      </c>
      <c r="AN96" s="77">
        <f t="shared" si="67"/>
        <v>1.9883933977311807</v>
      </c>
      <c r="AO96" s="77">
        <f t="shared" si="68"/>
        <v>2.2330439441238257</v>
      </c>
      <c r="AP96" s="77">
        <f t="shared" si="69"/>
        <v>2.1997421204249634</v>
      </c>
      <c r="AQ96" s="77">
        <f t="shared" si="70"/>
        <v>2.2472882259467402</v>
      </c>
      <c r="AR96" s="77">
        <f t="shared" si="71"/>
        <v>2.5841247304131558</v>
      </c>
      <c r="AS96" s="77">
        <f t="shared" si="72"/>
        <v>2.5763011260350681</v>
      </c>
      <c r="AT96" s="77">
        <f t="shared" si="73"/>
        <v>2.7241107324044407</v>
      </c>
      <c r="AU96" s="77">
        <f t="shared" si="74"/>
        <v>2.6122558556234026</v>
      </c>
      <c r="AV96" s="264">
        <f t="shared" si="75"/>
        <v>2.6570807918041601</v>
      </c>
      <c r="AW96" s="86">
        <f t="shared" si="84"/>
        <v>1.7159473902321982E-2</v>
      </c>
    </row>
  </sheetData>
  <mergeCells count="33">
    <mergeCell ref="M36:M38"/>
    <mergeCell ref="AE36:AE38"/>
    <mergeCell ref="M4:M6"/>
    <mergeCell ref="AE4:AE6"/>
    <mergeCell ref="T36:AD36"/>
    <mergeCell ref="T37:AD37"/>
    <mergeCell ref="O36:R37"/>
    <mergeCell ref="A4:A6"/>
    <mergeCell ref="B5:L5"/>
    <mergeCell ref="B4:L4"/>
    <mergeCell ref="T4:AD4"/>
    <mergeCell ref="T5:AD5"/>
    <mergeCell ref="O4:R5"/>
    <mergeCell ref="A65:A67"/>
    <mergeCell ref="B65:L65"/>
    <mergeCell ref="B66:L66"/>
    <mergeCell ref="A36:A38"/>
    <mergeCell ref="B36:L36"/>
    <mergeCell ref="B37:L37"/>
    <mergeCell ref="AL4:AV4"/>
    <mergeCell ref="AL5:AV5"/>
    <mergeCell ref="AL36:AV36"/>
    <mergeCell ref="AL37:AV37"/>
    <mergeCell ref="T65:AD65"/>
    <mergeCell ref="AG4:AJ5"/>
    <mergeCell ref="AG36:AJ37"/>
    <mergeCell ref="M65:M67"/>
    <mergeCell ref="AE65:AE67"/>
    <mergeCell ref="AL65:AV65"/>
    <mergeCell ref="T66:AD66"/>
    <mergeCell ref="AL66:AV66"/>
    <mergeCell ref="O65:R66"/>
    <mergeCell ref="AG65:AJ66"/>
  </mergeCells>
  <conditionalFormatting sqref="AX7:AX33">
    <cfRule type="cellIs" dxfId="35" priority="21" operator="greaterThan">
      <formula>0</formula>
    </cfRule>
    <cfRule type="cellIs" dxfId="34" priority="22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C32:AD32 K32:L32 K61:L61 K95:L95 AC95:AD95 B95:H95 B61:H61 B32:H32 T95:Z95 T32:Z32 T61:AD61" formulaRange="1"/>
    <ignoredError sqref="M92:M95 AU7:AW32 AU39:AW61 AE39:AE61 AE7:AE32 AL39:AS61 AL7:AS3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69F095E2-3F76-4692-B57A-6DD6844F123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AW7:AW33</xm:sqref>
        </x14:conditionalFormatting>
        <x14:conditionalFormatting xmlns:xm="http://schemas.microsoft.com/office/excel/2006/main">
          <x14:cfRule type="iconSet" priority="14" id="{D549D6E6-0381-404C-B0F3-1C010DCD4CB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M7:M33</xm:sqref>
        </x14:conditionalFormatting>
        <x14:conditionalFormatting xmlns:xm="http://schemas.microsoft.com/office/excel/2006/main">
          <x14:cfRule type="iconSet" priority="13" id="{CD782832-5D80-4E88-874E-4051B663657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AE7:AE33</xm:sqref>
        </x14:conditionalFormatting>
        <x14:conditionalFormatting xmlns:xm="http://schemas.microsoft.com/office/excel/2006/main">
          <x14:cfRule type="iconSet" priority="12" id="{7FCA2E6B-7757-4A26-9FFD-757401C24B0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AW62</xm:sqref>
        </x14:conditionalFormatting>
        <x14:conditionalFormatting xmlns:xm="http://schemas.microsoft.com/office/excel/2006/main">
          <x14:cfRule type="iconSet" priority="10" id="{454BA49B-F2C9-4ADB-8054-F4260249080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AE62</xm:sqref>
        </x14:conditionalFormatting>
        <x14:conditionalFormatting xmlns:xm="http://schemas.microsoft.com/office/excel/2006/main">
          <x14:cfRule type="iconSet" priority="9" id="{63A3FCD0-BDBC-4810-8E2A-EA8A5C98BF6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AW96</xm:sqref>
        </x14:conditionalFormatting>
        <x14:conditionalFormatting xmlns:xm="http://schemas.microsoft.com/office/excel/2006/main">
          <x14:cfRule type="iconSet" priority="8" id="{DA968FFA-AF6C-4E20-932A-6EF3669B069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M96</xm:sqref>
        </x14:conditionalFormatting>
        <x14:conditionalFormatting xmlns:xm="http://schemas.microsoft.com/office/excel/2006/main">
          <x14:cfRule type="iconSet" priority="7" id="{725E4591-4915-4AA4-B35A-C5009BE5750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AE96</xm:sqref>
        </x14:conditionalFormatting>
        <x14:conditionalFormatting xmlns:xm="http://schemas.microsoft.com/office/excel/2006/main">
          <x14:cfRule type="iconSet" priority="3" id="{15015784-9BA6-4F5B-BD7E-2346DA48183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M68:M95</xm:sqref>
        </x14:conditionalFormatting>
        <x14:conditionalFormatting xmlns:xm="http://schemas.microsoft.com/office/excel/2006/main">
          <x14:cfRule type="iconSet" priority="2" id="{604E5384-BEF2-4FDE-BA79-04263C0723E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AE68:AE95</xm:sqref>
        </x14:conditionalFormatting>
        <x14:conditionalFormatting xmlns:xm="http://schemas.microsoft.com/office/excel/2006/main">
          <x14:cfRule type="iconSet" priority="1" id="{1930062B-A427-428D-AA4C-CA8F1C2AE32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AW68:AW95</xm:sqref>
        </x14:conditionalFormatting>
        <x14:conditionalFormatting xmlns:xm="http://schemas.microsoft.com/office/excel/2006/main">
          <x14:cfRule type="iconSet" priority="121" id="{0600F309-A9ED-417F-8B28-538243890A7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M39:M62</xm:sqref>
        </x14:conditionalFormatting>
        <x14:conditionalFormatting xmlns:xm="http://schemas.microsoft.com/office/excel/2006/main">
          <x14:cfRule type="iconSet" priority="123" id="{786D96AE-8378-40A9-B139-AAD709B27FA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AE39:AE61</xm:sqref>
        </x14:conditionalFormatting>
        <x14:conditionalFormatting xmlns:xm="http://schemas.microsoft.com/office/excel/2006/main">
          <x14:cfRule type="iconSet" priority="125" id="{17D4CB79-D149-4A34-9FD3-729DAF5FF33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AW39:AW61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34</vt:i4>
      </vt:variant>
      <vt:variant>
        <vt:lpstr>Intervalos com Nome</vt:lpstr>
      </vt:variant>
      <vt:variant>
        <vt:i4>27</vt:i4>
      </vt:variant>
    </vt:vector>
  </HeadingPairs>
  <TitlesOfParts>
    <vt:vector size="61" baseType="lpstr">
      <vt:lpstr>Indice</vt:lpstr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'1'!Área_de_Impressão</vt:lpstr>
      <vt:lpstr>'11'!Área_de_Impressão</vt:lpstr>
      <vt:lpstr>'13'!Área_de_Impressão</vt:lpstr>
      <vt:lpstr>'14'!Área_de_Impressão</vt:lpstr>
      <vt:lpstr>'15'!Área_de_Impressão</vt:lpstr>
      <vt:lpstr>'16'!Área_de_Impressão</vt:lpstr>
      <vt:lpstr>'18'!Área_de_Impressão</vt:lpstr>
      <vt:lpstr>'19'!Área_de_Impressão</vt:lpstr>
      <vt:lpstr>'2'!Área_de_Impressão</vt:lpstr>
      <vt:lpstr>'20'!Área_de_Impressão</vt:lpstr>
      <vt:lpstr>'22'!Área_de_Impressão</vt:lpstr>
      <vt:lpstr>'23'!Área_de_Impressão</vt:lpstr>
      <vt:lpstr>'24'!Área_de_Impressão</vt:lpstr>
      <vt:lpstr>'25'!Área_de_Impressão</vt:lpstr>
      <vt:lpstr>'26'!Área_de_Impressão</vt:lpstr>
      <vt:lpstr>'27'!Área_de_Impressão</vt:lpstr>
      <vt:lpstr>'28'!Área_de_Impressão</vt:lpstr>
      <vt:lpstr>'29'!Área_de_Impressão</vt:lpstr>
      <vt:lpstr>'3'!Área_de_Impressão</vt:lpstr>
      <vt:lpstr>'30'!Área_de_Impressão</vt:lpstr>
      <vt:lpstr>'31'!Área_de_Impressão</vt:lpstr>
      <vt:lpstr>'32'!Área_de_Impressão</vt:lpstr>
      <vt:lpstr>'4'!Área_de_Impressão</vt:lpstr>
      <vt:lpstr>'5'!Área_de_Impressão</vt:lpstr>
      <vt:lpstr>'7'!Área_de_Impressão</vt:lpstr>
      <vt:lpstr>'9'!Área_de_Impressão</vt:lpstr>
      <vt:lpstr>Indice!Área_de_Impressão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João Lima</dc:creator>
  <cp:lastModifiedBy>Dell</cp:lastModifiedBy>
  <cp:lastPrinted>2015-03-13T11:50:09Z</cp:lastPrinted>
  <dcterms:created xsi:type="dcterms:W3CDTF">2012-12-21T10:54:30Z</dcterms:created>
  <dcterms:modified xsi:type="dcterms:W3CDTF">2022-01-13T10:43:57Z</dcterms:modified>
</cp:coreProperties>
</file>